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dicators - Industrial_2020\Fuel_Prices_by_Sector\"/>
    </mc:Choice>
  </mc:AlternateContent>
  <xr:revisionPtr revIDLastSave="0" documentId="13_ncr:1_{E5DEB815-F3BE-4014-9404-31D30F9D833B}" xr6:coauthVersionLast="45" xr6:coauthVersionMax="45" xr10:uidLastSave="{00000000-0000-0000-0000-000000000000}"/>
  <bookViews>
    <workbookView xWindow="1635" yWindow="1425" windowWidth="17835" windowHeight="14040" activeTab="1" xr2:uid="{00000000-000D-0000-FFFF-FFFF00000000}"/>
  </bookViews>
  <sheets>
    <sheet name="Other (MECS) Prices" sheetId="26" r:id="rId1"/>
    <sheet name="Predicted Other Prices" sheetId="25" r:id="rId2"/>
    <sheet name="Other-311" sheetId="1" r:id="rId3"/>
    <sheet name="Other-312" sheetId="27" r:id="rId4"/>
    <sheet name="Other-313" sheetId="28" r:id="rId5"/>
    <sheet name="Other-314" sheetId="29" r:id="rId6"/>
    <sheet name="Other-315" sheetId="30" r:id="rId7"/>
    <sheet name="Other-316" sheetId="31" r:id="rId8"/>
    <sheet name="Other-321" sheetId="32" r:id="rId9"/>
    <sheet name="Other-322" sheetId="33" r:id="rId10"/>
    <sheet name="Other-323" sheetId="34" r:id="rId11"/>
    <sheet name="Other-324" sheetId="35" r:id="rId12"/>
    <sheet name="Other-325" sheetId="36" r:id="rId13"/>
    <sheet name="Other-326" sheetId="37" r:id="rId14"/>
    <sheet name="Other-327" sheetId="38" r:id="rId15"/>
    <sheet name="Other-331" sheetId="39" r:id="rId16"/>
    <sheet name="Other-332" sheetId="40" r:id="rId17"/>
    <sheet name="Other-333" sheetId="41" r:id="rId18"/>
    <sheet name="Other-334" sheetId="42" r:id="rId19"/>
    <sheet name="Other-335" sheetId="43" r:id="rId20"/>
    <sheet name="Other-336" sheetId="44" r:id="rId21"/>
    <sheet name="Other-337" sheetId="45" r:id="rId22"/>
    <sheet name="Other-339" sheetId="46" r:id="rId23"/>
  </sheets>
  <externalReferences>
    <externalReference r:id="rId24"/>
    <externalReference r:id="rId25"/>
    <externalReference r:id="rId26"/>
    <externalReference r:id="rId27"/>
    <externalReference r:id="rId28"/>
  </externalReferences>
  <definedNames>
    <definedName name="solver_adj" localSheetId="2" hidden="1">'Other-311'!$H$3:$I$3</definedName>
    <definedName name="solver_adj" localSheetId="3" hidden="1">'Other-312'!$H$3:$I$3</definedName>
    <definedName name="solver_adj" localSheetId="4" hidden="1">'Other-313'!$H$3:$I$3</definedName>
    <definedName name="solver_adj" localSheetId="5" hidden="1">'Other-314'!$H$3:$I$3</definedName>
    <definedName name="solver_adj" localSheetId="6" hidden="1">'Other-315'!$H$3:$I$3</definedName>
    <definedName name="solver_adj" localSheetId="7" hidden="1">'Other-316'!$H$3:$I$3</definedName>
    <definedName name="solver_adj" localSheetId="8" hidden="1">'Other-321'!$H$3:$I$3</definedName>
    <definedName name="solver_adj" localSheetId="9" hidden="1">'Other-322'!$H$3:$I$3</definedName>
    <definedName name="solver_adj" localSheetId="10" hidden="1">'Other-323'!$H$3:$I$3</definedName>
    <definedName name="solver_adj" localSheetId="11" hidden="1">'Other-324'!$H$3:$I$3</definedName>
    <definedName name="solver_adj" localSheetId="12" hidden="1">'Other-325'!$H$3:$I$3</definedName>
    <definedName name="solver_adj" localSheetId="13" hidden="1">'Other-326'!$H$3:$I$3</definedName>
    <definedName name="solver_adj" localSheetId="14" hidden="1">'Other-327'!$H$3:$I$3</definedName>
    <definedName name="solver_adj" localSheetId="15" hidden="1">'Other-331'!$H$3:$I$3</definedName>
    <definedName name="solver_adj" localSheetId="16" hidden="1">'Other-332'!$H$3:$I$3</definedName>
    <definedName name="solver_adj" localSheetId="17" hidden="1">'Other-333'!$H$3:$I$3</definedName>
    <definedName name="solver_adj" localSheetId="18" hidden="1">'Other-334'!$H$3:$I$3</definedName>
    <definedName name="solver_adj" localSheetId="19" hidden="1">'Other-335'!$H$3:$I$3</definedName>
    <definedName name="solver_adj" localSheetId="20" hidden="1">'Other-336'!$H$3:$I$3</definedName>
    <definedName name="solver_adj" localSheetId="21" hidden="1">'Other-337'!$H$3:$I$3</definedName>
    <definedName name="solver_adj" localSheetId="22" hidden="1">'Other-339'!$H$3:$I$3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cvg" localSheetId="20" hidden="1">0.0001</definedName>
    <definedName name="solver_cvg" localSheetId="21" hidden="1">0.0001</definedName>
    <definedName name="solver_cvg" localSheetId="22" hidden="1">0.0001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drv" localSheetId="20" hidden="1">1</definedName>
    <definedName name="solver_drv" localSheetId="21" hidden="1">1</definedName>
    <definedName name="solver_drv" localSheetId="22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ng" localSheetId="20" hidden="1">1</definedName>
    <definedName name="solver_eng" localSheetId="21" hidden="1">1</definedName>
    <definedName name="solver_eng" localSheetId="22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est" localSheetId="20" hidden="1">1</definedName>
    <definedName name="solver_est" localSheetId="21" hidden="1">1</definedName>
    <definedName name="solver_est" localSheetId="22" hidden="1">1</definedName>
    <definedName name="solver_itr" localSheetId="2" hidden="1">100</definedName>
    <definedName name="solver_itr" localSheetId="3" hidden="1">100</definedName>
    <definedName name="solver_itr" localSheetId="4" hidden="1">100</definedName>
    <definedName name="solver_itr" localSheetId="5" hidden="1">100</definedName>
    <definedName name="solver_itr" localSheetId="6" hidden="1">100</definedName>
    <definedName name="solver_itr" localSheetId="7" hidden="1">100</definedName>
    <definedName name="solver_itr" localSheetId="8" hidden="1">100</definedName>
    <definedName name="solver_itr" localSheetId="9" hidden="1">100</definedName>
    <definedName name="solver_itr" localSheetId="10" hidden="1">100</definedName>
    <definedName name="solver_itr" localSheetId="11" hidden="1">100</definedName>
    <definedName name="solver_itr" localSheetId="12" hidden="1">100</definedName>
    <definedName name="solver_itr" localSheetId="13" hidden="1">100</definedName>
    <definedName name="solver_itr" localSheetId="14" hidden="1">100</definedName>
    <definedName name="solver_itr" localSheetId="15" hidden="1">100</definedName>
    <definedName name="solver_itr" localSheetId="16" hidden="1">100</definedName>
    <definedName name="solver_itr" localSheetId="17" hidden="1">100</definedName>
    <definedName name="solver_itr" localSheetId="18" hidden="1">100</definedName>
    <definedName name="solver_itr" localSheetId="19" hidden="1">100</definedName>
    <definedName name="solver_itr" localSheetId="20" hidden="1">100</definedName>
    <definedName name="solver_itr" localSheetId="21" hidden="1">100</definedName>
    <definedName name="solver_itr" localSheetId="22" hidden="1">100</definedName>
    <definedName name="solver_lhs1" localSheetId="2" hidden="1">'Other-311'!$H$3</definedName>
    <definedName name="solver_lhs1" localSheetId="3" hidden="1">'Other-312'!$H$3</definedName>
    <definedName name="solver_lhs1" localSheetId="4" hidden="1">'Other-313'!$H$3</definedName>
    <definedName name="solver_lhs1" localSheetId="5" hidden="1">'Other-314'!$H$3</definedName>
    <definedName name="solver_lhs1" localSheetId="6" hidden="1">'Other-315'!$H$3</definedName>
    <definedName name="solver_lhs1" localSheetId="7" hidden="1">'Other-316'!$H$3</definedName>
    <definedName name="solver_lhs1" localSheetId="8" hidden="1">'Other-321'!$H$3</definedName>
    <definedName name="solver_lhs1" localSheetId="9" hidden="1">'Other-322'!$H$3</definedName>
    <definedName name="solver_lhs1" localSheetId="10" hidden="1">'Other-323'!$H$3</definedName>
    <definedName name="solver_lhs1" localSheetId="11" hidden="1">'Other-324'!$H$3</definedName>
    <definedName name="solver_lhs1" localSheetId="12" hidden="1">'Other-325'!$H$3</definedName>
    <definedName name="solver_lhs1" localSheetId="13" hidden="1">'Other-326'!$H$3</definedName>
    <definedName name="solver_lhs1" localSheetId="14" hidden="1">'Other-327'!$H$3</definedName>
    <definedName name="solver_lhs1" localSheetId="15" hidden="1">'Other-331'!$H$3</definedName>
    <definedName name="solver_lhs1" localSheetId="16" hidden="1">'Other-332'!$H$3</definedName>
    <definedName name="solver_lhs1" localSheetId="17" hidden="1">'Other-333'!$H$3</definedName>
    <definedName name="solver_lhs1" localSheetId="18" hidden="1">'Other-334'!$H$3</definedName>
    <definedName name="solver_lhs1" localSheetId="19" hidden="1">'Other-335'!$H$3</definedName>
    <definedName name="solver_lhs1" localSheetId="20" hidden="1">'Other-336'!$H$3</definedName>
    <definedName name="solver_lhs1" localSheetId="21" hidden="1">'Other-337'!$H$3</definedName>
    <definedName name="solver_lhs1" localSheetId="22" hidden="1">'Other-339'!$H$3</definedName>
    <definedName name="solver_lhs2" localSheetId="2" hidden="1">'Other-311'!$I$3</definedName>
    <definedName name="solver_lhs2" localSheetId="3" hidden="1">'Other-312'!$I$3</definedName>
    <definedName name="solver_lhs2" localSheetId="4" hidden="1">'Other-313'!$I$3</definedName>
    <definedName name="solver_lhs2" localSheetId="5" hidden="1">'Other-314'!$I$3</definedName>
    <definedName name="solver_lhs2" localSheetId="6" hidden="1">'Other-315'!$I$3</definedName>
    <definedName name="solver_lhs2" localSheetId="7" hidden="1">'Other-316'!$I$3</definedName>
    <definedName name="solver_lhs2" localSheetId="8" hidden="1">'Other-321'!$I$3</definedName>
    <definedName name="solver_lhs2" localSheetId="9" hidden="1">'Other-322'!$I$3</definedName>
    <definedName name="solver_lhs2" localSheetId="10" hidden="1">'Other-323'!$I$3</definedName>
    <definedName name="solver_lhs2" localSheetId="11" hidden="1">'Other-324'!$I$3</definedName>
    <definedName name="solver_lhs2" localSheetId="12" hidden="1">'Other-325'!$I$3</definedName>
    <definedName name="solver_lhs2" localSheetId="13" hidden="1">'Other-326'!$I$3</definedName>
    <definedName name="solver_lhs2" localSheetId="14" hidden="1">'Other-327'!$I$3</definedName>
    <definedName name="solver_lhs2" localSheetId="15" hidden="1">'Other-331'!$I$3</definedName>
    <definedName name="solver_lhs2" localSheetId="16" hidden="1">'Other-332'!$I$3</definedName>
    <definedName name="solver_lhs2" localSheetId="17" hidden="1">'Other-333'!$I$3</definedName>
    <definedName name="solver_lhs2" localSheetId="18" hidden="1">'Other-334'!$I$3</definedName>
    <definedName name="solver_lhs2" localSheetId="19" hidden="1">'Other-335'!$I$3</definedName>
    <definedName name="solver_lhs2" localSheetId="20" hidden="1">'Other-336'!$I$3</definedName>
    <definedName name="solver_lhs2" localSheetId="21" hidden="1">'Other-337'!$I$3</definedName>
    <definedName name="solver_lhs2" localSheetId="22" hidden="1">'Other-339'!$I$3</definedName>
    <definedName name="solver_lhs3" localSheetId="2" hidden="1">'Other-311'!$J$5</definedName>
    <definedName name="solver_lhs3" localSheetId="4" hidden="1">'Other-313'!$Y$3</definedName>
    <definedName name="solver_lhs3" localSheetId="5" hidden="1">'Other-314'!$J$5</definedName>
    <definedName name="solver_lhs3" localSheetId="6" hidden="1">'Other-315'!$J$5</definedName>
    <definedName name="solver_lhs3" localSheetId="7" hidden="1">'Other-316'!$Y$3</definedName>
    <definedName name="solver_lhs3" localSheetId="8" hidden="1">'Other-321'!$Y$3</definedName>
    <definedName name="solver_lhs3" localSheetId="9" hidden="1">'Other-322'!$J$5</definedName>
    <definedName name="solver_lhs3" localSheetId="10" hidden="1">'Other-323'!$J$5</definedName>
    <definedName name="solver_lhs3" localSheetId="11" hidden="1">'Other-324'!$J$5</definedName>
    <definedName name="solver_lhs3" localSheetId="12" hidden="1">'Other-325'!$J$5</definedName>
    <definedName name="solver_lhs3" localSheetId="13" hidden="1">'Other-326'!$Y$3</definedName>
    <definedName name="solver_lhs3" localSheetId="14" hidden="1">'Other-327'!$J$5</definedName>
    <definedName name="solver_lhs3" localSheetId="15" hidden="1">'Other-331'!$Y$3</definedName>
    <definedName name="solver_lhs3" localSheetId="16" hidden="1">'Other-332'!$J$5</definedName>
    <definedName name="solver_lhs3" localSheetId="17" hidden="1">'Other-333'!$J$5</definedName>
    <definedName name="solver_lhs3" localSheetId="18" hidden="1">'Other-334'!$Y$3</definedName>
    <definedName name="solver_lhs3" localSheetId="19" hidden="1">'Other-335'!$Y$3</definedName>
    <definedName name="solver_lhs3" localSheetId="20" hidden="1">'Other-336'!$J$5</definedName>
    <definedName name="solver_lhs3" localSheetId="21" hidden="1">'Other-337'!$Y$3</definedName>
    <definedName name="solver_lhs3" localSheetId="22" hidden="1">'Other-339'!$J$5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in" localSheetId="6" hidden="1">2</definedName>
    <definedName name="solver_lin" localSheetId="7" hidden="1">2</definedName>
    <definedName name="solver_lin" localSheetId="8" hidden="1">2</definedName>
    <definedName name="solver_lin" localSheetId="9" hidden="1">2</definedName>
    <definedName name="solver_lin" localSheetId="10" hidden="1">2</definedName>
    <definedName name="solver_lin" localSheetId="11" hidden="1">2</definedName>
    <definedName name="solver_lin" localSheetId="12" hidden="1">2</definedName>
    <definedName name="solver_lin" localSheetId="13" hidden="1">2</definedName>
    <definedName name="solver_lin" localSheetId="14" hidden="1">2</definedName>
    <definedName name="solver_lin" localSheetId="15" hidden="1">2</definedName>
    <definedName name="solver_lin" localSheetId="16" hidden="1">2</definedName>
    <definedName name="solver_lin" localSheetId="17" hidden="1">2</definedName>
    <definedName name="solver_lin" localSheetId="18" hidden="1">2</definedName>
    <definedName name="solver_lin" localSheetId="19" hidden="1">2</definedName>
    <definedName name="solver_lin" localSheetId="20" hidden="1">2</definedName>
    <definedName name="solver_lin" localSheetId="21" hidden="1">2</definedName>
    <definedName name="solver_lin" localSheetId="22" hidden="1">2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ip" localSheetId="20" hidden="1">2147483647</definedName>
    <definedName name="solver_mip" localSheetId="21" hidden="1">2147483647</definedName>
    <definedName name="solver_mip" localSheetId="22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ni" localSheetId="20" hidden="1">30</definedName>
    <definedName name="solver_mni" localSheetId="21" hidden="1">30</definedName>
    <definedName name="solver_mni" localSheetId="22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rt" localSheetId="20" hidden="1">0.075</definedName>
    <definedName name="solver_mrt" localSheetId="21" hidden="1">0.075</definedName>
    <definedName name="solver_mrt" localSheetId="22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msl" localSheetId="20" hidden="1">2</definedName>
    <definedName name="solver_msl" localSheetId="21" hidden="1">2</definedName>
    <definedName name="solver_msl" localSheetId="22" hidden="1">2</definedName>
    <definedName name="solver_neg" localSheetId="2" hidden="1">1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eg" localSheetId="8" hidden="1">2</definedName>
    <definedName name="solver_neg" localSheetId="9" hidden="1">2</definedName>
    <definedName name="solver_neg" localSheetId="10" hidden="1">2</definedName>
    <definedName name="solver_neg" localSheetId="11" hidden="1">2</definedName>
    <definedName name="solver_neg" localSheetId="12" hidden="1">2</definedName>
    <definedName name="solver_neg" localSheetId="13" hidden="1">2</definedName>
    <definedName name="solver_neg" localSheetId="14" hidden="1">2</definedName>
    <definedName name="solver_neg" localSheetId="15" hidden="1">2</definedName>
    <definedName name="solver_neg" localSheetId="16" hidden="1">2</definedName>
    <definedName name="solver_neg" localSheetId="17" hidden="1">2</definedName>
    <definedName name="solver_neg" localSheetId="18" hidden="1">2</definedName>
    <definedName name="solver_neg" localSheetId="19" hidden="1">2</definedName>
    <definedName name="solver_neg" localSheetId="20" hidden="1">2</definedName>
    <definedName name="solver_neg" localSheetId="21" hidden="1">2</definedName>
    <definedName name="solver_neg" localSheetId="22" hidden="1">2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od" localSheetId="20" hidden="1">2147483647</definedName>
    <definedName name="solver_nod" localSheetId="21" hidden="1">2147483647</definedName>
    <definedName name="solver_nod" localSheetId="22" hidden="1">2147483647</definedName>
    <definedName name="solver_num" localSheetId="2" hidden="1">3</definedName>
    <definedName name="solver_num" localSheetId="3" hidden="1">2</definedName>
    <definedName name="solver_num" localSheetId="4" hidden="1">2</definedName>
    <definedName name="solver_num" localSheetId="5" hidden="1">3</definedName>
    <definedName name="solver_num" localSheetId="6" hidden="1">3</definedName>
    <definedName name="solver_num" localSheetId="7" hidden="1">2</definedName>
    <definedName name="solver_num" localSheetId="8" hidden="1">2</definedName>
    <definedName name="solver_num" localSheetId="9" hidden="1">3</definedName>
    <definedName name="solver_num" localSheetId="10" hidden="1">3</definedName>
    <definedName name="solver_num" localSheetId="11" hidden="1">3</definedName>
    <definedName name="solver_num" localSheetId="12" hidden="1">3</definedName>
    <definedName name="solver_num" localSheetId="13" hidden="1">2</definedName>
    <definedName name="solver_num" localSheetId="14" hidden="1">3</definedName>
    <definedName name="solver_num" localSheetId="15" hidden="1">2</definedName>
    <definedName name="solver_num" localSheetId="16" hidden="1">3</definedName>
    <definedName name="solver_num" localSheetId="17" hidden="1">3</definedName>
    <definedName name="solver_num" localSheetId="18" hidden="1">2</definedName>
    <definedName name="solver_num" localSheetId="19" hidden="1">2</definedName>
    <definedName name="solver_num" localSheetId="20" hidden="1">3</definedName>
    <definedName name="solver_num" localSheetId="21" hidden="1">2</definedName>
    <definedName name="solver_num" localSheetId="22" hidden="1">3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nwt" localSheetId="20" hidden="1">1</definedName>
    <definedName name="solver_nwt" localSheetId="21" hidden="1">1</definedName>
    <definedName name="solver_nwt" localSheetId="22" hidden="1">1</definedName>
    <definedName name="solver_opt" localSheetId="2" hidden="1">'Other-311'!$H$4</definedName>
    <definedName name="solver_opt" localSheetId="3" hidden="1">'Other-312'!$H$4</definedName>
    <definedName name="solver_opt" localSheetId="4" hidden="1">'Other-313'!$H$4</definedName>
    <definedName name="solver_opt" localSheetId="5" hidden="1">'Other-314'!$H$4</definedName>
    <definedName name="solver_opt" localSheetId="6" hidden="1">'Other-315'!$H$4</definedName>
    <definedName name="solver_opt" localSheetId="7" hidden="1">'Other-316'!$H$4</definedName>
    <definedName name="solver_opt" localSheetId="8" hidden="1">'Other-321'!$H$4</definedName>
    <definedName name="solver_opt" localSheetId="9" hidden="1">'Other-322'!$H$4</definedName>
    <definedName name="solver_opt" localSheetId="10" hidden="1">'Other-323'!$H$4</definedName>
    <definedName name="solver_opt" localSheetId="11" hidden="1">'Other-324'!$H$4</definedName>
    <definedName name="solver_opt" localSheetId="12" hidden="1">'Other-325'!$H$4</definedName>
    <definedName name="solver_opt" localSheetId="13" hidden="1">'Other-326'!$H$4</definedName>
    <definedName name="solver_opt" localSheetId="14" hidden="1">'Other-327'!$H$4</definedName>
    <definedName name="solver_opt" localSheetId="15" hidden="1">'Other-331'!$H$4</definedName>
    <definedName name="solver_opt" localSheetId="16" hidden="1">'Other-332'!$H$4</definedName>
    <definedName name="solver_opt" localSheetId="17" hidden="1">'Other-333'!$H$4</definedName>
    <definedName name="solver_opt" localSheetId="18" hidden="1">'Other-334'!$H$4</definedName>
    <definedName name="solver_opt" localSheetId="19" hidden="1">'Other-335'!$H$4</definedName>
    <definedName name="solver_opt" localSheetId="20" hidden="1">'Other-336'!$H$4</definedName>
    <definedName name="solver_opt" localSheetId="21" hidden="1">'Other-337'!$H$4</definedName>
    <definedName name="solver_opt" localSheetId="22" hidden="1">'Other-339'!$H$4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pre" localSheetId="20" hidden="1">0.000001</definedName>
    <definedName name="solver_pre" localSheetId="21" hidden="1">0.000001</definedName>
    <definedName name="solver_pre" localSheetId="22" hidden="1">0.000001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bv" localSheetId="20" hidden="1">1</definedName>
    <definedName name="solver_rbv" localSheetId="21" hidden="1">1</definedName>
    <definedName name="solver_rbv" localSheetId="22" hidden="1">1</definedName>
    <definedName name="solver_rel1" localSheetId="2" hidden="1">3</definedName>
    <definedName name="solver_rel1" localSheetId="3" hidden="1">3</definedName>
    <definedName name="solver_rel1" localSheetId="4" hidden="1">3</definedName>
    <definedName name="solver_rel1" localSheetId="5" hidden="1">3</definedName>
    <definedName name="solver_rel1" localSheetId="6" hidden="1">3</definedName>
    <definedName name="solver_rel1" localSheetId="7" hidden="1">3</definedName>
    <definedName name="solver_rel1" localSheetId="8" hidden="1">3</definedName>
    <definedName name="solver_rel1" localSheetId="9" hidden="1">3</definedName>
    <definedName name="solver_rel1" localSheetId="10" hidden="1">3</definedName>
    <definedName name="solver_rel1" localSheetId="11" hidden="1">3</definedName>
    <definedName name="solver_rel1" localSheetId="12" hidden="1">3</definedName>
    <definedName name="solver_rel1" localSheetId="13" hidden="1">3</definedName>
    <definedName name="solver_rel1" localSheetId="14" hidden="1">3</definedName>
    <definedName name="solver_rel1" localSheetId="15" hidden="1">3</definedName>
    <definedName name="solver_rel1" localSheetId="16" hidden="1">3</definedName>
    <definedName name="solver_rel1" localSheetId="17" hidden="1">3</definedName>
    <definedName name="solver_rel1" localSheetId="18" hidden="1">3</definedName>
    <definedName name="solver_rel1" localSheetId="19" hidden="1">3</definedName>
    <definedName name="solver_rel1" localSheetId="20" hidden="1">3</definedName>
    <definedName name="solver_rel1" localSheetId="21" hidden="1">3</definedName>
    <definedName name="solver_rel1" localSheetId="22" hidden="1">3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8" hidden="1">3</definedName>
    <definedName name="solver_rel2" localSheetId="9" hidden="1">3</definedName>
    <definedName name="solver_rel2" localSheetId="10" hidden="1">3</definedName>
    <definedName name="solver_rel2" localSheetId="11" hidden="1">3</definedName>
    <definedName name="solver_rel2" localSheetId="12" hidden="1">3</definedName>
    <definedName name="solver_rel2" localSheetId="13" hidden="1">3</definedName>
    <definedName name="solver_rel2" localSheetId="14" hidden="1">3</definedName>
    <definedName name="solver_rel2" localSheetId="15" hidden="1">3</definedName>
    <definedName name="solver_rel2" localSheetId="16" hidden="1">3</definedName>
    <definedName name="solver_rel2" localSheetId="17" hidden="1">3</definedName>
    <definedName name="solver_rel2" localSheetId="18" hidden="1">3</definedName>
    <definedName name="solver_rel2" localSheetId="19" hidden="1">3</definedName>
    <definedName name="solver_rel2" localSheetId="20" hidden="1">3</definedName>
    <definedName name="solver_rel2" localSheetId="21" hidden="1">3</definedName>
    <definedName name="solver_rel2" localSheetId="22" hidden="1">3</definedName>
    <definedName name="solver_rel3" localSheetId="2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3" localSheetId="7" hidden="1">3</definedName>
    <definedName name="solver_rel3" localSheetId="8" hidden="1">3</definedName>
    <definedName name="solver_rel3" localSheetId="9" hidden="1">3</definedName>
    <definedName name="solver_rel3" localSheetId="10" hidden="1">3</definedName>
    <definedName name="solver_rel3" localSheetId="11" hidden="1">3</definedName>
    <definedName name="solver_rel3" localSheetId="12" hidden="1">3</definedName>
    <definedName name="solver_rel3" localSheetId="13" hidden="1">3</definedName>
    <definedName name="solver_rel3" localSheetId="14" hidden="1">3</definedName>
    <definedName name="solver_rel3" localSheetId="15" hidden="1">3</definedName>
    <definedName name="solver_rel3" localSheetId="16" hidden="1">3</definedName>
    <definedName name="solver_rel3" localSheetId="17" hidden="1">3</definedName>
    <definedName name="solver_rel3" localSheetId="18" hidden="1">3</definedName>
    <definedName name="solver_rel3" localSheetId="19" hidden="1">3</definedName>
    <definedName name="solver_rel3" localSheetId="20" hidden="1">3</definedName>
    <definedName name="solver_rel3" localSheetId="21" hidden="1">3</definedName>
    <definedName name="solver_rel3" localSheetId="22" hidden="1">3</definedName>
    <definedName name="solver_rhs1" localSheetId="2" hidden="1">0</definedName>
    <definedName name="solver_rhs1" localSheetId="3" hidden="1">0</definedName>
    <definedName name="solver_rhs1" localSheetId="4" hidden="1">0</definedName>
    <definedName name="solver_rhs1" localSheetId="5" hidden="1">0</definedName>
    <definedName name="solver_rhs1" localSheetId="6" hidden="1">0</definedName>
    <definedName name="solver_rhs1" localSheetId="7" hidden="1">0</definedName>
    <definedName name="solver_rhs1" localSheetId="8" hidden="1">0</definedName>
    <definedName name="solver_rhs1" localSheetId="9" hidden="1">0</definedName>
    <definedName name="solver_rhs1" localSheetId="10" hidden="1">0</definedName>
    <definedName name="solver_rhs1" localSheetId="11" hidden="1">0</definedName>
    <definedName name="solver_rhs1" localSheetId="12" hidden="1">0</definedName>
    <definedName name="solver_rhs1" localSheetId="13" hidden="1">0</definedName>
    <definedName name="solver_rhs1" localSheetId="14" hidden="1">0</definedName>
    <definedName name="solver_rhs1" localSheetId="15" hidden="1">0</definedName>
    <definedName name="solver_rhs1" localSheetId="16" hidden="1">0</definedName>
    <definedName name="solver_rhs1" localSheetId="17" hidden="1">0</definedName>
    <definedName name="solver_rhs1" localSheetId="18" hidden="1">0</definedName>
    <definedName name="solver_rhs1" localSheetId="19" hidden="1">0</definedName>
    <definedName name="solver_rhs1" localSheetId="20" hidden="1">0</definedName>
    <definedName name="solver_rhs1" localSheetId="21" hidden="1">0</definedName>
    <definedName name="solver_rhs1" localSheetId="22" hidden="1">0</definedName>
    <definedName name="solver_rhs2" localSheetId="2" hidden="1">0</definedName>
    <definedName name="solver_rhs2" localSheetId="3" hidden="1">0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2" localSheetId="8" hidden="1">0</definedName>
    <definedName name="solver_rhs2" localSheetId="9" hidden="1">0</definedName>
    <definedName name="solver_rhs2" localSheetId="10" hidden="1">0</definedName>
    <definedName name="solver_rhs2" localSheetId="11" hidden="1">0.01</definedName>
    <definedName name="solver_rhs2" localSheetId="12" hidden="1">0.01</definedName>
    <definedName name="solver_rhs2" localSheetId="13" hidden="1">0</definedName>
    <definedName name="solver_rhs2" localSheetId="14" hidden="1">0</definedName>
    <definedName name="solver_rhs2" localSheetId="15" hidden="1">0</definedName>
    <definedName name="solver_rhs2" localSheetId="16" hidden="1">0.01</definedName>
    <definedName name="solver_rhs2" localSheetId="17" hidden="1">0</definedName>
    <definedName name="solver_rhs2" localSheetId="18" hidden="1">0</definedName>
    <definedName name="solver_rhs2" localSheetId="19" hidden="1">0</definedName>
    <definedName name="solver_rhs2" localSheetId="20" hidden="1">0.01</definedName>
    <definedName name="solver_rhs2" localSheetId="21" hidden="1">0</definedName>
    <definedName name="solver_rhs2" localSheetId="22" hidden="1">0.01</definedName>
    <definedName name="solver_rhs3" localSheetId="2" hidden="1">'Other-311'!$K$5</definedName>
    <definedName name="solver_rhs3" localSheetId="4" hidden="1">0</definedName>
    <definedName name="solver_rhs3" localSheetId="5" hidden="1">'Other-314'!$K$5</definedName>
    <definedName name="solver_rhs3" localSheetId="6" hidden="1">'Other-315'!$K$5</definedName>
    <definedName name="solver_rhs3" localSheetId="7" hidden="1">0</definedName>
    <definedName name="solver_rhs3" localSheetId="8" hidden="1">0</definedName>
    <definedName name="solver_rhs3" localSheetId="9" hidden="1">'Other-322'!$K$5</definedName>
    <definedName name="solver_rhs3" localSheetId="10" hidden="1">'Other-323'!$K$5</definedName>
    <definedName name="solver_rhs3" localSheetId="11" hidden="1">'Other-324'!$K$5</definedName>
    <definedName name="solver_rhs3" localSheetId="12" hidden="1">'Other-325'!$K$5</definedName>
    <definedName name="solver_rhs3" localSheetId="13" hidden="1">0</definedName>
    <definedName name="solver_rhs3" localSheetId="14" hidden="1">'Other-327'!$K$5</definedName>
    <definedName name="solver_rhs3" localSheetId="15" hidden="1">0</definedName>
    <definedName name="solver_rhs3" localSheetId="16" hidden="1">'Other-332'!$K$5</definedName>
    <definedName name="solver_rhs3" localSheetId="17" hidden="1">'Other-333'!$K$5</definedName>
    <definedName name="solver_rhs3" localSheetId="18" hidden="1">0</definedName>
    <definedName name="solver_rhs3" localSheetId="19" hidden="1">0</definedName>
    <definedName name="solver_rhs3" localSheetId="20" hidden="1">'Other-336'!$K$5</definedName>
    <definedName name="solver_rhs3" localSheetId="21" hidden="1">0</definedName>
    <definedName name="solver_rhs3" localSheetId="22" hidden="1">'Other-339'!$K$5</definedName>
    <definedName name="solver_rlx" localSheetId="2" hidden="1">1</definedName>
    <definedName name="solver_rlx" localSheetId="3" hidden="1">1</definedName>
    <definedName name="solver_rlx" localSheetId="4" hidden="1">1</definedName>
    <definedName name="solver_rlx" localSheetId="5" hidden="1">1</definedName>
    <definedName name="solver_rlx" localSheetId="6" hidden="1">1</definedName>
    <definedName name="solver_rlx" localSheetId="7" hidden="1">1</definedName>
    <definedName name="solver_rlx" localSheetId="8" hidden="1">1</definedName>
    <definedName name="solver_rlx" localSheetId="9" hidden="1">1</definedName>
    <definedName name="solver_rlx" localSheetId="10" hidden="1">1</definedName>
    <definedName name="solver_rlx" localSheetId="11" hidden="1">1</definedName>
    <definedName name="solver_rlx" localSheetId="12" hidden="1">1</definedName>
    <definedName name="solver_rlx" localSheetId="13" hidden="1">1</definedName>
    <definedName name="solver_rlx" localSheetId="14" hidden="1">1</definedName>
    <definedName name="solver_rlx" localSheetId="15" hidden="1">1</definedName>
    <definedName name="solver_rlx" localSheetId="16" hidden="1">1</definedName>
    <definedName name="solver_rlx" localSheetId="17" hidden="1">1</definedName>
    <definedName name="solver_rlx" localSheetId="18" hidden="1">1</definedName>
    <definedName name="solver_rlx" localSheetId="19" hidden="1">1</definedName>
    <definedName name="solver_rlx" localSheetId="20" hidden="1">1</definedName>
    <definedName name="solver_rlx" localSheetId="21" hidden="1">1</definedName>
    <definedName name="solver_rlx" localSheetId="22" hidden="1">1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rsd" localSheetId="20" hidden="1">0</definedName>
    <definedName name="solver_rsd" localSheetId="21" hidden="1">0</definedName>
    <definedName name="solver_rsd" localSheetId="22" hidden="1">0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cl" localSheetId="7" hidden="1">2</definedName>
    <definedName name="solver_scl" localSheetId="8" hidden="1">2</definedName>
    <definedName name="solver_scl" localSheetId="9" hidden="1">2</definedName>
    <definedName name="solver_scl" localSheetId="10" hidden="1">2</definedName>
    <definedName name="solver_scl" localSheetId="11" hidden="1">2</definedName>
    <definedName name="solver_scl" localSheetId="12" hidden="1">2</definedName>
    <definedName name="solver_scl" localSheetId="13" hidden="1">2</definedName>
    <definedName name="solver_scl" localSheetId="14" hidden="1">2</definedName>
    <definedName name="solver_scl" localSheetId="15" hidden="1">2</definedName>
    <definedName name="solver_scl" localSheetId="16" hidden="1">2</definedName>
    <definedName name="solver_scl" localSheetId="17" hidden="1">2</definedName>
    <definedName name="solver_scl" localSheetId="18" hidden="1">2</definedName>
    <definedName name="solver_scl" localSheetId="19" hidden="1">2</definedName>
    <definedName name="solver_scl" localSheetId="20" hidden="1">2</definedName>
    <definedName name="solver_scl" localSheetId="21" hidden="1">2</definedName>
    <definedName name="solver_scl" localSheetId="22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ho" localSheetId="20" hidden="1">2</definedName>
    <definedName name="solver_sho" localSheetId="21" hidden="1">2</definedName>
    <definedName name="solver_sho" localSheetId="22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ssz" localSheetId="20" hidden="1">100</definedName>
    <definedName name="solver_ssz" localSheetId="21" hidden="1">100</definedName>
    <definedName name="solver_ssz" localSheetId="22" hidden="1">100</definedName>
    <definedName name="solver_tim" localSheetId="2" hidden="1">100</definedName>
    <definedName name="solver_tim" localSheetId="3" hidden="1">100</definedName>
    <definedName name="solver_tim" localSheetId="4" hidden="1">100</definedName>
    <definedName name="solver_tim" localSheetId="5" hidden="1">100</definedName>
    <definedName name="solver_tim" localSheetId="6" hidden="1">100</definedName>
    <definedName name="solver_tim" localSheetId="7" hidden="1">100</definedName>
    <definedName name="solver_tim" localSheetId="8" hidden="1">100</definedName>
    <definedName name="solver_tim" localSheetId="9" hidden="1">100</definedName>
    <definedName name="solver_tim" localSheetId="10" hidden="1">100</definedName>
    <definedName name="solver_tim" localSheetId="11" hidden="1">100</definedName>
    <definedName name="solver_tim" localSheetId="12" hidden="1">100</definedName>
    <definedName name="solver_tim" localSheetId="13" hidden="1">100</definedName>
    <definedName name="solver_tim" localSheetId="14" hidden="1">100</definedName>
    <definedName name="solver_tim" localSheetId="15" hidden="1">100</definedName>
    <definedName name="solver_tim" localSheetId="16" hidden="1">100</definedName>
    <definedName name="solver_tim" localSheetId="17" hidden="1">100</definedName>
    <definedName name="solver_tim" localSheetId="18" hidden="1">100</definedName>
    <definedName name="solver_tim" localSheetId="19" hidden="1">100</definedName>
    <definedName name="solver_tim" localSheetId="20" hidden="1">100</definedName>
    <definedName name="solver_tim" localSheetId="21" hidden="1">100</definedName>
    <definedName name="solver_tim" localSheetId="22" hidden="1">100</definedName>
    <definedName name="solver_tol" localSheetId="2" hidden="1">0.05</definedName>
    <definedName name="solver_tol" localSheetId="3" hidden="1">0.05</definedName>
    <definedName name="solver_tol" localSheetId="4" hidden="1">0.05</definedName>
    <definedName name="solver_tol" localSheetId="5" hidden="1">0.05</definedName>
    <definedName name="solver_tol" localSheetId="6" hidden="1">0.05</definedName>
    <definedName name="solver_tol" localSheetId="7" hidden="1">0.05</definedName>
    <definedName name="solver_tol" localSheetId="8" hidden="1">0.05</definedName>
    <definedName name="solver_tol" localSheetId="9" hidden="1">0.05</definedName>
    <definedName name="solver_tol" localSheetId="10" hidden="1">0.05</definedName>
    <definedName name="solver_tol" localSheetId="11" hidden="1">0.05</definedName>
    <definedName name="solver_tol" localSheetId="12" hidden="1">0.05</definedName>
    <definedName name="solver_tol" localSheetId="13" hidden="1">0.05</definedName>
    <definedName name="solver_tol" localSheetId="14" hidden="1">0.05</definedName>
    <definedName name="solver_tol" localSheetId="15" hidden="1">0.05</definedName>
    <definedName name="solver_tol" localSheetId="16" hidden="1">0.05</definedName>
    <definedName name="solver_tol" localSheetId="17" hidden="1">0.05</definedName>
    <definedName name="solver_tol" localSheetId="18" hidden="1">0.05</definedName>
    <definedName name="solver_tol" localSheetId="19" hidden="1">0.05</definedName>
    <definedName name="solver_tol" localSheetId="20" hidden="1">0.05</definedName>
    <definedName name="solver_tol" localSheetId="21" hidden="1">0.05</definedName>
    <definedName name="solver_tol" localSheetId="22" hidden="1">0.05</definedName>
    <definedName name="solver_typ" localSheetId="2" hidden="1">1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typ" localSheetId="20" hidden="1">2</definedName>
    <definedName name="solver_typ" localSheetId="21" hidden="1">2</definedName>
    <definedName name="solver_typ" localSheetId="22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al" localSheetId="20" hidden="1">0</definedName>
    <definedName name="solver_val" localSheetId="21" hidden="1">0</definedName>
    <definedName name="solver_val" localSheetId="22" hidden="1">0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  <definedName name="solver_ver" localSheetId="20" hidden="1">3</definedName>
    <definedName name="solver_ver" localSheetId="21" hidden="1">3</definedName>
    <definedName name="solver_ver" localSheetId="2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T661" i="25" l="1"/>
  <c r="AT662" i="25"/>
  <c r="AT663" i="25"/>
  <c r="AT664" i="25"/>
  <c r="AT665" i="25"/>
  <c r="AT666" i="25"/>
  <c r="AT667" i="25"/>
  <c r="AT668" i="25"/>
  <c r="AT669" i="25"/>
  <c r="AT670" i="25"/>
  <c r="AT671" i="25"/>
  <c r="AT672" i="25"/>
  <c r="AT673" i="25"/>
  <c r="AT674" i="25"/>
  <c r="AT675" i="25"/>
  <c r="AT676" i="25"/>
  <c r="AT677" i="25"/>
  <c r="AT678" i="25"/>
  <c r="AT679" i="25"/>
  <c r="AT680" i="25"/>
  <c r="AT660" i="25"/>
  <c r="AT640" i="25"/>
  <c r="AT641" i="25"/>
  <c r="AT642" i="25"/>
  <c r="AT643" i="25"/>
  <c r="AT644" i="25"/>
  <c r="AT645" i="25"/>
  <c r="AT646" i="25"/>
  <c r="AT647" i="25"/>
  <c r="AT648" i="25"/>
  <c r="AT649" i="25"/>
  <c r="AT650" i="25"/>
  <c r="AT651" i="25"/>
  <c r="AT652" i="25"/>
  <c r="AT653" i="25"/>
  <c r="AT654" i="25"/>
  <c r="AT655" i="25"/>
  <c r="AT656" i="25"/>
  <c r="AT657" i="25"/>
  <c r="AT658" i="25"/>
  <c r="AT659" i="25"/>
  <c r="AT639" i="25"/>
  <c r="AT619" i="25"/>
  <c r="AT620" i="25"/>
  <c r="AT621" i="25"/>
  <c r="AT622" i="25"/>
  <c r="AT623" i="25"/>
  <c r="AT624" i="25"/>
  <c r="AT625" i="25"/>
  <c r="AT626" i="25"/>
  <c r="AT627" i="25"/>
  <c r="AT628" i="25"/>
  <c r="AT629" i="25"/>
  <c r="AT630" i="25"/>
  <c r="AT631" i="25"/>
  <c r="AT632" i="25"/>
  <c r="AT633" i="25"/>
  <c r="AT634" i="25"/>
  <c r="AT635" i="25"/>
  <c r="AT636" i="25"/>
  <c r="AT637" i="25"/>
  <c r="AT638" i="25"/>
  <c r="AT618" i="25"/>
  <c r="E49" i="25" a="1"/>
  <c r="H49" i="25" s="1"/>
  <c r="E49" i="25"/>
  <c r="F49" i="25"/>
  <c r="G49" i="25"/>
  <c r="K49" i="25"/>
  <c r="L49" i="25"/>
  <c r="M49" i="25"/>
  <c r="N49" i="25"/>
  <c r="P49" i="25"/>
  <c r="Q49" i="25"/>
  <c r="R49" i="25"/>
  <c r="S49" i="25"/>
  <c r="W49" i="25"/>
  <c r="X49" i="25"/>
  <c r="Y49" i="25"/>
  <c r="Z49" i="25"/>
  <c r="AB49" i="25"/>
  <c r="AC49" i="25"/>
  <c r="AD49" i="25"/>
  <c r="AE49" i="25"/>
  <c r="AI49" i="25"/>
  <c r="AJ49" i="25"/>
  <c r="AK49" i="25"/>
  <c r="AL49" i="25"/>
  <c r="E50" i="25"/>
  <c r="F50" i="25"/>
  <c r="G50" i="25"/>
  <c r="H50" i="25"/>
  <c r="L50" i="25"/>
  <c r="M50" i="25"/>
  <c r="N50" i="25"/>
  <c r="O50" i="25"/>
  <c r="Q50" i="25"/>
  <c r="R50" i="25"/>
  <c r="S50" i="25"/>
  <c r="T50" i="25"/>
  <c r="X50" i="25"/>
  <c r="Y50" i="25"/>
  <c r="Z50" i="25"/>
  <c r="AA50" i="25"/>
  <c r="AC50" i="25"/>
  <c r="AD50" i="25"/>
  <c r="AE50" i="25"/>
  <c r="AF50" i="25"/>
  <c r="AJ50" i="25"/>
  <c r="AK50" i="25"/>
  <c r="AL50" i="25"/>
  <c r="AM50" i="25"/>
  <c r="F51" i="25"/>
  <c r="G51" i="25"/>
  <c r="H51" i="25"/>
  <c r="I51" i="25"/>
  <c r="M51" i="25"/>
  <c r="N51" i="25"/>
  <c r="O51" i="25"/>
  <c r="P51" i="25"/>
  <c r="R51" i="25"/>
  <c r="S51" i="25"/>
  <c r="T51" i="25"/>
  <c r="U51" i="25"/>
  <c r="Y51" i="25"/>
  <c r="Z51" i="25"/>
  <c r="AA51" i="25"/>
  <c r="AB51" i="25"/>
  <c r="AD51" i="25"/>
  <c r="AE51" i="25"/>
  <c r="AF51" i="25"/>
  <c r="AG51" i="25"/>
  <c r="AK51" i="25"/>
  <c r="AL51" i="25"/>
  <c r="AM51" i="25"/>
  <c r="E52" i="25"/>
  <c r="G52" i="25"/>
  <c r="H52" i="25"/>
  <c r="I52" i="25"/>
  <c r="J52" i="25"/>
  <c r="N52" i="25"/>
  <c r="O52" i="25"/>
  <c r="P52" i="25"/>
  <c r="Q52" i="25"/>
  <c r="S52" i="25"/>
  <c r="T52" i="25"/>
  <c r="U52" i="25"/>
  <c r="V52" i="25"/>
  <c r="Z52" i="25"/>
  <c r="AA52" i="25"/>
  <c r="AB52" i="25"/>
  <c r="AC52" i="25"/>
  <c r="AE52" i="25"/>
  <c r="AF52" i="25"/>
  <c r="AG52" i="25"/>
  <c r="AH52" i="25"/>
  <c r="AL52" i="25"/>
  <c r="AM52" i="25"/>
  <c r="E53" i="25"/>
  <c r="F53" i="25"/>
  <c r="H53" i="25"/>
  <c r="I53" i="25"/>
  <c r="J53" i="25"/>
  <c r="K53" i="25"/>
  <c r="O53" i="25"/>
  <c r="P53" i="25"/>
  <c r="Q53" i="25"/>
  <c r="R53" i="25"/>
  <c r="T53" i="25"/>
  <c r="U53" i="25"/>
  <c r="V53" i="25"/>
  <c r="W53" i="25"/>
  <c r="AA53" i="25"/>
  <c r="AB53" i="25"/>
  <c r="AC53" i="25"/>
  <c r="AD53" i="25"/>
  <c r="AF53" i="25"/>
  <c r="AG53" i="25"/>
  <c r="AH53" i="25"/>
  <c r="AI53" i="25"/>
  <c r="AM53" i="25"/>
  <c r="E54" i="25"/>
  <c r="F54" i="25"/>
  <c r="G54" i="25"/>
  <c r="I54" i="25"/>
  <c r="J54" i="25"/>
  <c r="K54" i="25"/>
  <c r="L54" i="25"/>
  <c r="P54" i="25"/>
  <c r="Q54" i="25"/>
  <c r="R54" i="25"/>
  <c r="S54" i="25"/>
  <c r="U54" i="25"/>
  <c r="V54" i="25"/>
  <c r="W54" i="25"/>
  <c r="X54" i="25"/>
  <c r="AB54" i="25"/>
  <c r="AC54" i="25"/>
  <c r="AD54" i="25"/>
  <c r="AE54" i="25"/>
  <c r="AG54" i="25"/>
  <c r="AH54" i="25"/>
  <c r="AI54" i="25"/>
  <c r="AJ54" i="25"/>
  <c r="E55" i="25"/>
  <c r="F55" i="25"/>
  <c r="G55" i="25"/>
  <c r="H55" i="25"/>
  <c r="J55" i="25"/>
  <c r="K55" i="25"/>
  <c r="L55" i="25"/>
  <c r="M55" i="25"/>
  <c r="Q55" i="25"/>
  <c r="R55" i="25"/>
  <c r="S55" i="25"/>
  <c r="T55" i="25"/>
  <c r="V55" i="25"/>
  <c r="W55" i="25"/>
  <c r="X55" i="25"/>
  <c r="Y55" i="25"/>
  <c r="AC55" i="25"/>
  <c r="AD55" i="25"/>
  <c r="AE55" i="25"/>
  <c r="AF55" i="25"/>
  <c r="AH55" i="25"/>
  <c r="AI55" i="25"/>
  <c r="AJ55" i="25"/>
  <c r="AK55" i="25"/>
  <c r="F56" i="25"/>
  <c r="G56" i="25"/>
  <c r="H56" i="25"/>
  <c r="I56" i="25"/>
  <c r="K56" i="25"/>
  <c r="L56" i="25"/>
  <c r="M56" i="25"/>
  <c r="N56" i="25"/>
  <c r="R56" i="25"/>
  <c r="S56" i="25"/>
  <c r="T56" i="25"/>
  <c r="U56" i="25"/>
  <c r="W56" i="25"/>
  <c r="X56" i="25"/>
  <c r="Y56" i="25"/>
  <c r="Z56" i="25"/>
  <c r="AD56" i="25"/>
  <c r="AE56" i="25"/>
  <c r="AF56" i="25"/>
  <c r="AG56" i="25"/>
  <c r="AI56" i="25"/>
  <c r="AJ56" i="25"/>
  <c r="AK56" i="25"/>
  <c r="AL56" i="25"/>
  <c r="G57" i="25"/>
  <c r="H57" i="25"/>
  <c r="I57" i="25"/>
  <c r="J57" i="25"/>
  <c r="L57" i="25"/>
  <c r="M57" i="25"/>
  <c r="N57" i="25"/>
  <c r="O57" i="25"/>
  <c r="S57" i="25"/>
  <c r="T57" i="25"/>
  <c r="U57" i="25"/>
  <c r="V57" i="25"/>
  <c r="X57" i="25"/>
  <c r="Y57" i="25"/>
  <c r="Z57" i="25"/>
  <c r="AA57" i="25"/>
  <c r="AE57" i="25"/>
  <c r="AF57" i="25"/>
  <c r="AG57" i="25"/>
  <c r="AH57" i="25"/>
  <c r="AJ57" i="25"/>
  <c r="AK57" i="25"/>
  <c r="AL57" i="25"/>
  <c r="AM57" i="25"/>
  <c r="H58" i="25"/>
  <c r="I58" i="25"/>
  <c r="J58" i="25"/>
  <c r="K58" i="25"/>
  <c r="M58" i="25"/>
  <c r="N58" i="25"/>
  <c r="O58" i="25"/>
  <c r="P58" i="25"/>
  <c r="T58" i="25"/>
  <c r="U58" i="25"/>
  <c r="V58" i="25"/>
  <c r="W58" i="25"/>
  <c r="Y58" i="25"/>
  <c r="Z58" i="25"/>
  <c r="AA58" i="25"/>
  <c r="AB58" i="25"/>
  <c r="AF58" i="25"/>
  <c r="AG58" i="25"/>
  <c r="AH58" i="25"/>
  <c r="AI58" i="25"/>
  <c r="AK58" i="25"/>
  <c r="AL58" i="25"/>
  <c r="AM58" i="25"/>
  <c r="E59" i="25"/>
  <c r="I59" i="25"/>
  <c r="J59" i="25"/>
  <c r="K59" i="25"/>
  <c r="L59" i="25"/>
  <c r="N59" i="25"/>
  <c r="O59" i="25"/>
  <c r="P59" i="25"/>
  <c r="Q59" i="25"/>
  <c r="U59" i="25"/>
  <c r="V59" i="25"/>
  <c r="W59" i="25"/>
  <c r="X59" i="25"/>
  <c r="Z59" i="25"/>
  <c r="AA59" i="25"/>
  <c r="AB59" i="25"/>
  <c r="AC59" i="25"/>
  <c r="AG59" i="25"/>
  <c r="AH59" i="25"/>
  <c r="AI59" i="25"/>
  <c r="AJ59" i="25"/>
  <c r="AL59" i="25"/>
  <c r="AM59" i="25"/>
  <c r="E60" i="25"/>
  <c r="F60" i="25"/>
  <c r="J60" i="25"/>
  <c r="K60" i="25"/>
  <c r="L60" i="25"/>
  <c r="M60" i="25"/>
  <c r="O60" i="25"/>
  <c r="P60" i="25"/>
  <c r="Q60" i="25"/>
  <c r="R60" i="25"/>
  <c r="V60" i="25"/>
  <c r="W60" i="25"/>
  <c r="X60" i="25"/>
  <c r="Y60" i="25"/>
  <c r="AA60" i="25"/>
  <c r="AB60" i="25"/>
  <c r="AC60" i="25"/>
  <c r="AD60" i="25"/>
  <c r="AH60" i="25"/>
  <c r="AI60" i="25"/>
  <c r="AJ60" i="25"/>
  <c r="AK60" i="25"/>
  <c r="AM60" i="25"/>
  <c r="E61" i="25"/>
  <c r="F61" i="25"/>
  <c r="G61" i="25"/>
  <c r="K61" i="25"/>
  <c r="L61" i="25"/>
  <c r="M61" i="25"/>
  <c r="N61" i="25"/>
  <c r="P61" i="25"/>
  <c r="Q61" i="25"/>
  <c r="R61" i="25"/>
  <c r="S61" i="25"/>
  <c r="W61" i="25"/>
  <c r="X61" i="25"/>
  <c r="Y61" i="25"/>
  <c r="Z61" i="25"/>
  <c r="AB61" i="25"/>
  <c r="AC61" i="25"/>
  <c r="AD61" i="25"/>
  <c r="AE61" i="25"/>
  <c r="AI61" i="25"/>
  <c r="AJ61" i="25"/>
  <c r="AK61" i="25"/>
  <c r="AL61" i="25"/>
  <c r="E62" i="25"/>
  <c r="F62" i="25"/>
  <c r="G62" i="25"/>
  <c r="H62" i="25"/>
  <c r="L62" i="25"/>
  <c r="M62" i="25"/>
  <c r="N62" i="25"/>
  <c r="O62" i="25"/>
  <c r="Q62" i="25"/>
  <c r="R62" i="25"/>
  <c r="S62" i="25"/>
  <c r="T62" i="25"/>
  <c r="X62" i="25"/>
  <c r="Y62" i="25"/>
  <c r="Z62" i="25"/>
  <c r="AA62" i="25"/>
  <c r="AC62" i="25"/>
  <c r="AD62" i="25"/>
  <c r="AE62" i="25"/>
  <c r="AF62" i="25"/>
  <c r="AI62" i="25"/>
  <c r="AJ62" i="25"/>
  <c r="AK62" i="25"/>
  <c r="AL62" i="25"/>
  <c r="AM62" i="25"/>
  <c r="F63" i="25"/>
  <c r="G63" i="25"/>
  <c r="H63" i="25"/>
  <c r="I63" i="25"/>
  <c r="L63" i="25"/>
  <c r="M63" i="25"/>
  <c r="N63" i="25"/>
  <c r="O63" i="25"/>
  <c r="P63" i="25"/>
  <c r="R63" i="25"/>
  <c r="S63" i="25"/>
  <c r="T63" i="25"/>
  <c r="U63" i="25"/>
  <c r="X63" i="25"/>
  <c r="Y63" i="25"/>
  <c r="Z63" i="25"/>
  <c r="AA63" i="25"/>
  <c r="AB63" i="25"/>
  <c r="AD63" i="25"/>
  <c r="AE63" i="25"/>
  <c r="AF63" i="25"/>
  <c r="AG63" i="25"/>
  <c r="AJ63" i="25"/>
  <c r="AK63" i="25"/>
  <c r="AL63" i="25"/>
  <c r="AM63" i="25"/>
  <c r="E64" i="25"/>
  <c r="G64" i="25"/>
  <c r="H64" i="25"/>
  <c r="I64" i="25"/>
  <c r="J64" i="25"/>
  <c r="M64" i="25"/>
  <c r="N64" i="25"/>
  <c r="O64" i="25"/>
  <c r="P64" i="25"/>
  <c r="Q64" i="25"/>
  <c r="S64" i="25"/>
  <c r="T64" i="25"/>
  <c r="U64" i="25"/>
  <c r="V64" i="25"/>
  <c r="Y64" i="25"/>
  <c r="Z64" i="25"/>
  <c r="AA64" i="25"/>
  <c r="AB64" i="25"/>
  <c r="AC64" i="25"/>
  <c r="AE64" i="25"/>
  <c r="AF64" i="25"/>
  <c r="AG64" i="25"/>
  <c r="AH64" i="25"/>
  <c r="AK64" i="25"/>
  <c r="AL64" i="25"/>
  <c r="AM64" i="25"/>
  <c r="E65" i="25"/>
  <c r="F65" i="25"/>
  <c r="H65" i="25"/>
  <c r="I65" i="25"/>
  <c r="J65" i="25"/>
  <c r="K65" i="25"/>
  <c r="N65" i="25"/>
  <c r="O65" i="25"/>
  <c r="P65" i="25"/>
  <c r="Q65" i="25"/>
  <c r="R65" i="25"/>
  <c r="T65" i="25"/>
  <c r="U65" i="25"/>
  <c r="V65" i="25"/>
  <c r="W65" i="25"/>
  <c r="Z65" i="25"/>
  <c r="AA65" i="25"/>
  <c r="AB65" i="25"/>
  <c r="AC65" i="25"/>
  <c r="AD65" i="25"/>
  <c r="AF65" i="25"/>
  <c r="AG65" i="25"/>
  <c r="AH65" i="25"/>
  <c r="AI65" i="25"/>
  <c r="AL65" i="25"/>
  <c r="AM65" i="25"/>
  <c r="E66" i="25"/>
  <c r="F66" i="25"/>
  <c r="G66" i="25"/>
  <c r="I66" i="25"/>
  <c r="J66" i="25"/>
  <c r="K66" i="25"/>
  <c r="L66" i="25"/>
  <c r="O66" i="25"/>
  <c r="P66" i="25"/>
  <c r="Q66" i="25"/>
  <c r="R66" i="25"/>
  <c r="S66" i="25"/>
  <c r="U66" i="25"/>
  <c r="V66" i="25"/>
  <c r="W66" i="25"/>
  <c r="X66" i="25"/>
  <c r="AA66" i="25"/>
  <c r="AB66" i="25"/>
  <c r="AC66" i="25"/>
  <c r="AD66" i="25"/>
  <c r="AE66" i="25"/>
  <c r="AG66" i="25"/>
  <c r="AH66" i="25"/>
  <c r="AI66" i="25"/>
  <c r="AJ66" i="25"/>
  <c r="AM66" i="25"/>
  <c r="E67" i="25"/>
  <c r="F67" i="25"/>
  <c r="G67" i="25"/>
  <c r="H67" i="25"/>
  <c r="J67" i="25"/>
  <c r="K67" i="25"/>
  <c r="L67" i="25"/>
  <c r="M67" i="25"/>
  <c r="P67" i="25"/>
  <c r="Q67" i="25"/>
  <c r="R67" i="25"/>
  <c r="S67" i="25"/>
  <c r="T67" i="25"/>
  <c r="V67" i="25"/>
  <c r="W67" i="25"/>
  <c r="X67" i="25"/>
  <c r="Y67" i="25"/>
  <c r="AB67" i="25"/>
  <c r="AC67" i="25"/>
  <c r="AD67" i="25"/>
  <c r="AE67" i="25"/>
  <c r="AF67" i="25"/>
  <c r="AH67" i="25"/>
  <c r="AI67" i="25"/>
  <c r="AJ67" i="25"/>
  <c r="AK67" i="25"/>
  <c r="E68" i="25"/>
  <c r="F68" i="25"/>
  <c r="G68" i="25"/>
  <c r="H68" i="25"/>
  <c r="I68" i="25"/>
  <c r="K68" i="25"/>
  <c r="L68" i="25"/>
  <c r="M68" i="25"/>
  <c r="N68" i="25"/>
  <c r="Q68" i="25"/>
  <c r="R68" i="25"/>
  <c r="S68" i="25"/>
  <c r="T68" i="25"/>
  <c r="U68" i="25"/>
  <c r="W68" i="25"/>
  <c r="X68" i="25"/>
  <c r="Y68" i="25"/>
  <c r="Z68" i="25"/>
  <c r="AC68" i="25"/>
  <c r="AD68" i="25"/>
  <c r="AE68" i="25"/>
  <c r="AF68" i="25"/>
  <c r="AG68" i="25"/>
  <c r="AI68" i="25"/>
  <c r="AJ68" i="25"/>
  <c r="AK68" i="25"/>
  <c r="AL68" i="25"/>
  <c r="F69" i="25"/>
  <c r="G69" i="25"/>
  <c r="H69" i="25"/>
  <c r="I69" i="25"/>
  <c r="J69" i="25"/>
  <c r="L69" i="25"/>
  <c r="M69" i="25"/>
  <c r="N69" i="25"/>
  <c r="O69" i="25"/>
  <c r="R69" i="25"/>
  <c r="S69" i="25"/>
  <c r="T69" i="25"/>
  <c r="U69" i="25"/>
  <c r="V69" i="25"/>
  <c r="X69" i="25"/>
  <c r="Y69" i="25"/>
  <c r="Z69" i="25"/>
  <c r="AA69" i="25"/>
  <c r="AD69" i="25"/>
  <c r="AE69" i="25"/>
  <c r="AF69" i="25"/>
  <c r="AG69" i="25"/>
  <c r="AH69" i="25"/>
  <c r="AJ69" i="25"/>
  <c r="AK69" i="25"/>
  <c r="AL69" i="25"/>
  <c r="AM69" i="25"/>
  <c r="AK48" i="25"/>
  <c r="AL48" i="25" s="1"/>
  <c r="AM48" i="25" s="1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X43" i="25"/>
  <c r="Y43" i="25"/>
  <c r="E44" i="25"/>
  <c r="F44" i="25"/>
  <c r="G44" i="25"/>
  <c r="H44" i="25"/>
  <c r="I44" i="25"/>
  <c r="J44" i="25"/>
  <c r="K44" i="25"/>
  <c r="L44" i="25"/>
  <c r="M44" i="25"/>
  <c r="N44" i="25"/>
  <c r="O44" i="25"/>
  <c r="P44" i="25"/>
  <c r="Q44" i="25"/>
  <c r="R44" i="25"/>
  <c r="S44" i="25"/>
  <c r="T44" i="25"/>
  <c r="U44" i="25"/>
  <c r="V44" i="25"/>
  <c r="W44" i="25"/>
  <c r="X44" i="25"/>
  <c r="Y44" i="25"/>
  <c r="AI69" i="25" l="1"/>
  <c r="W69" i="25"/>
  <c r="K69" i="25"/>
  <c r="AH68" i="25"/>
  <c r="V68" i="25"/>
  <c r="J68" i="25"/>
  <c r="AG67" i="25"/>
  <c r="U67" i="25"/>
  <c r="I67" i="25"/>
  <c r="AF66" i="25"/>
  <c r="T66" i="25"/>
  <c r="H66" i="25"/>
  <c r="AE65" i="25"/>
  <c r="S65" i="25"/>
  <c r="G65" i="25"/>
  <c r="AD64" i="25"/>
  <c r="R64" i="25"/>
  <c r="F64" i="25"/>
  <c r="AC63" i="25"/>
  <c r="Q63" i="25"/>
  <c r="E63" i="25"/>
  <c r="AB62" i="25"/>
  <c r="P62" i="25"/>
  <c r="AM61" i="25"/>
  <c r="AA61" i="25"/>
  <c r="O61" i="25"/>
  <c r="AL60" i="25"/>
  <c r="Z60" i="25"/>
  <c r="N60" i="25"/>
  <c r="AK59" i="25"/>
  <c r="Y59" i="25"/>
  <c r="M59" i="25"/>
  <c r="AJ58" i="25"/>
  <c r="X58" i="25"/>
  <c r="L58" i="25"/>
  <c r="AI57" i="25"/>
  <c r="W57" i="25"/>
  <c r="K57" i="25"/>
  <c r="AH56" i="25"/>
  <c r="V56" i="25"/>
  <c r="J56" i="25"/>
  <c r="AG55" i="25"/>
  <c r="U55" i="25"/>
  <c r="I55" i="25"/>
  <c r="AF54" i="25"/>
  <c r="T54" i="25"/>
  <c r="H54" i="25"/>
  <c r="AE53" i="25"/>
  <c r="S53" i="25"/>
  <c r="G53" i="25"/>
  <c r="AD52" i="25"/>
  <c r="R52" i="25"/>
  <c r="F52" i="25"/>
  <c r="AC51" i="25"/>
  <c r="Q51" i="25"/>
  <c r="E51" i="25"/>
  <c r="AB50" i="25"/>
  <c r="P50" i="25"/>
  <c r="AM49" i="25"/>
  <c r="AA49" i="25"/>
  <c r="O49" i="25"/>
  <c r="W62" i="25"/>
  <c r="V61" i="25"/>
  <c r="AG60" i="25"/>
  <c r="I60" i="25"/>
  <c r="T59" i="25"/>
  <c r="AE58" i="25"/>
  <c r="G58" i="25"/>
  <c r="R57" i="25"/>
  <c r="AC56" i="25"/>
  <c r="E56" i="25"/>
  <c r="P55" i="25"/>
  <c r="AA54" i="25"/>
  <c r="AL53" i="25"/>
  <c r="AK52" i="25"/>
  <c r="AJ51" i="25"/>
  <c r="J49" i="25"/>
  <c r="AC69" i="25"/>
  <c r="Q69" i="25"/>
  <c r="E69" i="25"/>
  <c r="AB68" i="25"/>
  <c r="P68" i="25"/>
  <c r="AM67" i="25"/>
  <c r="AA67" i="25"/>
  <c r="O67" i="25"/>
  <c r="AL66" i="25"/>
  <c r="Z66" i="25"/>
  <c r="N66" i="25"/>
  <c r="AK65" i="25"/>
  <c r="Y65" i="25"/>
  <c r="M65" i="25"/>
  <c r="AJ64" i="25"/>
  <c r="X64" i="25"/>
  <c r="L64" i="25"/>
  <c r="AI63" i="25"/>
  <c r="W63" i="25"/>
  <c r="K63" i="25"/>
  <c r="AH62" i="25"/>
  <c r="V62" i="25"/>
  <c r="J62" i="25"/>
  <c r="AG61" i="25"/>
  <c r="U61" i="25"/>
  <c r="I61" i="25"/>
  <c r="AF60" i="25"/>
  <c r="T60" i="25"/>
  <c r="H60" i="25"/>
  <c r="AE59" i="25"/>
  <c r="S59" i="25"/>
  <c r="G59" i="25"/>
  <c r="AD58" i="25"/>
  <c r="R58" i="25"/>
  <c r="F58" i="25"/>
  <c r="AC57" i="25"/>
  <c r="Q57" i="25"/>
  <c r="E57" i="25"/>
  <c r="AB56" i="25"/>
  <c r="P56" i="25"/>
  <c r="AM55" i="25"/>
  <c r="AA55" i="25"/>
  <c r="O55" i="25"/>
  <c r="AL54" i="25"/>
  <c r="Z54" i="25"/>
  <c r="N54" i="25"/>
  <c r="AK53" i="25"/>
  <c r="Y53" i="25"/>
  <c r="M53" i="25"/>
  <c r="AJ52" i="25"/>
  <c r="X52" i="25"/>
  <c r="L52" i="25"/>
  <c r="AI51" i="25"/>
  <c r="W51" i="25"/>
  <c r="K51" i="25"/>
  <c r="AH50" i="25"/>
  <c r="V50" i="25"/>
  <c r="J50" i="25"/>
  <c r="AG49" i="25"/>
  <c r="U49" i="25"/>
  <c r="I49" i="25"/>
  <c r="K62" i="25"/>
  <c r="AH61" i="25"/>
  <c r="J61" i="25"/>
  <c r="U60" i="25"/>
  <c r="AF59" i="25"/>
  <c r="H59" i="25"/>
  <c r="S58" i="25"/>
  <c r="AD57" i="25"/>
  <c r="F57" i="25"/>
  <c r="Q56" i="25"/>
  <c r="AB55" i="25"/>
  <c r="AM54" i="25"/>
  <c r="O54" i="25"/>
  <c r="Z53" i="25"/>
  <c r="N53" i="25"/>
  <c r="Y52" i="25"/>
  <c r="M52" i="25"/>
  <c r="X51" i="25"/>
  <c r="L51" i="25"/>
  <c r="AI50" i="25"/>
  <c r="W50" i="25"/>
  <c r="K50" i="25"/>
  <c r="AH49" i="25"/>
  <c r="V49" i="25"/>
  <c r="AB69" i="25"/>
  <c r="P69" i="25"/>
  <c r="AM68" i="25"/>
  <c r="AA68" i="25"/>
  <c r="O68" i="25"/>
  <c r="AL67" i="25"/>
  <c r="Z67" i="25"/>
  <c r="N67" i="25"/>
  <c r="AK66" i="25"/>
  <c r="Y66" i="25"/>
  <c r="M66" i="25"/>
  <c r="AJ65" i="25"/>
  <c r="X65" i="25"/>
  <c r="L65" i="25"/>
  <c r="AI64" i="25"/>
  <c r="W64" i="25"/>
  <c r="K64" i="25"/>
  <c r="AH63" i="25"/>
  <c r="V63" i="25"/>
  <c r="J63" i="25"/>
  <c r="AG62" i="25"/>
  <c r="U62" i="25"/>
  <c r="I62" i="25"/>
  <c r="AF61" i="25"/>
  <c r="T61" i="25"/>
  <c r="H61" i="25"/>
  <c r="AE60" i="25"/>
  <c r="S60" i="25"/>
  <c r="G60" i="25"/>
  <c r="AD59" i="25"/>
  <c r="R59" i="25"/>
  <c r="F59" i="25"/>
  <c r="AC58" i="25"/>
  <c r="Q58" i="25"/>
  <c r="E58" i="25"/>
  <c r="AB57" i="25"/>
  <c r="P57" i="25"/>
  <c r="AM56" i="25"/>
  <c r="AA56" i="25"/>
  <c r="O56" i="25"/>
  <c r="AL55" i="25"/>
  <c r="Z55" i="25"/>
  <c r="N55" i="25"/>
  <c r="AK54" i="25"/>
  <c r="Y54" i="25"/>
  <c r="M54" i="25"/>
  <c r="AJ53" i="25"/>
  <c r="X53" i="25"/>
  <c r="L53" i="25"/>
  <c r="AI52" i="25"/>
  <c r="W52" i="25"/>
  <c r="K52" i="25"/>
  <c r="AH51" i="25"/>
  <c r="V51" i="25"/>
  <c r="J51" i="25"/>
  <c r="AG50" i="25"/>
  <c r="U50" i="25"/>
  <c r="I50" i="25"/>
  <c r="AF49" i="25"/>
  <c r="T49" i="25"/>
  <c r="O38" i="46" l="1"/>
  <c r="E34" i="46"/>
  <c r="D42" i="46"/>
  <c r="N42" i="46" s="1"/>
  <c r="D41" i="46"/>
  <c r="F41" i="46" s="1"/>
  <c r="D40" i="46"/>
  <c r="D39" i="46"/>
  <c r="N39" i="46" s="1"/>
  <c r="N38" i="46"/>
  <c r="D38" i="46"/>
  <c r="F38" i="46" s="1"/>
  <c r="G38" i="46" s="1"/>
  <c r="D37" i="46"/>
  <c r="N37" i="46" s="1"/>
  <c r="D36" i="46"/>
  <c r="N36" i="46" s="1"/>
  <c r="D35" i="46"/>
  <c r="N35" i="46" s="1"/>
  <c r="N34" i="46"/>
  <c r="M34" i="46"/>
  <c r="D34" i="46"/>
  <c r="F34" i="46" s="1"/>
  <c r="C34" i="46"/>
  <c r="C35" i="46" s="1"/>
  <c r="O38" i="45"/>
  <c r="E34" i="45"/>
  <c r="D42" i="45"/>
  <c r="N42" i="45" s="1"/>
  <c r="D41" i="45"/>
  <c r="D40" i="45"/>
  <c r="N40" i="45" s="1"/>
  <c r="D39" i="45"/>
  <c r="N39" i="45" s="1"/>
  <c r="N38" i="45"/>
  <c r="D38" i="45"/>
  <c r="D37" i="45"/>
  <c r="F37" i="45" s="1"/>
  <c r="D36" i="45"/>
  <c r="N36" i="45" s="1"/>
  <c r="D35" i="45"/>
  <c r="N35" i="45" s="1"/>
  <c r="O34" i="45"/>
  <c r="D34" i="45"/>
  <c r="F34" i="45" s="1"/>
  <c r="C34" i="45"/>
  <c r="C35" i="45" s="1"/>
  <c r="D42" i="44"/>
  <c r="N42" i="44" s="1"/>
  <c r="D41" i="44"/>
  <c r="D40" i="44"/>
  <c r="N40" i="44" s="1"/>
  <c r="D39" i="44"/>
  <c r="N39" i="44" s="1"/>
  <c r="O38" i="44"/>
  <c r="E38" i="44"/>
  <c r="D38" i="44"/>
  <c r="D37" i="44"/>
  <c r="F37" i="44" s="1"/>
  <c r="D36" i="44"/>
  <c r="D35" i="44"/>
  <c r="N35" i="44" s="1"/>
  <c r="O34" i="44"/>
  <c r="M34" i="44"/>
  <c r="E34" i="44"/>
  <c r="D34" i="44"/>
  <c r="F34" i="44" s="1"/>
  <c r="C34" i="44"/>
  <c r="C35" i="44" s="1"/>
  <c r="E38" i="43"/>
  <c r="O38" i="43" s="1"/>
  <c r="E34" i="43"/>
  <c r="D42" i="43"/>
  <c r="F42" i="43" s="1"/>
  <c r="D41" i="43"/>
  <c r="N41" i="43" s="1"/>
  <c r="D40" i="43"/>
  <c r="F40" i="43" s="1"/>
  <c r="D39" i="43"/>
  <c r="F39" i="43" s="1"/>
  <c r="N38" i="43"/>
  <c r="D38" i="43"/>
  <c r="D37" i="43"/>
  <c r="N37" i="43" s="1"/>
  <c r="D36" i="43"/>
  <c r="D35" i="43"/>
  <c r="F35" i="43" s="1"/>
  <c r="O34" i="43"/>
  <c r="N34" i="43"/>
  <c r="D34" i="43"/>
  <c r="F34" i="43" s="1"/>
  <c r="C34" i="43"/>
  <c r="C35" i="43" s="1"/>
  <c r="E38" i="42"/>
  <c r="O38" i="42" s="1"/>
  <c r="E34" i="42"/>
  <c r="O34" i="42" s="1"/>
  <c r="D42" i="42"/>
  <c r="N41" i="42"/>
  <c r="D41" i="42"/>
  <c r="D40" i="42"/>
  <c r="F40" i="42" s="1"/>
  <c r="N39" i="42"/>
  <c r="D39" i="42"/>
  <c r="F39" i="42" s="1"/>
  <c r="N38" i="42"/>
  <c r="D38" i="42"/>
  <c r="F38" i="42" s="1"/>
  <c r="N37" i="42"/>
  <c r="D37" i="42"/>
  <c r="D36" i="42"/>
  <c r="D35" i="42"/>
  <c r="N34" i="42"/>
  <c r="D34" i="42"/>
  <c r="F34" i="42" s="1"/>
  <c r="C34" i="42"/>
  <c r="C35" i="42" s="1"/>
  <c r="E38" i="41"/>
  <c r="O38" i="41" s="1"/>
  <c r="E34" i="41"/>
  <c r="D42" i="41"/>
  <c r="N42" i="41" s="1"/>
  <c r="D41" i="41"/>
  <c r="F41" i="41" s="1"/>
  <c r="D40" i="41"/>
  <c r="N40" i="41" s="1"/>
  <c r="D39" i="41"/>
  <c r="N39" i="41" s="1"/>
  <c r="N38" i="41"/>
  <c r="D38" i="41"/>
  <c r="F38" i="41" s="1"/>
  <c r="D37" i="41"/>
  <c r="D36" i="41"/>
  <c r="N36" i="41" s="1"/>
  <c r="D35" i="41"/>
  <c r="N35" i="41" s="1"/>
  <c r="O34" i="41"/>
  <c r="N34" i="41"/>
  <c r="D34" i="41"/>
  <c r="F34" i="41" s="1"/>
  <c r="C34" i="41"/>
  <c r="C35" i="41" s="1"/>
  <c r="E38" i="40"/>
  <c r="O38" i="40" s="1"/>
  <c r="E34" i="40"/>
  <c r="O34" i="40" s="1"/>
  <c r="N42" i="40"/>
  <c r="D42" i="40"/>
  <c r="F42" i="40" s="1"/>
  <c r="N41" i="40"/>
  <c r="D41" i="40"/>
  <c r="D40" i="40"/>
  <c r="N40" i="40" s="1"/>
  <c r="D39" i="40"/>
  <c r="F39" i="40" s="1"/>
  <c r="N38" i="40"/>
  <c r="D38" i="40"/>
  <c r="F38" i="40" s="1"/>
  <c r="N37" i="40"/>
  <c r="D37" i="40"/>
  <c r="F37" i="40" s="1"/>
  <c r="D36" i="40"/>
  <c r="N36" i="40" s="1"/>
  <c r="D35" i="40"/>
  <c r="F35" i="40" s="1"/>
  <c r="D34" i="40"/>
  <c r="F34" i="40" s="1"/>
  <c r="C34" i="40"/>
  <c r="C35" i="40" s="1"/>
  <c r="E38" i="39"/>
  <c r="O38" i="39" s="1"/>
  <c r="E34" i="39"/>
  <c r="O34" i="39" s="1"/>
  <c r="D42" i="39"/>
  <c r="N42" i="39" s="1"/>
  <c r="D41" i="39"/>
  <c r="D40" i="39"/>
  <c r="N40" i="39" s="1"/>
  <c r="D39" i="39"/>
  <c r="F39" i="39" s="1"/>
  <c r="N38" i="39"/>
  <c r="D38" i="39"/>
  <c r="F38" i="39" s="1"/>
  <c r="D37" i="39"/>
  <c r="N37" i="39" s="1"/>
  <c r="D36" i="39"/>
  <c r="N36" i="39" s="1"/>
  <c r="D35" i="39"/>
  <c r="N34" i="39"/>
  <c r="D34" i="39"/>
  <c r="F34" i="39" s="1"/>
  <c r="C34" i="39"/>
  <c r="C35" i="39" s="1"/>
  <c r="E38" i="38"/>
  <c r="O38" i="38" s="1"/>
  <c r="E34" i="38"/>
  <c r="N42" i="38"/>
  <c r="D42" i="38"/>
  <c r="F42" i="38" s="1"/>
  <c r="D41" i="38"/>
  <c r="N41" i="38" s="1"/>
  <c r="D40" i="38"/>
  <c r="N40" i="38" s="1"/>
  <c r="N39" i="38"/>
  <c r="D39" i="38"/>
  <c r="D38" i="38"/>
  <c r="F38" i="38" s="1"/>
  <c r="D37" i="38"/>
  <c r="N37" i="38" s="1"/>
  <c r="D36" i="38"/>
  <c r="N36" i="38" s="1"/>
  <c r="N35" i="38"/>
  <c r="D35" i="38"/>
  <c r="F35" i="38" s="1"/>
  <c r="O34" i="38"/>
  <c r="N34" i="38"/>
  <c r="D34" i="38"/>
  <c r="F34" i="38" s="1"/>
  <c r="C34" i="38"/>
  <c r="C35" i="38" s="1"/>
  <c r="E38" i="37"/>
  <c r="O38" i="37" s="1"/>
  <c r="E34" i="37"/>
  <c r="O34" i="37" s="1"/>
  <c r="D42" i="37"/>
  <c r="N42" i="37" s="1"/>
  <c r="D41" i="37"/>
  <c r="F41" i="37" s="1"/>
  <c r="D40" i="37"/>
  <c r="N40" i="37" s="1"/>
  <c r="D39" i="37"/>
  <c r="N39" i="37" s="1"/>
  <c r="D38" i="37"/>
  <c r="F38" i="37" s="1"/>
  <c r="D37" i="37"/>
  <c r="D36" i="37"/>
  <c r="N36" i="37" s="1"/>
  <c r="D35" i="37"/>
  <c r="N35" i="37" s="1"/>
  <c r="M34" i="37"/>
  <c r="D34" i="37"/>
  <c r="F34" i="37" s="1"/>
  <c r="C34" i="37"/>
  <c r="C35" i="37" s="1"/>
  <c r="E38" i="36"/>
  <c r="E34" i="36"/>
  <c r="N42" i="36"/>
  <c r="D42" i="36"/>
  <c r="F42" i="36" s="1"/>
  <c r="D41" i="36"/>
  <c r="N41" i="36" s="1"/>
  <c r="N40" i="36"/>
  <c r="D40" i="36"/>
  <c r="F40" i="36" s="1"/>
  <c r="N39" i="36"/>
  <c r="D39" i="36"/>
  <c r="D38" i="36"/>
  <c r="F39" i="36" s="1"/>
  <c r="D37" i="36"/>
  <c r="N37" i="36" s="1"/>
  <c r="D36" i="36"/>
  <c r="F36" i="36" s="1"/>
  <c r="F35" i="36"/>
  <c r="D35" i="36"/>
  <c r="N35" i="36" s="1"/>
  <c r="N34" i="36"/>
  <c r="D34" i="36"/>
  <c r="F34" i="36" s="1"/>
  <c r="C34" i="36"/>
  <c r="C35" i="36" s="1"/>
  <c r="E38" i="35"/>
  <c r="E34" i="35"/>
  <c r="O34" i="35" s="1"/>
  <c r="D42" i="35"/>
  <c r="N42" i="35" s="1"/>
  <c r="D41" i="35"/>
  <c r="F41" i="35" s="1"/>
  <c r="F40" i="35"/>
  <c r="D40" i="35"/>
  <c r="N40" i="35" s="1"/>
  <c r="D39" i="35"/>
  <c r="F39" i="35" s="1"/>
  <c r="O38" i="35"/>
  <c r="F38" i="35"/>
  <c r="G38" i="35" s="1"/>
  <c r="D38" i="35"/>
  <c r="N38" i="35" s="1"/>
  <c r="N37" i="35"/>
  <c r="D37" i="35"/>
  <c r="D36" i="35"/>
  <c r="N36" i="35" s="1"/>
  <c r="D35" i="35"/>
  <c r="F35" i="35" s="1"/>
  <c r="F34" i="35"/>
  <c r="D34" i="35"/>
  <c r="N34" i="35" s="1"/>
  <c r="C34" i="35"/>
  <c r="C35" i="35" s="1"/>
  <c r="D42" i="34"/>
  <c r="F42" i="34" s="1"/>
  <c r="D41" i="34"/>
  <c r="F41" i="34" s="1"/>
  <c r="D40" i="34"/>
  <c r="N40" i="34" s="1"/>
  <c r="D39" i="34"/>
  <c r="F39" i="34" s="1"/>
  <c r="O38" i="34"/>
  <c r="N38" i="34"/>
  <c r="E38" i="34"/>
  <c r="D38" i="34"/>
  <c r="F38" i="34" s="1"/>
  <c r="N37" i="34"/>
  <c r="D37" i="34"/>
  <c r="F37" i="34" s="1"/>
  <c r="D36" i="34"/>
  <c r="N36" i="34" s="1"/>
  <c r="D35" i="34"/>
  <c r="O34" i="34"/>
  <c r="E34" i="34"/>
  <c r="D34" i="34"/>
  <c r="F34" i="34" s="1"/>
  <c r="C34" i="34"/>
  <c r="C35" i="34" s="1"/>
  <c r="E38" i="33"/>
  <c r="O38" i="33" s="1"/>
  <c r="E34" i="33"/>
  <c r="O34" i="33" s="1"/>
  <c r="D42" i="33"/>
  <c r="F42" i="33" s="1"/>
  <c r="D41" i="33"/>
  <c r="N41" i="33" s="1"/>
  <c r="D40" i="33"/>
  <c r="F40" i="33" s="1"/>
  <c r="N39" i="33"/>
  <c r="D39" i="33"/>
  <c r="F39" i="33" s="1"/>
  <c r="N38" i="33"/>
  <c r="D38" i="33"/>
  <c r="D37" i="33"/>
  <c r="N37" i="33" s="1"/>
  <c r="D36" i="33"/>
  <c r="N36" i="33" s="1"/>
  <c r="D35" i="33"/>
  <c r="N35" i="33" s="1"/>
  <c r="D34" i="33"/>
  <c r="F34" i="33" s="1"/>
  <c r="C34" i="33"/>
  <c r="C35" i="33" s="1"/>
  <c r="E38" i="32"/>
  <c r="O38" i="32" s="1"/>
  <c r="E34" i="32"/>
  <c r="O34" i="32" s="1"/>
  <c r="N42" i="32"/>
  <c r="D42" i="32"/>
  <c r="D41" i="32"/>
  <c r="F41" i="32" s="1"/>
  <c r="D40" i="32"/>
  <c r="N40" i="32" s="1"/>
  <c r="D39" i="32"/>
  <c r="N39" i="32" s="1"/>
  <c r="D38" i="32"/>
  <c r="F38" i="32" s="1"/>
  <c r="D37" i="32"/>
  <c r="F37" i="32" s="1"/>
  <c r="D36" i="32"/>
  <c r="N36" i="32" s="1"/>
  <c r="D35" i="32"/>
  <c r="D34" i="32"/>
  <c r="F34" i="32" s="1"/>
  <c r="C34" i="32"/>
  <c r="C35" i="32" s="1"/>
  <c r="E38" i="31"/>
  <c r="O38" i="31" s="1"/>
  <c r="E34" i="31"/>
  <c r="D42" i="31"/>
  <c r="F42" i="31" s="1"/>
  <c r="D41" i="31"/>
  <c r="N41" i="31" s="1"/>
  <c r="D40" i="31"/>
  <c r="F40" i="31" s="1"/>
  <c r="D39" i="31"/>
  <c r="F39" i="31" s="1"/>
  <c r="N38" i="31"/>
  <c r="D38" i="31"/>
  <c r="D37" i="31"/>
  <c r="N37" i="31" s="1"/>
  <c r="D36" i="31"/>
  <c r="N36" i="31" s="1"/>
  <c r="D35" i="31"/>
  <c r="F35" i="31" s="1"/>
  <c r="O34" i="31"/>
  <c r="N34" i="31"/>
  <c r="D34" i="31"/>
  <c r="F34" i="31" s="1"/>
  <c r="C34" i="31"/>
  <c r="C35" i="31" s="1"/>
  <c r="E38" i="30"/>
  <c r="O38" i="30" s="1"/>
  <c r="E34" i="30"/>
  <c r="O34" i="30" s="1"/>
  <c r="D42" i="30"/>
  <c r="N42" i="30" s="1"/>
  <c r="D41" i="30"/>
  <c r="F41" i="30" s="1"/>
  <c r="D40" i="30"/>
  <c r="N40" i="30" s="1"/>
  <c r="D39" i="30"/>
  <c r="N39" i="30" s="1"/>
  <c r="N38" i="30"/>
  <c r="D38" i="30"/>
  <c r="F38" i="30" s="1"/>
  <c r="N37" i="30"/>
  <c r="D37" i="30"/>
  <c r="F37" i="30" s="1"/>
  <c r="D36" i="30"/>
  <c r="F36" i="30" s="1"/>
  <c r="D35" i="30"/>
  <c r="N35" i="30" s="1"/>
  <c r="M34" i="30"/>
  <c r="D34" i="30"/>
  <c r="F34" i="30" s="1"/>
  <c r="C34" i="30"/>
  <c r="C35" i="30" s="1"/>
  <c r="N42" i="31" l="1"/>
  <c r="N38" i="32"/>
  <c r="N34" i="33"/>
  <c r="N42" i="33"/>
  <c r="N41" i="35"/>
  <c r="N36" i="36"/>
  <c r="F41" i="36"/>
  <c r="F37" i="37"/>
  <c r="F41" i="39"/>
  <c r="N42" i="43"/>
  <c r="N37" i="44"/>
  <c r="N34" i="45"/>
  <c r="F36" i="35"/>
  <c r="F37" i="36"/>
  <c r="N35" i="43"/>
  <c r="F38" i="44"/>
  <c r="N35" i="31"/>
  <c r="F37" i="35"/>
  <c r="N39" i="40"/>
  <c r="F41" i="42"/>
  <c r="F36" i="43"/>
  <c r="N38" i="44"/>
  <c r="F40" i="46"/>
  <c r="F42" i="35"/>
  <c r="N41" i="30"/>
  <c r="F38" i="31"/>
  <c r="N34" i="32"/>
  <c r="N41" i="32"/>
  <c r="F38" i="33"/>
  <c r="N38" i="36"/>
  <c r="N38" i="38"/>
  <c r="F35" i="39"/>
  <c r="F41" i="40"/>
  <c r="F37" i="41"/>
  <c r="F35" i="42"/>
  <c r="F42" i="42"/>
  <c r="F38" i="43"/>
  <c r="G38" i="43" s="1"/>
  <c r="F38" i="45"/>
  <c r="N41" i="46"/>
  <c r="F35" i="32"/>
  <c r="F42" i="32"/>
  <c r="N34" i="34"/>
  <c r="F39" i="38"/>
  <c r="N34" i="40"/>
  <c r="N35" i="42"/>
  <c r="N42" i="42"/>
  <c r="F35" i="46"/>
  <c r="N34" i="30"/>
  <c r="N35" i="32"/>
  <c r="N41" i="34"/>
  <c r="F36" i="42"/>
  <c r="N34" i="44"/>
  <c r="F41" i="44"/>
  <c r="N39" i="31"/>
  <c r="F35" i="34"/>
  <c r="N35" i="40"/>
  <c r="F37" i="42"/>
  <c r="N39" i="43"/>
  <c r="N41" i="44"/>
  <c r="F39" i="32"/>
  <c r="F41" i="45"/>
  <c r="F35" i="33"/>
  <c r="F38" i="36"/>
  <c r="N37" i="32"/>
  <c r="F36" i="44"/>
  <c r="G34" i="46"/>
  <c r="M35" i="46"/>
  <c r="C36" i="46"/>
  <c r="I38" i="46"/>
  <c r="I39" i="46" s="1"/>
  <c r="I40" i="46" s="1"/>
  <c r="I41" i="46" s="1"/>
  <c r="I42" i="46" s="1"/>
  <c r="H38" i="46"/>
  <c r="F37" i="46"/>
  <c r="O34" i="46"/>
  <c r="F36" i="46"/>
  <c r="F39" i="46"/>
  <c r="N40" i="46"/>
  <c r="F42" i="46"/>
  <c r="M35" i="45"/>
  <c r="C36" i="45"/>
  <c r="G38" i="45"/>
  <c r="G34" i="45"/>
  <c r="M34" i="45"/>
  <c r="F36" i="45"/>
  <c r="N37" i="45"/>
  <c r="F40" i="45"/>
  <c r="N41" i="45"/>
  <c r="F35" i="45"/>
  <c r="F39" i="45"/>
  <c r="F42" i="45"/>
  <c r="G38" i="44"/>
  <c r="M35" i="44"/>
  <c r="C36" i="44"/>
  <c r="G34" i="44"/>
  <c r="F40" i="44"/>
  <c r="F35" i="44"/>
  <c r="N36" i="44"/>
  <c r="F39" i="44"/>
  <c r="F42" i="44"/>
  <c r="C36" i="43"/>
  <c r="M35" i="43"/>
  <c r="G34" i="43"/>
  <c r="F37" i="43"/>
  <c r="F41" i="43"/>
  <c r="M34" i="43"/>
  <c r="N36" i="43"/>
  <c r="N40" i="43"/>
  <c r="G38" i="42"/>
  <c r="C36" i="42"/>
  <c r="M35" i="42"/>
  <c r="G34" i="42"/>
  <c r="M34" i="42"/>
  <c r="N36" i="42"/>
  <c r="N40" i="42"/>
  <c r="M35" i="41"/>
  <c r="C36" i="41"/>
  <c r="G38" i="41"/>
  <c r="G34" i="41"/>
  <c r="M34" i="41"/>
  <c r="F36" i="41"/>
  <c r="N37" i="41"/>
  <c r="F40" i="41"/>
  <c r="N41" i="41"/>
  <c r="F35" i="41"/>
  <c r="F39" i="41"/>
  <c r="F42" i="41"/>
  <c r="G38" i="40"/>
  <c r="G34" i="40"/>
  <c r="C36" i="40"/>
  <c r="M35" i="40"/>
  <c r="M34" i="40"/>
  <c r="F36" i="40"/>
  <c r="F40" i="40"/>
  <c r="G38" i="39"/>
  <c r="M35" i="39"/>
  <c r="C36" i="39"/>
  <c r="G34" i="39"/>
  <c r="N35" i="39"/>
  <c r="F37" i="39"/>
  <c r="N39" i="39"/>
  <c r="M34" i="39"/>
  <c r="F36" i="39"/>
  <c r="F40" i="39"/>
  <c r="N41" i="39"/>
  <c r="F42" i="39"/>
  <c r="G34" i="38"/>
  <c r="I34" i="38" s="1"/>
  <c r="J34" i="38" s="1"/>
  <c r="P34" i="38" s="1"/>
  <c r="G38" i="38"/>
  <c r="C36" i="38"/>
  <c r="M35" i="38"/>
  <c r="F37" i="38"/>
  <c r="F41" i="38"/>
  <c r="M34" i="38"/>
  <c r="F36" i="38"/>
  <c r="F40" i="38"/>
  <c r="G38" i="37"/>
  <c r="M35" i="37"/>
  <c r="C36" i="37"/>
  <c r="G34" i="37"/>
  <c r="N34" i="37"/>
  <c r="N38" i="37"/>
  <c r="F36" i="37"/>
  <c r="N37" i="37"/>
  <c r="F40" i="37"/>
  <c r="N41" i="37"/>
  <c r="F35" i="37"/>
  <c r="F39" i="37"/>
  <c r="F42" i="37"/>
  <c r="G38" i="36"/>
  <c r="G34" i="36"/>
  <c r="M35" i="36"/>
  <c r="C36" i="36"/>
  <c r="M34" i="36"/>
  <c r="O34" i="36"/>
  <c r="O38" i="36"/>
  <c r="G34" i="35"/>
  <c r="I35" i="35" s="1"/>
  <c r="J35" i="35" s="1"/>
  <c r="P35" i="35" s="1"/>
  <c r="H38" i="35"/>
  <c r="I38" i="35"/>
  <c r="I39" i="35" s="1"/>
  <c r="I40" i="35" s="1"/>
  <c r="I41" i="35" s="1"/>
  <c r="I42" i="35" s="1"/>
  <c r="J42" i="35" s="1"/>
  <c r="P42" i="35" s="1"/>
  <c r="M35" i="35"/>
  <c r="C36" i="35"/>
  <c r="N35" i="35"/>
  <c r="M34" i="35"/>
  <c r="N39" i="35"/>
  <c r="C36" i="34"/>
  <c r="M35" i="34"/>
  <c r="G38" i="34"/>
  <c r="G34" i="34"/>
  <c r="N35" i="34"/>
  <c r="N39" i="34"/>
  <c r="N42" i="34"/>
  <c r="M34" i="34"/>
  <c r="F36" i="34"/>
  <c r="F40" i="34"/>
  <c r="G38" i="33"/>
  <c r="G34" i="33"/>
  <c r="C36" i="33"/>
  <c r="M35" i="33"/>
  <c r="F37" i="33"/>
  <c r="F41" i="33"/>
  <c r="M34" i="33"/>
  <c r="N40" i="33"/>
  <c r="F36" i="33"/>
  <c r="G34" i="32"/>
  <c r="G38" i="32"/>
  <c r="C36" i="32"/>
  <c r="M35" i="32"/>
  <c r="M34" i="32"/>
  <c r="F36" i="32"/>
  <c r="F40" i="32"/>
  <c r="G38" i="31"/>
  <c r="M35" i="31"/>
  <c r="C36" i="31"/>
  <c r="G34" i="31"/>
  <c r="F37" i="31"/>
  <c r="F41" i="31"/>
  <c r="M34" i="31"/>
  <c r="N40" i="31"/>
  <c r="F36" i="31"/>
  <c r="G38" i="30"/>
  <c r="M35" i="30"/>
  <c r="C36" i="30"/>
  <c r="G34" i="30"/>
  <c r="F40" i="30"/>
  <c r="F35" i="30"/>
  <c r="N36" i="30"/>
  <c r="F39" i="30"/>
  <c r="F42" i="30"/>
  <c r="E38" i="29"/>
  <c r="O38" i="29" s="1"/>
  <c r="E34" i="29"/>
  <c r="O34" i="29" s="1"/>
  <c r="D42" i="29"/>
  <c r="F42" i="29" s="1"/>
  <c r="D41" i="29"/>
  <c r="D40" i="29"/>
  <c r="N40" i="29" s="1"/>
  <c r="N39" i="29"/>
  <c r="D39" i="29"/>
  <c r="D38" i="29"/>
  <c r="F38" i="29" s="1"/>
  <c r="D37" i="29"/>
  <c r="D36" i="29"/>
  <c r="N36" i="29" s="1"/>
  <c r="N35" i="29"/>
  <c r="D35" i="29"/>
  <c r="D34" i="29"/>
  <c r="F34" i="29" s="1"/>
  <c r="C34" i="29"/>
  <c r="C35" i="29" s="1"/>
  <c r="E38" i="28"/>
  <c r="E34" i="28"/>
  <c r="N42" i="28"/>
  <c r="D42" i="28"/>
  <c r="D41" i="28"/>
  <c r="F41" i="28" s="1"/>
  <c r="D40" i="28"/>
  <c r="N40" i="28" s="1"/>
  <c r="D39" i="28"/>
  <c r="N39" i="28" s="1"/>
  <c r="D38" i="28"/>
  <c r="F38" i="28" s="1"/>
  <c r="D37" i="28"/>
  <c r="D36" i="28"/>
  <c r="N36" i="28" s="1"/>
  <c r="D35" i="28"/>
  <c r="D34" i="28"/>
  <c r="F34" i="28" s="1"/>
  <c r="C34" i="28"/>
  <c r="C35" i="28" s="1"/>
  <c r="E38" i="27"/>
  <c r="O38" i="27" s="1"/>
  <c r="E34" i="27"/>
  <c r="O34" i="27" s="1"/>
  <c r="D42" i="27"/>
  <c r="N41" i="27"/>
  <c r="D41" i="27"/>
  <c r="D40" i="27"/>
  <c r="N40" i="27" s="1"/>
  <c r="D39" i="27"/>
  <c r="D38" i="27"/>
  <c r="F38" i="27" s="1"/>
  <c r="F37" i="27"/>
  <c r="D37" i="27"/>
  <c r="N37" i="27" s="1"/>
  <c r="D36" i="27"/>
  <c r="N36" i="27" s="1"/>
  <c r="D35" i="27"/>
  <c r="F35" i="27" s="1"/>
  <c r="N34" i="27"/>
  <c r="M34" i="27"/>
  <c r="D34" i="27"/>
  <c r="F34" i="27" s="1"/>
  <c r="C34" i="27"/>
  <c r="C35" i="27" s="1"/>
  <c r="AB51" i="26"/>
  <c r="AC51" i="26"/>
  <c r="AD51" i="26"/>
  <c r="AE51" i="26"/>
  <c r="AF51" i="26"/>
  <c r="AG51" i="26"/>
  <c r="AH51" i="26"/>
  <c r="AI51" i="26"/>
  <c r="AJ51" i="26"/>
  <c r="AK51" i="26"/>
  <c r="AL51" i="26"/>
  <c r="AM51" i="26"/>
  <c r="AN51" i="26"/>
  <c r="AO51" i="26"/>
  <c r="AP51" i="26"/>
  <c r="AQ51" i="26"/>
  <c r="AR51" i="26"/>
  <c r="AS51" i="26"/>
  <c r="AT51" i="26"/>
  <c r="AU51" i="26"/>
  <c r="AA51" i="26"/>
  <c r="E38" i="1"/>
  <c r="O38" i="1" s="1"/>
  <c r="E34" i="1"/>
  <c r="O34" i="1" s="1"/>
  <c r="D42" i="1"/>
  <c r="N42" i="1" s="1"/>
  <c r="D41" i="1"/>
  <c r="F41" i="1" s="1"/>
  <c r="D40" i="1"/>
  <c r="N40" i="1" s="1"/>
  <c r="D39" i="1"/>
  <c r="N39" i="1" s="1"/>
  <c r="D38" i="1"/>
  <c r="D37" i="1"/>
  <c r="F37" i="1" s="1"/>
  <c r="D36" i="1"/>
  <c r="D35" i="1"/>
  <c r="N35" i="1" s="1"/>
  <c r="M34" i="1"/>
  <c r="D34" i="1"/>
  <c r="F34" i="1" s="1"/>
  <c r="C34" i="1"/>
  <c r="C35" i="1" s="1"/>
  <c r="F36" i="1" l="1"/>
  <c r="F37" i="28"/>
  <c r="F35" i="29"/>
  <c r="N42" i="29"/>
  <c r="F36" i="29"/>
  <c r="N37" i="1"/>
  <c r="F38" i="1"/>
  <c r="F42" i="27"/>
  <c r="N38" i="1"/>
  <c r="N42" i="27"/>
  <c r="F37" i="29"/>
  <c r="N35" i="27"/>
  <c r="F42" i="28"/>
  <c r="F39" i="29"/>
  <c r="F41" i="27"/>
  <c r="F39" i="28"/>
  <c r="N41" i="1"/>
  <c r="N38" i="27"/>
  <c r="F39" i="27"/>
  <c r="F35" i="28"/>
  <c r="F40" i="29"/>
  <c r="N34" i="1"/>
  <c r="N39" i="27"/>
  <c r="N35" i="28"/>
  <c r="F41" i="29"/>
  <c r="J42" i="46"/>
  <c r="P42" i="46" s="1"/>
  <c r="J40" i="46"/>
  <c r="P40" i="46" s="1"/>
  <c r="J38" i="46"/>
  <c r="P38" i="46" s="1"/>
  <c r="C37" i="46"/>
  <c r="M36" i="46"/>
  <c r="J41" i="46"/>
  <c r="P41" i="46" s="1"/>
  <c r="H34" i="46"/>
  <c r="I35" i="46"/>
  <c r="J35" i="46" s="1"/>
  <c r="P35" i="46" s="1"/>
  <c r="I36" i="46"/>
  <c r="J36" i="46" s="1"/>
  <c r="P36" i="46" s="1"/>
  <c r="I37" i="46"/>
  <c r="J37" i="46" s="1"/>
  <c r="P37" i="46" s="1"/>
  <c r="I34" i="46"/>
  <c r="J34" i="46" s="1"/>
  <c r="P34" i="46" s="1"/>
  <c r="J39" i="46"/>
  <c r="P39" i="46" s="1"/>
  <c r="I38" i="45"/>
  <c r="H38" i="45"/>
  <c r="C37" i="45"/>
  <c r="M36" i="45"/>
  <c r="I37" i="45"/>
  <c r="J37" i="45" s="1"/>
  <c r="P37" i="45" s="1"/>
  <c r="I34" i="45"/>
  <c r="J34" i="45" s="1"/>
  <c r="P34" i="45" s="1"/>
  <c r="H34" i="45"/>
  <c r="I35" i="45"/>
  <c r="J35" i="45" s="1"/>
  <c r="P35" i="45" s="1"/>
  <c r="I36" i="45"/>
  <c r="J36" i="45" s="1"/>
  <c r="P36" i="45" s="1"/>
  <c r="I38" i="44"/>
  <c r="H38" i="44"/>
  <c r="I34" i="44"/>
  <c r="J34" i="44" s="1"/>
  <c r="P34" i="44" s="1"/>
  <c r="H34" i="44"/>
  <c r="I35" i="44"/>
  <c r="J35" i="44" s="1"/>
  <c r="P35" i="44" s="1"/>
  <c r="I36" i="44"/>
  <c r="J36" i="44" s="1"/>
  <c r="P36" i="44" s="1"/>
  <c r="I37" i="44"/>
  <c r="J37" i="44" s="1"/>
  <c r="P37" i="44" s="1"/>
  <c r="C37" i="44"/>
  <c r="M36" i="44"/>
  <c r="H38" i="43"/>
  <c r="I38" i="43"/>
  <c r="I35" i="43"/>
  <c r="J35" i="43" s="1"/>
  <c r="P35" i="43" s="1"/>
  <c r="I36" i="43"/>
  <c r="J36" i="43" s="1"/>
  <c r="P36" i="43" s="1"/>
  <c r="I37" i="43"/>
  <c r="J37" i="43" s="1"/>
  <c r="P37" i="43" s="1"/>
  <c r="I34" i="43"/>
  <c r="J34" i="43" s="1"/>
  <c r="P34" i="43" s="1"/>
  <c r="H34" i="43"/>
  <c r="C37" i="43"/>
  <c r="M36" i="43"/>
  <c r="I35" i="42"/>
  <c r="J35" i="42" s="1"/>
  <c r="P35" i="42" s="1"/>
  <c r="I36" i="42"/>
  <c r="J36" i="42" s="1"/>
  <c r="P36" i="42" s="1"/>
  <c r="I37" i="42"/>
  <c r="J37" i="42" s="1"/>
  <c r="P37" i="42" s="1"/>
  <c r="I34" i="42"/>
  <c r="J34" i="42" s="1"/>
  <c r="P34" i="42" s="1"/>
  <c r="H34" i="42"/>
  <c r="I38" i="42"/>
  <c r="H38" i="42"/>
  <c r="M36" i="42"/>
  <c r="C37" i="42"/>
  <c r="C37" i="41"/>
  <c r="M36" i="41"/>
  <c r="I37" i="41"/>
  <c r="J37" i="41" s="1"/>
  <c r="P37" i="41" s="1"/>
  <c r="I34" i="41"/>
  <c r="J34" i="41" s="1"/>
  <c r="P34" i="41" s="1"/>
  <c r="H34" i="41"/>
  <c r="I35" i="41"/>
  <c r="J35" i="41" s="1"/>
  <c r="P35" i="41" s="1"/>
  <c r="I36" i="41"/>
  <c r="J36" i="41" s="1"/>
  <c r="P36" i="41" s="1"/>
  <c r="I38" i="41"/>
  <c r="H38" i="41"/>
  <c r="M36" i="40"/>
  <c r="C37" i="40"/>
  <c r="I38" i="40"/>
  <c r="H38" i="40"/>
  <c r="I35" i="40"/>
  <c r="J35" i="40" s="1"/>
  <c r="P35" i="40" s="1"/>
  <c r="I36" i="40"/>
  <c r="I37" i="40"/>
  <c r="J37" i="40" s="1"/>
  <c r="P37" i="40" s="1"/>
  <c r="I34" i="40"/>
  <c r="J34" i="40" s="1"/>
  <c r="P34" i="40" s="1"/>
  <c r="H34" i="40"/>
  <c r="J36" i="40"/>
  <c r="P36" i="40" s="1"/>
  <c r="I34" i="39"/>
  <c r="J34" i="39" s="1"/>
  <c r="P34" i="39" s="1"/>
  <c r="H34" i="39"/>
  <c r="I35" i="39"/>
  <c r="J35" i="39" s="1"/>
  <c r="P35" i="39" s="1"/>
  <c r="I36" i="39"/>
  <c r="J36" i="39" s="1"/>
  <c r="P36" i="39" s="1"/>
  <c r="I37" i="39"/>
  <c r="J37" i="39" s="1"/>
  <c r="P37" i="39" s="1"/>
  <c r="C37" i="39"/>
  <c r="M36" i="39"/>
  <c r="I38" i="39"/>
  <c r="H38" i="39"/>
  <c r="H34" i="38"/>
  <c r="I35" i="38"/>
  <c r="J35" i="38" s="1"/>
  <c r="P35" i="38" s="1"/>
  <c r="I37" i="38"/>
  <c r="J37" i="38" s="1"/>
  <c r="P37" i="38" s="1"/>
  <c r="I36" i="38"/>
  <c r="J36" i="38" s="1"/>
  <c r="P36" i="38" s="1"/>
  <c r="C37" i="38"/>
  <c r="M36" i="38"/>
  <c r="H38" i="38"/>
  <c r="I38" i="38"/>
  <c r="C37" i="37"/>
  <c r="M36" i="37"/>
  <c r="I34" i="37"/>
  <c r="J34" i="37" s="1"/>
  <c r="P34" i="37" s="1"/>
  <c r="H34" i="37"/>
  <c r="I35" i="37"/>
  <c r="J35" i="37" s="1"/>
  <c r="P35" i="37" s="1"/>
  <c r="I36" i="37"/>
  <c r="J36" i="37" s="1"/>
  <c r="P36" i="37" s="1"/>
  <c r="I37" i="37"/>
  <c r="J37" i="37" s="1"/>
  <c r="P37" i="37" s="1"/>
  <c r="I38" i="37"/>
  <c r="H38" i="37"/>
  <c r="C37" i="36"/>
  <c r="M36" i="36"/>
  <c r="H38" i="36"/>
  <c r="I38" i="36"/>
  <c r="H34" i="36"/>
  <c r="I35" i="36"/>
  <c r="J35" i="36" s="1"/>
  <c r="P35" i="36" s="1"/>
  <c r="I36" i="36"/>
  <c r="J36" i="36" s="1"/>
  <c r="P36" i="36" s="1"/>
  <c r="I34" i="36"/>
  <c r="J34" i="36" s="1"/>
  <c r="P34" i="36" s="1"/>
  <c r="I37" i="36"/>
  <c r="J37" i="36" s="1"/>
  <c r="P37" i="36" s="1"/>
  <c r="J40" i="35"/>
  <c r="P40" i="35" s="1"/>
  <c r="J41" i="35"/>
  <c r="P41" i="35" s="1"/>
  <c r="J38" i="35"/>
  <c r="P38" i="35" s="1"/>
  <c r="J39" i="35"/>
  <c r="P39" i="35" s="1"/>
  <c r="H34" i="35"/>
  <c r="I37" i="35"/>
  <c r="J37" i="35" s="1"/>
  <c r="P37" i="35" s="1"/>
  <c r="I36" i="35"/>
  <c r="J36" i="35" s="1"/>
  <c r="P36" i="35" s="1"/>
  <c r="I34" i="35"/>
  <c r="J34" i="35" s="1"/>
  <c r="P34" i="35" s="1"/>
  <c r="M36" i="35"/>
  <c r="C37" i="35"/>
  <c r="M36" i="34"/>
  <c r="C37" i="34"/>
  <c r="I35" i="34"/>
  <c r="J35" i="34" s="1"/>
  <c r="P35" i="34" s="1"/>
  <c r="I36" i="34"/>
  <c r="J36" i="34" s="1"/>
  <c r="P36" i="34" s="1"/>
  <c r="I37" i="34"/>
  <c r="J37" i="34" s="1"/>
  <c r="P37" i="34" s="1"/>
  <c r="I34" i="34"/>
  <c r="J34" i="34" s="1"/>
  <c r="P34" i="34" s="1"/>
  <c r="H34" i="34"/>
  <c r="I38" i="34"/>
  <c r="H38" i="34"/>
  <c r="I38" i="33"/>
  <c r="H38" i="33"/>
  <c r="M36" i="33"/>
  <c r="C37" i="33"/>
  <c r="I35" i="33"/>
  <c r="J35" i="33" s="1"/>
  <c r="P35" i="33" s="1"/>
  <c r="I36" i="33"/>
  <c r="J36" i="33" s="1"/>
  <c r="P36" i="33" s="1"/>
  <c r="I37" i="33"/>
  <c r="J37" i="33" s="1"/>
  <c r="P37" i="33" s="1"/>
  <c r="I34" i="33"/>
  <c r="J34" i="33" s="1"/>
  <c r="P34" i="33" s="1"/>
  <c r="H34" i="33"/>
  <c r="I35" i="32"/>
  <c r="J35" i="32" s="1"/>
  <c r="P35" i="32" s="1"/>
  <c r="I36" i="32"/>
  <c r="J36" i="32" s="1"/>
  <c r="P36" i="32" s="1"/>
  <c r="I37" i="32"/>
  <c r="J37" i="32" s="1"/>
  <c r="P37" i="32" s="1"/>
  <c r="I34" i="32"/>
  <c r="J34" i="32" s="1"/>
  <c r="P34" i="32" s="1"/>
  <c r="H34" i="32"/>
  <c r="M36" i="32"/>
  <c r="C37" i="32"/>
  <c r="I38" i="32"/>
  <c r="H38" i="32"/>
  <c r="H38" i="31"/>
  <c r="I38" i="31"/>
  <c r="H34" i="31"/>
  <c r="I35" i="31"/>
  <c r="J35" i="31" s="1"/>
  <c r="P35" i="31" s="1"/>
  <c r="I36" i="31"/>
  <c r="J36" i="31" s="1"/>
  <c r="P36" i="31" s="1"/>
  <c r="I37" i="31"/>
  <c r="J37" i="31" s="1"/>
  <c r="P37" i="31" s="1"/>
  <c r="I34" i="31"/>
  <c r="J34" i="31" s="1"/>
  <c r="P34" i="31" s="1"/>
  <c r="C37" i="31"/>
  <c r="M36" i="31"/>
  <c r="I37" i="30"/>
  <c r="J37" i="30" s="1"/>
  <c r="P37" i="30" s="1"/>
  <c r="I34" i="30"/>
  <c r="J34" i="30" s="1"/>
  <c r="P34" i="30" s="1"/>
  <c r="H34" i="30"/>
  <c r="I35" i="30"/>
  <c r="J35" i="30" s="1"/>
  <c r="P35" i="30" s="1"/>
  <c r="I36" i="30"/>
  <c r="J36" i="30" s="1"/>
  <c r="P36" i="30" s="1"/>
  <c r="C37" i="30"/>
  <c r="M36" i="30"/>
  <c r="I38" i="30"/>
  <c r="H38" i="30"/>
  <c r="G38" i="29"/>
  <c r="C36" i="29"/>
  <c r="M35" i="29"/>
  <c r="G34" i="29"/>
  <c r="M34" i="29"/>
  <c r="N34" i="29"/>
  <c r="N38" i="29"/>
  <c r="N41" i="29"/>
  <c r="N37" i="29"/>
  <c r="G38" i="28"/>
  <c r="I38" i="28" s="1"/>
  <c r="I39" i="28" s="1"/>
  <c r="I40" i="28" s="1"/>
  <c r="I41" i="28" s="1"/>
  <c r="I42" i="28" s="1"/>
  <c r="J42" i="28" s="1"/>
  <c r="P42" i="28" s="1"/>
  <c r="M35" i="28"/>
  <c r="C36" i="28"/>
  <c r="G34" i="28"/>
  <c r="M34" i="28"/>
  <c r="N34" i="28"/>
  <c r="N38" i="28"/>
  <c r="O34" i="28"/>
  <c r="F36" i="28"/>
  <c r="N37" i="28"/>
  <c r="O38" i="28"/>
  <c r="F40" i="28"/>
  <c r="N41" i="28"/>
  <c r="G34" i="27"/>
  <c r="M35" i="27"/>
  <c r="C36" i="27"/>
  <c r="G38" i="27"/>
  <c r="F36" i="27"/>
  <c r="F40" i="27"/>
  <c r="G38" i="1"/>
  <c r="I38" i="1" s="1"/>
  <c r="G34" i="1"/>
  <c r="M35" i="1"/>
  <c r="C36" i="1"/>
  <c r="F35" i="1"/>
  <c r="N36" i="1"/>
  <c r="F39" i="1"/>
  <c r="F42" i="1"/>
  <c r="F40" i="1"/>
  <c r="C38" i="46" l="1"/>
  <c r="M37" i="46"/>
  <c r="I39" i="45"/>
  <c r="J38" i="45"/>
  <c r="P38" i="45" s="1"/>
  <c r="M37" i="45"/>
  <c r="C38" i="45"/>
  <c r="I39" i="44"/>
  <c r="J38" i="44"/>
  <c r="P38" i="44" s="1"/>
  <c r="M37" i="44"/>
  <c r="C38" i="44"/>
  <c r="H4" i="43"/>
  <c r="M37" i="43"/>
  <c r="C38" i="43"/>
  <c r="I39" i="43"/>
  <c r="J38" i="43"/>
  <c r="P38" i="43" s="1"/>
  <c r="C38" i="42"/>
  <c r="M37" i="42"/>
  <c r="I39" i="42"/>
  <c r="J38" i="42"/>
  <c r="P38" i="42" s="1"/>
  <c r="I39" i="41"/>
  <c r="J38" i="41"/>
  <c r="P38" i="41" s="1"/>
  <c r="H4" i="41"/>
  <c r="M37" i="41"/>
  <c r="C38" i="41"/>
  <c r="I39" i="40"/>
  <c r="J38" i="40"/>
  <c r="P38" i="40" s="1"/>
  <c r="C38" i="40"/>
  <c r="M37" i="40"/>
  <c r="I39" i="39"/>
  <c r="J38" i="39"/>
  <c r="P38" i="39" s="1"/>
  <c r="C38" i="39"/>
  <c r="M37" i="39"/>
  <c r="I39" i="38"/>
  <c r="J38" i="38"/>
  <c r="P38" i="38" s="1"/>
  <c r="C38" i="38"/>
  <c r="M37" i="38"/>
  <c r="C38" i="37"/>
  <c r="M37" i="37"/>
  <c r="I39" i="37"/>
  <c r="J38" i="37"/>
  <c r="P38" i="37" s="1"/>
  <c r="C38" i="36"/>
  <c r="M37" i="36"/>
  <c r="I39" i="36"/>
  <c r="J38" i="36"/>
  <c r="P38" i="36" s="1"/>
  <c r="C38" i="35"/>
  <c r="M37" i="35"/>
  <c r="M37" i="34"/>
  <c r="C38" i="34"/>
  <c r="I39" i="34"/>
  <c r="J38" i="34"/>
  <c r="P38" i="34" s="1"/>
  <c r="I39" i="33"/>
  <c r="J38" i="33"/>
  <c r="P38" i="33" s="1"/>
  <c r="M37" i="33"/>
  <c r="C38" i="33"/>
  <c r="I39" i="32"/>
  <c r="J38" i="32"/>
  <c r="P38" i="32" s="1"/>
  <c r="C38" i="32"/>
  <c r="M37" i="32"/>
  <c r="I39" i="31"/>
  <c r="J38" i="31"/>
  <c r="P38" i="31" s="1"/>
  <c r="C38" i="31"/>
  <c r="M37" i="31"/>
  <c r="I39" i="30"/>
  <c r="J38" i="30"/>
  <c r="P38" i="30" s="1"/>
  <c r="C38" i="30"/>
  <c r="M37" i="30"/>
  <c r="H38" i="29"/>
  <c r="I38" i="29"/>
  <c r="I34" i="29"/>
  <c r="J34" i="29" s="1"/>
  <c r="P34" i="29" s="1"/>
  <c r="H34" i="29"/>
  <c r="I35" i="29"/>
  <c r="J35" i="29" s="1"/>
  <c r="P35" i="29" s="1"/>
  <c r="I36" i="29"/>
  <c r="J36" i="29" s="1"/>
  <c r="P36" i="29" s="1"/>
  <c r="I37" i="29"/>
  <c r="J37" i="29" s="1"/>
  <c r="P37" i="29" s="1"/>
  <c r="C37" i="29"/>
  <c r="M36" i="29"/>
  <c r="H38" i="28"/>
  <c r="C37" i="28"/>
  <c r="M36" i="28"/>
  <c r="J41" i="28"/>
  <c r="P41" i="28" s="1"/>
  <c r="J39" i="28"/>
  <c r="P39" i="28" s="1"/>
  <c r="H34" i="28"/>
  <c r="I36" i="28"/>
  <c r="J36" i="28" s="1"/>
  <c r="P36" i="28" s="1"/>
  <c r="I35" i="28"/>
  <c r="J35" i="28" s="1"/>
  <c r="P35" i="28" s="1"/>
  <c r="I37" i="28"/>
  <c r="J37" i="28" s="1"/>
  <c r="P37" i="28" s="1"/>
  <c r="I34" i="28"/>
  <c r="J34" i="28" s="1"/>
  <c r="P34" i="28" s="1"/>
  <c r="J40" i="28"/>
  <c r="P40" i="28" s="1"/>
  <c r="J38" i="28"/>
  <c r="P38" i="28" s="1"/>
  <c r="I37" i="27"/>
  <c r="J37" i="27" s="1"/>
  <c r="P37" i="27" s="1"/>
  <c r="H34" i="27"/>
  <c r="I35" i="27"/>
  <c r="J35" i="27" s="1"/>
  <c r="P35" i="27" s="1"/>
  <c r="I36" i="27"/>
  <c r="J36" i="27" s="1"/>
  <c r="P36" i="27" s="1"/>
  <c r="I34" i="27"/>
  <c r="J34" i="27" s="1"/>
  <c r="P34" i="27" s="1"/>
  <c r="C37" i="27"/>
  <c r="M36" i="27"/>
  <c r="H38" i="27"/>
  <c r="I38" i="27"/>
  <c r="I37" i="1"/>
  <c r="J37" i="1" s="1"/>
  <c r="P37" i="1" s="1"/>
  <c r="I39" i="1"/>
  <c r="I40" i="1" s="1"/>
  <c r="I41" i="1" s="1"/>
  <c r="J38" i="1"/>
  <c r="P38" i="1" s="1"/>
  <c r="H38" i="1"/>
  <c r="I35" i="1"/>
  <c r="J35" i="1" s="1"/>
  <c r="P35" i="1" s="1"/>
  <c r="H34" i="1"/>
  <c r="I34" i="1"/>
  <c r="J34" i="1" s="1"/>
  <c r="P34" i="1" s="1"/>
  <c r="I36" i="1"/>
  <c r="J36" i="1" s="1"/>
  <c r="P36" i="1" s="1"/>
  <c r="C37" i="1"/>
  <c r="M36" i="1"/>
  <c r="C39" i="46" l="1"/>
  <c r="M38" i="46"/>
  <c r="I40" i="45"/>
  <c r="J39" i="45"/>
  <c r="P39" i="45" s="1"/>
  <c r="C39" i="45"/>
  <c r="M38" i="45"/>
  <c r="I40" i="44"/>
  <c r="J39" i="44"/>
  <c r="P39" i="44" s="1"/>
  <c r="C39" i="44"/>
  <c r="M38" i="44"/>
  <c r="I40" i="43"/>
  <c r="J39" i="43"/>
  <c r="P39" i="43" s="1"/>
  <c r="C39" i="43"/>
  <c r="M38" i="43"/>
  <c r="I40" i="42"/>
  <c r="J39" i="42"/>
  <c r="P39" i="42" s="1"/>
  <c r="C39" i="42"/>
  <c r="M38" i="42"/>
  <c r="I40" i="41"/>
  <c r="J39" i="41"/>
  <c r="P39" i="41" s="1"/>
  <c r="C39" i="41"/>
  <c r="M38" i="41"/>
  <c r="C39" i="40"/>
  <c r="M38" i="40"/>
  <c r="I40" i="40"/>
  <c r="J39" i="40"/>
  <c r="P39" i="40" s="1"/>
  <c r="C39" i="39"/>
  <c r="M38" i="39"/>
  <c r="I40" i="39"/>
  <c r="J39" i="39"/>
  <c r="P39" i="39" s="1"/>
  <c r="I40" i="38"/>
  <c r="J39" i="38"/>
  <c r="P39" i="38" s="1"/>
  <c r="C39" i="38"/>
  <c r="M38" i="38"/>
  <c r="I40" i="37"/>
  <c r="J39" i="37"/>
  <c r="P39" i="37" s="1"/>
  <c r="C39" i="37"/>
  <c r="M38" i="37"/>
  <c r="I40" i="36"/>
  <c r="J39" i="36"/>
  <c r="P39" i="36" s="1"/>
  <c r="C39" i="36"/>
  <c r="M38" i="36"/>
  <c r="C39" i="35"/>
  <c r="M38" i="35"/>
  <c r="C39" i="34"/>
  <c r="M38" i="34"/>
  <c r="I40" i="34"/>
  <c r="J39" i="34"/>
  <c r="P39" i="34" s="1"/>
  <c r="I40" i="33"/>
  <c r="J39" i="33"/>
  <c r="P39" i="33" s="1"/>
  <c r="C39" i="33"/>
  <c r="M38" i="33"/>
  <c r="C39" i="32"/>
  <c r="M38" i="32"/>
  <c r="I40" i="32"/>
  <c r="J39" i="32"/>
  <c r="P39" i="32" s="1"/>
  <c r="C39" i="31"/>
  <c r="M38" i="31"/>
  <c r="I40" i="31"/>
  <c r="J39" i="31"/>
  <c r="P39" i="31" s="1"/>
  <c r="C39" i="30"/>
  <c r="M38" i="30"/>
  <c r="I40" i="30"/>
  <c r="J39" i="30"/>
  <c r="P39" i="30" s="1"/>
  <c r="I39" i="29"/>
  <c r="J38" i="29"/>
  <c r="P38" i="29" s="1"/>
  <c r="C38" i="29"/>
  <c r="M37" i="29"/>
  <c r="C38" i="28"/>
  <c r="M37" i="28"/>
  <c r="I39" i="27"/>
  <c r="J38" i="27"/>
  <c r="P38" i="27" s="1"/>
  <c r="C38" i="27"/>
  <c r="M37" i="27"/>
  <c r="J40" i="1"/>
  <c r="P40" i="1" s="1"/>
  <c r="J39" i="1"/>
  <c r="P39" i="1" s="1"/>
  <c r="I42" i="1"/>
  <c r="J42" i="1" s="1"/>
  <c r="P42" i="1" s="1"/>
  <c r="J41" i="1"/>
  <c r="P41" i="1" s="1"/>
  <c r="M37" i="1"/>
  <c r="C38" i="1"/>
  <c r="M39" i="46" l="1"/>
  <c r="C40" i="46"/>
  <c r="M39" i="45"/>
  <c r="C40" i="45"/>
  <c r="I41" i="45"/>
  <c r="J40" i="45"/>
  <c r="P40" i="45" s="1"/>
  <c r="M39" i="44"/>
  <c r="C40" i="44"/>
  <c r="I41" i="44"/>
  <c r="J40" i="44"/>
  <c r="P40" i="44" s="1"/>
  <c r="M39" i="43"/>
  <c r="C40" i="43"/>
  <c r="I41" i="43"/>
  <c r="J40" i="43"/>
  <c r="P40" i="43" s="1"/>
  <c r="C40" i="42"/>
  <c r="M39" i="42"/>
  <c r="I41" i="42"/>
  <c r="J40" i="42"/>
  <c r="P40" i="42" s="1"/>
  <c r="M39" i="41"/>
  <c r="C40" i="41"/>
  <c r="I41" i="41"/>
  <c r="J40" i="41"/>
  <c r="P40" i="41" s="1"/>
  <c r="I41" i="40"/>
  <c r="J40" i="40"/>
  <c r="P40" i="40" s="1"/>
  <c r="C40" i="40"/>
  <c r="M39" i="40"/>
  <c r="I41" i="39"/>
  <c r="J40" i="39"/>
  <c r="P40" i="39" s="1"/>
  <c r="M39" i="39"/>
  <c r="C40" i="39"/>
  <c r="I41" i="38"/>
  <c r="J40" i="38"/>
  <c r="P40" i="38" s="1"/>
  <c r="M39" i="38"/>
  <c r="C40" i="38"/>
  <c r="M39" i="37"/>
  <c r="C40" i="37"/>
  <c r="I41" i="37"/>
  <c r="J40" i="37"/>
  <c r="P40" i="37" s="1"/>
  <c r="M39" i="36"/>
  <c r="C40" i="36"/>
  <c r="I41" i="36"/>
  <c r="J40" i="36"/>
  <c r="P40" i="36" s="1"/>
  <c r="M39" i="35"/>
  <c r="C40" i="35"/>
  <c r="I41" i="34"/>
  <c r="J40" i="34"/>
  <c r="P40" i="34" s="1"/>
  <c r="C40" i="34"/>
  <c r="M39" i="34"/>
  <c r="C40" i="33"/>
  <c r="M39" i="33"/>
  <c r="I41" i="33"/>
  <c r="J40" i="33"/>
  <c r="P40" i="33" s="1"/>
  <c r="I41" i="32"/>
  <c r="J40" i="32"/>
  <c r="P40" i="32" s="1"/>
  <c r="C40" i="32"/>
  <c r="M39" i="32"/>
  <c r="I41" i="31"/>
  <c r="J40" i="31"/>
  <c r="P40" i="31" s="1"/>
  <c r="C40" i="31"/>
  <c r="M39" i="31"/>
  <c r="I41" i="30"/>
  <c r="J40" i="30"/>
  <c r="P40" i="30" s="1"/>
  <c r="M39" i="30"/>
  <c r="C40" i="30"/>
  <c r="C39" i="29"/>
  <c r="M38" i="29"/>
  <c r="I40" i="29"/>
  <c r="J39" i="29"/>
  <c r="P39" i="29" s="1"/>
  <c r="C39" i="28"/>
  <c r="M38" i="28"/>
  <c r="I40" i="27"/>
  <c r="J39" i="27"/>
  <c r="P39" i="27" s="1"/>
  <c r="C39" i="27"/>
  <c r="M38" i="27"/>
  <c r="M38" i="1"/>
  <c r="C39" i="1"/>
  <c r="C41" i="46" l="1"/>
  <c r="M40" i="46"/>
  <c r="I42" i="45"/>
  <c r="J42" i="45" s="1"/>
  <c r="P42" i="45" s="1"/>
  <c r="J41" i="45"/>
  <c r="P41" i="45" s="1"/>
  <c r="C41" i="45"/>
  <c r="M40" i="45"/>
  <c r="I42" i="44"/>
  <c r="J42" i="44" s="1"/>
  <c r="P42" i="44" s="1"/>
  <c r="J41" i="44"/>
  <c r="P41" i="44" s="1"/>
  <c r="C41" i="44"/>
  <c r="M40" i="44"/>
  <c r="I42" i="43"/>
  <c r="J42" i="43" s="1"/>
  <c r="P42" i="43" s="1"/>
  <c r="J41" i="43"/>
  <c r="P41" i="43" s="1"/>
  <c r="C41" i="43"/>
  <c r="M40" i="43"/>
  <c r="M40" i="42"/>
  <c r="C41" i="42"/>
  <c r="I42" i="42"/>
  <c r="J42" i="42" s="1"/>
  <c r="P42" i="42" s="1"/>
  <c r="J41" i="42"/>
  <c r="P41" i="42" s="1"/>
  <c r="I42" i="41"/>
  <c r="J42" i="41" s="1"/>
  <c r="P42" i="41" s="1"/>
  <c r="J41" i="41"/>
  <c r="P41" i="41" s="1"/>
  <c r="C41" i="41"/>
  <c r="M40" i="41"/>
  <c r="M40" i="40"/>
  <c r="C41" i="40"/>
  <c r="I42" i="40"/>
  <c r="J42" i="40" s="1"/>
  <c r="P42" i="40" s="1"/>
  <c r="J41" i="40"/>
  <c r="P41" i="40" s="1"/>
  <c r="C41" i="39"/>
  <c r="M40" i="39"/>
  <c r="I42" i="39"/>
  <c r="J42" i="39" s="1"/>
  <c r="P42" i="39" s="1"/>
  <c r="J41" i="39"/>
  <c r="P41" i="39" s="1"/>
  <c r="I42" i="38"/>
  <c r="J42" i="38" s="1"/>
  <c r="P42" i="38" s="1"/>
  <c r="J41" i="38"/>
  <c r="P41" i="38" s="1"/>
  <c r="C41" i="38"/>
  <c r="M40" i="38"/>
  <c r="C41" i="37"/>
  <c r="M40" i="37"/>
  <c r="I42" i="37"/>
  <c r="J42" i="37" s="1"/>
  <c r="P42" i="37" s="1"/>
  <c r="J41" i="37"/>
  <c r="P41" i="37" s="1"/>
  <c r="C41" i="36"/>
  <c r="M40" i="36"/>
  <c r="I42" i="36"/>
  <c r="J42" i="36" s="1"/>
  <c r="P42" i="36" s="1"/>
  <c r="J41" i="36"/>
  <c r="P41" i="36" s="1"/>
  <c r="M40" i="35"/>
  <c r="C41" i="35"/>
  <c r="M40" i="34"/>
  <c r="C41" i="34"/>
  <c r="I42" i="34"/>
  <c r="J42" i="34" s="1"/>
  <c r="P42" i="34" s="1"/>
  <c r="J41" i="34"/>
  <c r="P41" i="34" s="1"/>
  <c r="I42" i="33"/>
  <c r="J42" i="33" s="1"/>
  <c r="P42" i="33" s="1"/>
  <c r="J41" i="33"/>
  <c r="P41" i="33" s="1"/>
  <c r="M40" i="33"/>
  <c r="C41" i="33"/>
  <c r="M40" i="32"/>
  <c r="C41" i="32"/>
  <c r="I42" i="32"/>
  <c r="J42" i="32" s="1"/>
  <c r="P42" i="32" s="1"/>
  <c r="J41" i="32"/>
  <c r="P41" i="32" s="1"/>
  <c r="C41" i="31"/>
  <c r="M40" i="31"/>
  <c r="I42" i="31"/>
  <c r="J42" i="31" s="1"/>
  <c r="P42" i="31" s="1"/>
  <c r="J41" i="31"/>
  <c r="P41" i="31" s="1"/>
  <c r="C41" i="30"/>
  <c r="M40" i="30"/>
  <c r="I42" i="30"/>
  <c r="J42" i="30" s="1"/>
  <c r="P42" i="30" s="1"/>
  <c r="J41" i="30"/>
  <c r="P41" i="30" s="1"/>
  <c r="I41" i="29"/>
  <c r="J40" i="29"/>
  <c r="P40" i="29" s="1"/>
  <c r="M39" i="29"/>
  <c r="C40" i="29"/>
  <c r="C40" i="28"/>
  <c r="M39" i="28"/>
  <c r="I41" i="27"/>
  <c r="J40" i="27"/>
  <c r="P40" i="27" s="1"/>
  <c r="M39" i="27"/>
  <c r="C40" i="27"/>
  <c r="M39" i="1"/>
  <c r="C40" i="1"/>
  <c r="C42" i="46" l="1"/>
  <c r="M42" i="46" s="1"/>
  <c r="M41" i="46"/>
  <c r="C42" i="45"/>
  <c r="M42" i="45" s="1"/>
  <c r="M41" i="45"/>
  <c r="M41" i="44"/>
  <c r="C42" i="44"/>
  <c r="M42" i="44" s="1"/>
  <c r="M41" i="43"/>
  <c r="C42" i="43"/>
  <c r="M42" i="43" s="1"/>
  <c r="C42" i="42"/>
  <c r="M42" i="42" s="1"/>
  <c r="M41" i="42"/>
  <c r="C42" i="41"/>
  <c r="M42" i="41" s="1"/>
  <c r="M41" i="41"/>
  <c r="C42" i="40"/>
  <c r="M42" i="40" s="1"/>
  <c r="M41" i="40"/>
  <c r="M41" i="39"/>
  <c r="C42" i="39"/>
  <c r="M42" i="39" s="1"/>
  <c r="C42" i="38"/>
  <c r="M42" i="38" s="1"/>
  <c r="M41" i="38"/>
  <c r="C42" i="37"/>
  <c r="M42" i="37" s="1"/>
  <c r="M41" i="37"/>
  <c r="C42" i="36"/>
  <c r="M42" i="36" s="1"/>
  <c r="M41" i="36"/>
  <c r="C42" i="35"/>
  <c r="M42" i="35" s="1"/>
  <c r="M41" i="35"/>
  <c r="M41" i="34"/>
  <c r="C42" i="34"/>
  <c r="M42" i="34" s="1"/>
  <c r="C42" i="33"/>
  <c r="M42" i="33" s="1"/>
  <c r="M41" i="33"/>
  <c r="C42" i="32"/>
  <c r="M42" i="32" s="1"/>
  <c r="M41" i="32"/>
  <c r="C42" i="31"/>
  <c r="M42" i="31" s="1"/>
  <c r="M41" i="31"/>
  <c r="C42" i="30"/>
  <c r="M42" i="30" s="1"/>
  <c r="M41" i="30"/>
  <c r="I42" i="29"/>
  <c r="J42" i="29" s="1"/>
  <c r="P42" i="29" s="1"/>
  <c r="J41" i="29"/>
  <c r="P41" i="29" s="1"/>
  <c r="C41" i="29"/>
  <c r="M40" i="29"/>
  <c r="C41" i="28"/>
  <c r="M40" i="28"/>
  <c r="I42" i="27"/>
  <c r="J42" i="27" s="1"/>
  <c r="P42" i="27" s="1"/>
  <c r="J41" i="27"/>
  <c r="P41" i="27" s="1"/>
  <c r="C41" i="27"/>
  <c r="M40" i="27"/>
  <c r="C41" i="1"/>
  <c r="M40" i="1"/>
  <c r="C42" i="29" l="1"/>
  <c r="M42" i="29" s="1"/>
  <c r="M41" i="29"/>
  <c r="C42" i="28"/>
  <c r="M42" i="28" s="1"/>
  <c r="M41" i="28"/>
  <c r="C42" i="27"/>
  <c r="M42" i="27" s="1"/>
  <c r="M41" i="27"/>
  <c r="M41" i="1"/>
  <c r="C42" i="1"/>
  <c r="M42" i="1" s="1"/>
  <c r="AA7" i="26" l="1" a="1"/>
  <c r="AD7" i="26" s="1"/>
  <c r="AU13" i="26"/>
  <c r="AL14" i="26"/>
  <c r="AC15" i="26"/>
  <c r="AO15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AK15" i="26" l="1"/>
  <c r="AT14" i="26"/>
  <c r="AH14" i="26"/>
  <c r="AQ13" i="26"/>
  <c r="AE13" i="26"/>
  <c r="AN12" i="26"/>
  <c r="AB12" i="26"/>
  <c r="AK11" i="26"/>
  <c r="AT10" i="26"/>
  <c r="AH10" i="26"/>
  <c r="AQ9" i="26"/>
  <c r="AE9" i="26"/>
  <c r="AN8" i="26"/>
  <c r="AB8" i="26"/>
  <c r="AK7" i="26"/>
  <c r="AR12" i="26"/>
  <c r="AO11" i="26"/>
  <c r="AC11" i="26"/>
  <c r="AU9" i="26"/>
  <c r="AR8" i="26"/>
  <c r="AO7" i="26"/>
  <c r="AB15" i="26"/>
  <c r="AT13" i="26"/>
  <c r="AQ12" i="26"/>
  <c r="AN11" i="26"/>
  <c r="AT9" i="26"/>
  <c r="AQ8" i="26"/>
  <c r="AB7" i="26"/>
  <c r="AA15" i="26"/>
  <c r="AS13" i="26"/>
  <c r="AP12" i="26"/>
  <c r="AM11" i="26"/>
  <c r="AJ10" i="26"/>
  <c r="AG9" i="26"/>
  <c r="AD8" i="26"/>
  <c r="AM7" i="26"/>
  <c r="AL15" i="26"/>
  <c r="AI14" i="26"/>
  <c r="AF13" i="26"/>
  <c r="AC12" i="26"/>
  <c r="AU10" i="26"/>
  <c r="AR9" i="26"/>
  <c r="AO8" i="26"/>
  <c r="AL7" i="26"/>
  <c r="AJ15" i="26"/>
  <c r="AG14" i="26"/>
  <c r="AD13" i="26"/>
  <c r="AA12" i="26"/>
  <c r="AS10" i="26"/>
  <c r="AP9" i="26"/>
  <c r="AM8" i="26"/>
  <c r="AJ7" i="26"/>
  <c r="AI15" i="26"/>
  <c r="AF14" i="26"/>
  <c r="AC13" i="26"/>
  <c r="AI11" i="26"/>
  <c r="AF10" i="26"/>
  <c r="AC9" i="26"/>
  <c r="AU7" i="26"/>
  <c r="AT15" i="26"/>
  <c r="AQ14" i="26"/>
  <c r="AB13" i="26"/>
  <c r="AT11" i="26"/>
  <c r="AQ10" i="26"/>
  <c r="AN9" i="26"/>
  <c r="AK8" i="26"/>
  <c r="AH7" i="26"/>
  <c r="AG15" i="26"/>
  <c r="AP14" i="26"/>
  <c r="AM13" i="26"/>
  <c r="AJ12" i="26"/>
  <c r="AS11" i="26"/>
  <c r="AP10" i="26"/>
  <c r="AM9" i="26"/>
  <c r="AJ8" i="26"/>
  <c r="AG7" i="26"/>
  <c r="AR15" i="26"/>
  <c r="AO14" i="26"/>
  <c r="AL13" i="26"/>
  <c r="AR11" i="26"/>
  <c r="AO10" i="26"/>
  <c r="AL9" i="26"/>
  <c r="AI8" i="26"/>
  <c r="AF7" i="26"/>
  <c r="AQ15" i="26"/>
  <c r="AE15" i="26"/>
  <c r="AN14" i="26"/>
  <c r="AB14" i="26"/>
  <c r="AK13" i="26"/>
  <c r="AT12" i="26"/>
  <c r="AH12" i="26"/>
  <c r="AQ11" i="26"/>
  <c r="AE11" i="26"/>
  <c r="AN10" i="26"/>
  <c r="AB10" i="26"/>
  <c r="AK9" i="26"/>
  <c r="AT8" i="26"/>
  <c r="AH8" i="26"/>
  <c r="AQ7" i="26"/>
  <c r="AE7" i="26"/>
  <c r="AI13" i="26"/>
  <c r="AF12" i="26"/>
  <c r="AL10" i="26"/>
  <c r="AI9" i="26"/>
  <c r="AF8" i="26"/>
  <c r="AC7" i="26"/>
  <c r="AN15" i="26"/>
  <c r="AK14" i="26"/>
  <c r="AH13" i="26"/>
  <c r="AE12" i="26"/>
  <c r="AB11" i="26"/>
  <c r="AK10" i="26"/>
  <c r="AH9" i="26"/>
  <c r="AE8" i="26"/>
  <c r="AN7" i="26"/>
  <c r="AM15" i="26"/>
  <c r="AJ14" i="26"/>
  <c r="AG13" i="26"/>
  <c r="AD12" i="26"/>
  <c r="AA11" i="26"/>
  <c r="AS9" i="26"/>
  <c r="AP8" i="26"/>
  <c r="AA7" i="26"/>
  <c r="AU14" i="26"/>
  <c r="AR13" i="26"/>
  <c r="AO12" i="26"/>
  <c r="AL11" i="26"/>
  <c r="AI10" i="26"/>
  <c r="AF9" i="26"/>
  <c r="AC8" i="26"/>
  <c r="AS14" i="26"/>
  <c r="AP13" i="26"/>
  <c r="AM12" i="26"/>
  <c r="AJ11" i="26"/>
  <c r="AG10" i="26"/>
  <c r="AD9" i="26"/>
  <c r="AA8" i="26"/>
  <c r="AU15" i="26"/>
  <c r="AR14" i="26"/>
  <c r="AO13" i="26"/>
  <c r="AL12" i="26"/>
  <c r="AU11" i="26"/>
  <c r="AR10" i="26"/>
  <c r="AO9" i="26"/>
  <c r="AL8" i="26"/>
  <c r="AI7" i="26"/>
  <c r="AH15" i="26"/>
  <c r="AE14" i="26"/>
  <c r="AN13" i="26"/>
  <c r="AK12" i="26"/>
  <c r="AH11" i="26"/>
  <c r="AE10" i="26"/>
  <c r="AB9" i="26"/>
  <c r="AT7" i="26"/>
  <c r="AS15" i="26"/>
  <c r="AD14" i="26"/>
  <c r="AA13" i="26"/>
  <c r="AG11" i="26"/>
  <c r="AD10" i="26"/>
  <c r="AA9" i="26"/>
  <c r="AS7" i="26"/>
  <c r="AF15" i="26"/>
  <c r="AC14" i="26"/>
  <c r="AU12" i="26"/>
  <c r="AI12" i="26"/>
  <c r="AF11" i="26"/>
  <c r="AC10" i="26"/>
  <c r="AU8" i="26"/>
  <c r="AR7" i="26"/>
  <c r="AP15" i="26"/>
  <c r="AD15" i="26"/>
  <c r="AM14" i="26"/>
  <c r="AA14" i="26"/>
  <c r="AJ13" i="26"/>
  <c r="AS12" i="26"/>
  <c r="AG12" i="26"/>
  <c r="AP11" i="26"/>
  <c r="AD11" i="26"/>
  <c r="AM10" i="26"/>
  <c r="AA10" i="26"/>
  <c r="AJ9" i="26"/>
  <c r="AS8" i="26"/>
  <c r="AG8" i="26"/>
  <c r="AP7" i="26"/>
  <c r="V32" i="26"/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H33" i="26" l="1"/>
  <c r="I33" i="26"/>
  <c r="J33" i="26"/>
  <c r="K33" i="26"/>
  <c r="H34" i="26"/>
  <c r="I34" i="26"/>
  <c r="J34" i="26"/>
  <c r="K34" i="26"/>
  <c r="H35" i="26"/>
  <c r="I35" i="26"/>
  <c r="J35" i="26"/>
  <c r="K35" i="26"/>
  <c r="H36" i="26"/>
  <c r="I36" i="26"/>
  <c r="J36" i="26"/>
  <c r="K36" i="26"/>
  <c r="H37" i="26"/>
  <c r="I37" i="26"/>
  <c r="J37" i="26"/>
  <c r="K37" i="26"/>
  <c r="H38" i="26"/>
  <c r="I38" i="26"/>
  <c r="J38" i="26"/>
  <c r="K38" i="26"/>
  <c r="H39" i="26"/>
  <c r="I39" i="26"/>
  <c r="J39" i="26"/>
  <c r="K39" i="26"/>
  <c r="H40" i="26"/>
  <c r="I40" i="26"/>
  <c r="J40" i="26"/>
  <c r="K40" i="26"/>
  <c r="H41" i="26"/>
  <c r="I41" i="26"/>
  <c r="J41" i="26"/>
  <c r="K41" i="26"/>
  <c r="H42" i="26"/>
  <c r="I42" i="26"/>
  <c r="J42" i="26"/>
  <c r="K42" i="26"/>
  <c r="H43" i="26"/>
  <c r="I43" i="26"/>
  <c r="J43" i="26"/>
  <c r="K43" i="26"/>
  <c r="H44" i="26"/>
  <c r="I44" i="26"/>
  <c r="J44" i="26"/>
  <c r="K44" i="26"/>
  <c r="H45" i="26"/>
  <c r="I45" i="26"/>
  <c r="J45" i="26"/>
  <c r="K45" i="26"/>
  <c r="H46" i="26"/>
  <c r="I46" i="26"/>
  <c r="J46" i="26"/>
  <c r="K46" i="26"/>
  <c r="H47" i="26"/>
  <c r="I47" i="26"/>
  <c r="J47" i="26"/>
  <c r="K47" i="26"/>
  <c r="H48" i="26"/>
  <c r="I48" i="26"/>
  <c r="J48" i="26"/>
  <c r="K48" i="26"/>
  <c r="H49" i="26"/>
  <c r="I49" i="26"/>
  <c r="J49" i="26"/>
  <c r="K49" i="26"/>
  <c r="H50" i="26"/>
  <c r="I50" i="26"/>
  <c r="J50" i="26"/>
  <c r="K50" i="26"/>
  <c r="H51" i="26"/>
  <c r="I51" i="26"/>
  <c r="J51" i="26"/>
  <c r="K51" i="26"/>
  <c r="H52" i="26"/>
  <c r="I52" i="26"/>
  <c r="J52" i="26"/>
  <c r="K52" i="26"/>
  <c r="H53" i="26"/>
  <c r="I53" i="26"/>
  <c r="J53" i="26"/>
  <c r="K53" i="26"/>
  <c r="H54" i="26"/>
  <c r="I54" i="26"/>
  <c r="J54" i="26"/>
  <c r="K54" i="26"/>
  <c r="H55" i="26"/>
  <c r="I55" i="26"/>
  <c r="J55" i="26"/>
  <c r="K55" i="26"/>
  <c r="J5" i="46" l="1"/>
  <c r="J5" i="38"/>
  <c r="J5" i="36"/>
  <c r="J5" i="33"/>
  <c r="J5" i="30"/>
  <c r="J5" i="29" l="1"/>
  <c r="J5" i="1"/>
  <c r="J5" i="35" l="1"/>
  <c r="J5" i="34"/>
  <c r="J5" i="40"/>
  <c r="J5" i="41"/>
  <c r="J5" i="44"/>
  <c r="D33" i="46" l="1"/>
  <c r="N33" i="46" s="1"/>
  <c r="D32" i="46"/>
  <c r="N32" i="46" s="1"/>
  <c r="D31" i="46"/>
  <c r="N31" i="46" s="1"/>
  <c r="D30" i="46"/>
  <c r="N30" i="46" s="1"/>
  <c r="D29" i="46"/>
  <c r="N29" i="46" s="1"/>
  <c r="D28" i="46"/>
  <c r="N28" i="46" s="1"/>
  <c r="D27" i="46"/>
  <c r="N27" i="46" s="1"/>
  <c r="D26" i="46"/>
  <c r="N26" i="46" s="1"/>
  <c r="D25" i="46"/>
  <c r="N25" i="46" s="1"/>
  <c r="D24" i="46"/>
  <c r="N24" i="46" s="1"/>
  <c r="D23" i="46"/>
  <c r="N23" i="46" s="1"/>
  <c r="D22" i="46"/>
  <c r="N22" i="46" s="1"/>
  <c r="D21" i="46"/>
  <c r="N21" i="46" s="1"/>
  <c r="D20" i="46"/>
  <c r="N20" i="46" s="1"/>
  <c r="D19" i="46"/>
  <c r="N19" i="46" s="1"/>
  <c r="D18" i="46"/>
  <c r="N18" i="46" s="1"/>
  <c r="D17" i="46"/>
  <c r="N17" i="46" s="1"/>
  <c r="D16" i="46"/>
  <c r="N16" i="46" s="1"/>
  <c r="D15" i="46"/>
  <c r="N15" i="46" s="1"/>
  <c r="D14" i="46"/>
  <c r="N14" i="46" s="1"/>
  <c r="D13" i="46"/>
  <c r="N13" i="46" s="1"/>
  <c r="D12" i="46"/>
  <c r="N12" i="46" s="1"/>
  <c r="D11" i="46"/>
  <c r="N11" i="46" s="1"/>
  <c r="D10" i="46"/>
  <c r="N10" i="46" s="1"/>
  <c r="D9" i="46"/>
  <c r="N9" i="46" s="1"/>
  <c r="D8" i="46"/>
  <c r="N8" i="46" s="1"/>
  <c r="C8" i="46"/>
  <c r="C9" i="46" s="1"/>
  <c r="M7" i="46"/>
  <c r="D7" i="46"/>
  <c r="N7" i="46" s="1"/>
  <c r="P6" i="46"/>
  <c r="O6" i="46"/>
  <c r="N6" i="46"/>
  <c r="D33" i="45"/>
  <c r="N33" i="45" s="1"/>
  <c r="D32" i="45"/>
  <c r="N32" i="45" s="1"/>
  <c r="D31" i="45"/>
  <c r="N31" i="45" s="1"/>
  <c r="D30" i="45"/>
  <c r="N30" i="45" s="1"/>
  <c r="D29" i="45"/>
  <c r="N29" i="45" s="1"/>
  <c r="D28" i="45"/>
  <c r="N28" i="45" s="1"/>
  <c r="D27" i="45"/>
  <c r="N27" i="45" s="1"/>
  <c r="D26" i="45"/>
  <c r="N26" i="45" s="1"/>
  <c r="D25" i="45"/>
  <c r="N25" i="45" s="1"/>
  <c r="D24" i="45"/>
  <c r="N24" i="45" s="1"/>
  <c r="D23" i="45"/>
  <c r="N23" i="45" s="1"/>
  <c r="D22" i="45"/>
  <c r="N22" i="45" s="1"/>
  <c r="D21" i="45"/>
  <c r="N21" i="45" s="1"/>
  <c r="D20" i="45"/>
  <c r="N20" i="45" s="1"/>
  <c r="D19" i="45"/>
  <c r="N19" i="45" s="1"/>
  <c r="D18" i="45"/>
  <c r="N18" i="45" s="1"/>
  <c r="D17" i="45"/>
  <c r="N17" i="45" s="1"/>
  <c r="D16" i="45"/>
  <c r="N16" i="45" s="1"/>
  <c r="D15" i="45"/>
  <c r="N15" i="45" s="1"/>
  <c r="D14" i="45"/>
  <c r="N14" i="45" s="1"/>
  <c r="D13" i="45"/>
  <c r="N13" i="45" s="1"/>
  <c r="D12" i="45"/>
  <c r="N12" i="45" s="1"/>
  <c r="D11" i="45"/>
  <c r="N11" i="45" s="1"/>
  <c r="D10" i="45"/>
  <c r="N10" i="45" s="1"/>
  <c r="D9" i="45"/>
  <c r="N9" i="45" s="1"/>
  <c r="D8" i="45"/>
  <c r="N8" i="45" s="1"/>
  <c r="C8" i="45"/>
  <c r="C9" i="45" s="1"/>
  <c r="M7" i="45"/>
  <c r="D7" i="45"/>
  <c r="P6" i="45"/>
  <c r="O6" i="45"/>
  <c r="N6" i="45"/>
  <c r="D33" i="44"/>
  <c r="N33" i="44" s="1"/>
  <c r="D32" i="44"/>
  <c r="N32" i="44" s="1"/>
  <c r="D31" i="44"/>
  <c r="N31" i="44" s="1"/>
  <c r="D30" i="44"/>
  <c r="N30" i="44" s="1"/>
  <c r="D29" i="44"/>
  <c r="N29" i="44" s="1"/>
  <c r="D28" i="44"/>
  <c r="N28" i="44" s="1"/>
  <c r="D27" i="44"/>
  <c r="N27" i="44" s="1"/>
  <c r="D26" i="44"/>
  <c r="N26" i="44" s="1"/>
  <c r="D25" i="44"/>
  <c r="N25" i="44" s="1"/>
  <c r="D24" i="44"/>
  <c r="N24" i="44" s="1"/>
  <c r="D23" i="44"/>
  <c r="N23" i="44" s="1"/>
  <c r="D22" i="44"/>
  <c r="N22" i="44" s="1"/>
  <c r="D21" i="44"/>
  <c r="N21" i="44" s="1"/>
  <c r="D20" i="44"/>
  <c r="N20" i="44" s="1"/>
  <c r="D19" i="44"/>
  <c r="N19" i="44" s="1"/>
  <c r="D18" i="44"/>
  <c r="N18" i="44" s="1"/>
  <c r="D17" i="44"/>
  <c r="N17" i="44" s="1"/>
  <c r="D16" i="44"/>
  <c r="N16" i="44" s="1"/>
  <c r="D15" i="44"/>
  <c r="N15" i="44" s="1"/>
  <c r="D14" i="44"/>
  <c r="N14" i="44" s="1"/>
  <c r="D13" i="44"/>
  <c r="N13" i="44" s="1"/>
  <c r="D12" i="44"/>
  <c r="N12" i="44" s="1"/>
  <c r="D11" i="44"/>
  <c r="N11" i="44" s="1"/>
  <c r="D10" i="44"/>
  <c r="N10" i="44" s="1"/>
  <c r="D9" i="44"/>
  <c r="N9" i="44" s="1"/>
  <c r="D8" i="44"/>
  <c r="N8" i="44" s="1"/>
  <c r="C8" i="44"/>
  <c r="C9" i="44" s="1"/>
  <c r="M7" i="44"/>
  <c r="D7" i="44"/>
  <c r="N7" i="44" s="1"/>
  <c r="P6" i="44"/>
  <c r="O6" i="44"/>
  <c r="N6" i="44"/>
  <c r="D33" i="43"/>
  <c r="N33" i="43" s="1"/>
  <c r="D32" i="43"/>
  <c r="N32" i="43" s="1"/>
  <c r="D31" i="43"/>
  <c r="N31" i="43" s="1"/>
  <c r="D30" i="43"/>
  <c r="N30" i="43" s="1"/>
  <c r="D29" i="43"/>
  <c r="N29" i="43" s="1"/>
  <c r="D28" i="43"/>
  <c r="N28" i="43" s="1"/>
  <c r="D27" i="43"/>
  <c r="N27" i="43" s="1"/>
  <c r="D26" i="43"/>
  <c r="N26" i="43" s="1"/>
  <c r="D25" i="43"/>
  <c r="N25" i="43" s="1"/>
  <c r="D24" i="43"/>
  <c r="N24" i="43" s="1"/>
  <c r="D23" i="43"/>
  <c r="N23" i="43" s="1"/>
  <c r="D22" i="43"/>
  <c r="N22" i="43" s="1"/>
  <c r="D21" i="43"/>
  <c r="N21" i="43" s="1"/>
  <c r="D20" i="43"/>
  <c r="N20" i="43" s="1"/>
  <c r="D19" i="43"/>
  <c r="N19" i="43" s="1"/>
  <c r="D18" i="43"/>
  <c r="N18" i="43" s="1"/>
  <c r="D17" i="43"/>
  <c r="N17" i="43" s="1"/>
  <c r="D16" i="43"/>
  <c r="N16" i="43" s="1"/>
  <c r="D15" i="43"/>
  <c r="N15" i="43" s="1"/>
  <c r="D14" i="43"/>
  <c r="N14" i="43" s="1"/>
  <c r="D13" i="43"/>
  <c r="N13" i="43" s="1"/>
  <c r="D12" i="43"/>
  <c r="N12" i="43" s="1"/>
  <c r="D11" i="43"/>
  <c r="N11" i="43" s="1"/>
  <c r="D10" i="43"/>
  <c r="N10" i="43" s="1"/>
  <c r="D9" i="43"/>
  <c r="N9" i="43" s="1"/>
  <c r="D8" i="43"/>
  <c r="N8" i="43" s="1"/>
  <c r="C8" i="43"/>
  <c r="C9" i="43" s="1"/>
  <c r="M7" i="43"/>
  <c r="D7" i="43"/>
  <c r="N7" i="43" s="1"/>
  <c r="P6" i="43"/>
  <c r="O6" i="43"/>
  <c r="N6" i="43"/>
  <c r="D33" i="42"/>
  <c r="N33" i="42" s="1"/>
  <c r="D32" i="42"/>
  <c r="N32" i="42" s="1"/>
  <c r="D31" i="42"/>
  <c r="N31" i="42" s="1"/>
  <c r="D30" i="42"/>
  <c r="N30" i="42" s="1"/>
  <c r="D29" i="42"/>
  <c r="N29" i="42" s="1"/>
  <c r="D28" i="42"/>
  <c r="N28" i="42" s="1"/>
  <c r="D27" i="42"/>
  <c r="N27" i="42" s="1"/>
  <c r="D26" i="42"/>
  <c r="N26" i="42" s="1"/>
  <c r="D25" i="42"/>
  <c r="N25" i="42" s="1"/>
  <c r="D24" i="42"/>
  <c r="N24" i="42" s="1"/>
  <c r="D23" i="42"/>
  <c r="N23" i="42" s="1"/>
  <c r="D22" i="42"/>
  <c r="N22" i="42" s="1"/>
  <c r="D21" i="42"/>
  <c r="N21" i="42" s="1"/>
  <c r="D20" i="42"/>
  <c r="N20" i="42" s="1"/>
  <c r="D19" i="42"/>
  <c r="N19" i="42" s="1"/>
  <c r="D18" i="42"/>
  <c r="N18" i="42" s="1"/>
  <c r="D17" i="42"/>
  <c r="N17" i="42" s="1"/>
  <c r="D16" i="42"/>
  <c r="N16" i="42" s="1"/>
  <c r="D15" i="42"/>
  <c r="N15" i="42" s="1"/>
  <c r="D14" i="42"/>
  <c r="N14" i="42" s="1"/>
  <c r="D13" i="42"/>
  <c r="N13" i="42" s="1"/>
  <c r="D12" i="42"/>
  <c r="N12" i="42" s="1"/>
  <c r="D11" i="42"/>
  <c r="N11" i="42" s="1"/>
  <c r="D10" i="42"/>
  <c r="N10" i="42" s="1"/>
  <c r="D9" i="42"/>
  <c r="N9" i="42" s="1"/>
  <c r="D8" i="42"/>
  <c r="N8" i="42" s="1"/>
  <c r="C8" i="42"/>
  <c r="M8" i="42" s="1"/>
  <c r="M7" i="42"/>
  <c r="D7" i="42"/>
  <c r="N7" i="42" s="1"/>
  <c r="P6" i="42"/>
  <c r="O6" i="42"/>
  <c r="N6" i="42"/>
  <c r="D33" i="41"/>
  <c r="N33" i="41" s="1"/>
  <c r="D32" i="41"/>
  <c r="N32" i="41" s="1"/>
  <c r="D31" i="41"/>
  <c r="N31" i="41" s="1"/>
  <c r="D30" i="41"/>
  <c r="N30" i="41" s="1"/>
  <c r="D29" i="41"/>
  <c r="N29" i="41" s="1"/>
  <c r="D28" i="41"/>
  <c r="N28" i="41" s="1"/>
  <c r="D27" i="41"/>
  <c r="N27" i="41" s="1"/>
  <c r="D26" i="41"/>
  <c r="N26" i="41" s="1"/>
  <c r="D25" i="41"/>
  <c r="N25" i="41" s="1"/>
  <c r="D24" i="41"/>
  <c r="N24" i="41" s="1"/>
  <c r="D23" i="41"/>
  <c r="N23" i="41" s="1"/>
  <c r="D22" i="41"/>
  <c r="N22" i="41" s="1"/>
  <c r="D21" i="41"/>
  <c r="N21" i="41" s="1"/>
  <c r="D20" i="41"/>
  <c r="N20" i="41" s="1"/>
  <c r="D19" i="41"/>
  <c r="N19" i="41" s="1"/>
  <c r="D18" i="41"/>
  <c r="N18" i="41" s="1"/>
  <c r="D17" i="41"/>
  <c r="N17" i="41" s="1"/>
  <c r="D16" i="41"/>
  <c r="N16" i="41" s="1"/>
  <c r="D15" i="41"/>
  <c r="N15" i="41" s="1"/>
  <c r="D14" i="41"/>
  <c r="N14" i="41" s="1"/>
  <c r="D13" i="41"/>
  <c r="N13" i="41" s="1"/>
  <c r="D12" i="41"/>
  <c r="N12" i="41" s="1"/>
  <c r="D11" i="41"/>
  <c r="N11" i="41" s="1"/>
  <c r="D10" i="41"/>
  <c r="N10" i="41" s="1"/>
  <c r="D9" i="41"/>
  <c r="N9" i="41" s="1"/>
  <c r="D8" i="41"/>
  <c r="N8" i="41" s="1"/>
  <c r="C8" i="41"/>
  <c r="C9" i="41" s="1"/>
  <c r="M7" i="41"/>
  <c r="D7" i="41"/>
  <c r="N7" i="41" s="1"/>
  <c r="P6" i="41"/>
  <c r="O6" i="41"/>
  <c r="N6" i="41"/>
  <c r="D33" i="40"/>
  <c r="N33" i="40" s="1"/>
  <c r="D32" i="40"/>
  <c r="N32" i="40" s="1"/>
  <c r="D31" i="40"/>
  <c r="N31" i="40" s="1"/>
  <c r="D30" i="40"/>
  <c r="N30" i="40" s="1"/>
  <c r="D29" i="40"/>
  <c r="N29" i="40" s="1"/>
  <c r="D28" i="40"/>
  <c r="N28" i="40" s="1"/>
  <c r="D27" i="40"/>
  <c r="N27" i="40" s="1"/>
  <c r="D26" i="40"/>
  <c r="N26" i="40" s="1"/>
  <c r="D25" i="40"/>
  <c r="N25" i="40" s="1"/>
  <c r="D24" i="40"/>
  <c r="N24" i="40" s="1"/>
  <c r="D23" i="40"/>
  <c r="N23" i="40" s="1"/>
  <c r="D22" i="40"/>
  <c r="N22" i="40" s="1"/>
  <c r="D21" i="40"/>
  <c r="N21" i="40" s="1"/>
  <c r="D20" i="40"/>
  <c r="N20" i="40" s="1"/>
  <c r="D19" i="40"/>
  <c r="N19" i="40" s="1"/>
  <c r="D18" i="40"/>
  <c r="N18" i="40" s="1"/>
  <c r="D17" i="40"/>
  <c r="N17" i="40" s="1"/>
  <c r="D16" i="40"/>
  <c r="N16" i="40" s="1"/>
  <c r="D15" i="40"/>
  <c r="F16" i="40" s="1"/>
  <c r="D14" i="40"/>
  <c r="N14" i="40" s="1"/>
  <c r="D13" i="40"/>
  <c r="N13" i="40" s="1"/>
  <c r="D12" i="40"/>
  <c r="N12" i="40" s="1"/>
  <c r="D11" i="40"/>
  <c r="N11" i="40" s="1"/>
  <c r="D10" i="40"/>
  <c r="N10" i="40" s="1"/>
  <c r="D9" i="40"/>
  <c r="N9" i="40" s="1"/>
  <c r="D8" i="40"/>
  <c r="N8" i="40" s="1"/>
  <c r="C8" i="40"/>
  <c r="C9" i="40" s="1"/>
  <c r="M7" i="40"/>
  <c r="D7" i="40"/>
  <c r="N7" i="40" s="1"/>
  <c r="P6" i="40"/>
  <c r="O6" i="40"/>
  <c r="N6" i="40"/>
  <c r="D33" i="39"/>
  <c r="N33" i="39" s="1"/>
  <c r="D32" i="39"/>
  <c r="N32" i="39" s="1"/>
  <c r="D31" i="39"/>
  <c r="N31" i="39" s="1"/>
  <c r="D30" i="39"/>
  <c r="N30" i="39" s="1"/>
  <c r="D29" i="39"/>
  <c r="N29" i="39" s="1"/>
  <c r="D28" i="39"/>
  <c r="N28" i="39" s="1"/>
  <c r="D27" i="39"/>
  <c r="N27" i="39" s="1"/>
  <c r="D26" i="39"/>
  <c r="N26" i="39" s="1"/>
  <c r="D25" i="39"/>
  <c r="N25" i="39" s="1"/>
  <c r="D24" i="39"/>
  <c r="N24" i="39" s="1"/>
  <c r="D23" i="39"/>
  <c r="N23" i="39" s="1"/>
  <c r="D22" i="39"/>
  <c r="N22" i="39" s="1"/>
  <c r="D21" i="39"/>
  <c r="D20" i="39"/>
  <c r="D19" i="39"/>
  <c r="D18" i="39"/>
  <c r="D17" i="39"/>
  <c r="D16" i="39"/>
  <c r="N16" i="39" s="1"/>
  <c r="D15" i="39"/>
  <c r="D14" i="39"/>
  <c r="N14" i="39" s="1"/>
  <c r="D13" i="39"/>
  <c r="N13" i="39" s="1"/>
  <c r="D12" i="39"/>
  <c r="N12" i="39" s="1"/>
  <c r="D11" i="39"/>
  <c r="N11" i="39" s="1"/>
  <c r="D10" i="39"/>
  <c r="N10" i="39" s="1"/>
  <c r="D9" i="39"/>
  <c r="N9" i="39" s="1"/>
  <c r="D8" i="39"/>
  <c r="N8" i="39" s="1"/>
  <c r="C8" i="39"/>
  <c r="C9" i="39" s="1"/>
  <c r="M7" i="39"/>
  <c r="D7" i="39"/>
  <c r="N7" i="39" s="1"/>
  <c r="P6" i="39"/>
  <c r="O6" i="39"/>
  <c r="N6" i="39"/>
  <c r="D33" i="38"/>
  <c r="N33" i="38" s="1"/>
  <c r="D32" i="38"/>
  <c r="D31" i="38"/>
  <c r="N31" i="38" s="1"/>
  <c r="D30" i="38"/>
  <c r="N30" i="38" s="1"/>
  <c r="D29" i="38"/>
  <c r="D28" i="38"/>
  <c r="N28" i="38" s="1"/>
  <c r="D27" i="38"/>
  <c r="D26" i="38"/>
  <c r="N26" i="38" s="1"/>
  <c r="D25" i="38"/>
  <c r="N25" i="38" s="1"/>
  <c r="D24" i="38"/>
  <c r="D23" i="38"/>
  <c r="N23" i="38" s="1"/>
  <c r="D22" i="38"/>
  <c r="N22" i="38" s="1"/>
  <c r="D21" i="38"/>
  <c r="D20" i="38"/>
  <c r="N20" i="38" s="1"/>
  <c r="D19" i="38"/>
  <c r="D18" i="38"/>
  <c r="N18" i="38" s="1"/>
  <c r="D17" i="38"/>
  <c r="N17" i="38" s="1"/>
  <c r="D16" i="38"/>
  <c r="D15" i="38"/>
  <c r="N15" i="38" s="1"/>
  <c r="D14" i="38"/>
  <c r="N14" i="38" s="1"/>
  <c r="D13" i="38"/>
  <c r="N13" i="38" s="1"/>
  <c r="D12" i="38"/>
  <c r="D11" i="38"/>
  <c r="N11" i="38" s="1"/>
  <c r="D10" i="38"/>
  <c r="D9" i="38"/>
  <c r="N9" i="38" s="1"/>
  <c r="D8" i="38"/>
  <c r="N8" i="38" s="1"/>
  <c r="C8" i="38"/>
  <c r="C9" i="38" s="1"/>
  <c r="M7" i="38"/>
  <c r="D7" i="38"/>
  <c r="P6" i="38"/>
  <c r="O6" i="38"/>
  <c r="N6" i="38"/>
  <c r="D33" i="37"/>
  <c r="N33" i="37" s="1"/>
  <c r="D32" i="37"/>
  <c r="D31" i="37"/>
  <c r="D30" i="37"/>
  <c r="D29" i="37"/>
  <c r="D28" i="37"/>
  <c r="D27" i="37"/>
  <c r="D26" i="37"/>
  <c r="N26" i="37" s="1"/>
  <c r="D25" i="37"/>
  <c r="D24" i="37"/>
  <c r="D23" i="37"/>
  <c r="D22" i="37"/>
  <c r="F22" i="37" s="1"/>
  <c r="D21" i="37"/>
  <c r="D20" i="37"/>
  <c r="D19" i="37"/>
  <c r="D18" i="37"/>
  <c r="N18" i="37" s="1"/>
  <c r="D17" i="37"/>
  <c r="D16" i="37"/>
  <c r="N16" i="37" s="1"/>
  <c r="D15" i="37"/>
  <c r="N15" i="37" s="1"/>
  <c r="D14" i="37"/>
  <c r="N14" i="37" s="1"/>
  <c r="D13" i="37"/>
  <c r="N13" i="37" s="1"/>
  <c r="D12" i="37"/>
  <c r="N12" i="37" s="1"/>
  <c r="D11" i="37"/>
  <c r="N11" i="37" s="1"/>
  <c r="D10" i="37"/>
  <c r="N10" i="37" s="1"/>
  <c r="D9" i="37"/>
  <c r="N9" i="37" s="1"/>
  <c r="D8" i="37"/>
  <c r="N8" i="37" s="1"/>
  <c r="C8" i="37"/>
  <c r="C9" i="37" s="1"/>
  <c r="M7" i="37"/>
  <c r="D7" i="37"/>
  <c r="N7" i="37" s="1"/>
  <c r="P6" i="37"/>
  <c r="O6" i="37"/>
  <c r="N6" i="37"/>
  <c r="D33" i="36"/>
  <c r="N33" i="36" s="1"/>
  <c r="D32" i="36"/>
  <c r="N32" i="36" s="1"/>
  <c r="D31" i="36"/>
  <c r="N31" i="36" s="1"/>
  <c r="D30" i="36"/>
  <c r="N30" i="36" s="1"/>
  <c r="D29" i="36"/>
  <c r="N29" i="36" s="1"/>
  <c r="D28" i="36"/>
  <c r="N28" i="36" s="1"/>
  <c r="D27" i="36"/>
  <c r="N27" i="36" s="1"/>
  <c r="D26" i="36"/>
  <c r="N26" i="36" s="1"/>
  <c r="D25" i="36"/>
  <c r="N25" i="36" s="1"/>
  <c r="D24" i="36"/>
  <c r="N24" i="36" s="1"/>
  <c r="D23" i="36"/>
  <c r="N23" i="36" s="1"/>
  <c r="D22" i="36"/>
  <c r="N22" i="36" s="1"/>
  <c r="D21" i="36"/>
  <c r="N21" i="36" s="1"/>
  <c r="D20" i="36"/>
  <c r="N20" i="36" s="1"/>
  <c r="D19" i="36"/>
  <c r="N19" i="36" s="1"/>
  <c r="D18" i="36"/>
  <c r="N18" i="36" s="1"/>
  <c r="D17" i="36"/>
  <c r="N17" i="36" s="1"/>
  <c r="D16" i="36"/>
  <c r="N16" i="36" s="1"/>
  <c r="D15" i="36"/>
  <c r="N15" i="36" s="1"/>
  <c r="D14" i="36"/>
  <c r="N14" i="36" s="1"/>
  <c r="D13" i="36"/>
  <c r="N13" i="36" s="1"/>
  <c r="D12" i="36"/>
  <c r="N12" i="36" s="1"/>
  <c r="D11" i="36"/>
  <c r="N11" i="36" s="1"/>
  <c r="D10" i="36"/>
  <c r="N10" i="36" s="1"/>
  <c r="D9" i="36"/>
  <c r="N9" i="36" s="1"/>
  <c r="D8" i="36"/>
  <c r="N8" i="36" s="1"/>
  <c r="C8" i="36"/>
  <c r="C9" i="36" s="1"/>
  <c r="M7" i="36"/>
  <c r="D7" i="36"/>
  <c r="N7" i="36" s="1"/>
  <c r="P6" i="36"/>
  <c r="O6" i="36"/>
  <c r="N6" i="36"/>
  <c r="D33" i="35"/>
  <c r="N33" i="35" s="1"/>
  <c r="D32" i="35"/>
  <c r="N32" i="35" s="1"/>
  <c r="D31" i="35"/>
  <c r="N31" i="35" s="1"/>
  <c r="D30" i="35"/>
  <c r="N30" i="35" s="1"/>
  <c r="D29" i="35"/>
  <c r="N29" i="35" s="1"/>
  <c r="D28" i="35"/>
  <c r="N28" i="35" s="1"/>
  <c r="D27" i="35"/>
  <c r="N27" i="35" s="1"/>
  <c r="D26" i="35"/>
  <c r="N26" i="35" s="1"/>
  <c r="D25" i="35"/>
  <c r="N25" i="35" s="1"/>
  <c r="D24" i="35"/>
  <c r="N24" i="35" s="1"/>
  <c r="D23" i="35"/>
  <c r="N23" i="35" s="1"/>
  <c r="D22" i="35"/>
  <c r="N22" i="35" s="1"/>
  <c r="D21" i="35"/>
  <c r="N21" i="35" s="1"/>
  <c r="D20" i="35"/>
  <c r="N20" i="35" s="1"/>
  <c r="D19" i="35"/>
  <c r="N19" i="35" s="1"/>
  <c r="D18" i="35"/>
  <c r="N18" i="35" s="1"/>
  <c r="D17" i="35"/>
  <c r="N17" i="35" s="1"/>
  <c r="D16" i="35"/>
  <c r="N16" i="35" s="1"/>
  <c r="D15" i="35"/>
  <c r="N15" i="35" s="1"/>
  <c r="D14" i="35"/>
  <c r="N14" i="35" s="1"/>
  <c r="D13" i="35"/>
  <c r="N13" i="35" s="1"/>
  <c r="D12" i="35"/>
  <c r="N12" i="35" s="1"/>
  <c r="D11" i="35"/>
  <c r="N11" i="35" s="1"/>
  <c r="D10" i="35"/>
  <c r="N10" i="35" s="1"/>
  <c r="D9" i="35"/>
  <c r="N9" i="35" s="1"/>
  <c r="D8" i="35"/>
  <c r="N8" i="35" s="1"/>
  <c r="C8" i="35"/>
  <c r="C9" i="35" s="1"/>
  <c r="M7" i="35"/>
  <c r="D7" i="35"/>
  <c r="N7" i="35" s="1"/>
  <c r="P6" i="35"/>
  <c r="O6" i="35"/>
  <c r="N6" i="35"/>
  <c r="D33" i="34"/>
  <c r="N33" i="34" s="1"/>
  <c r="D32" i="34"/>
  <c r="N32" i="34" s="1"/>
  <c r="D31" i="34"/>
  <c r="N31" i="34" s="1"/>
  <c r="D30" i="34"/>
  <c r="N30" i="34" s="1"/>
  <c r="D29" i="34"/>
  <c r="N29" i="34" s="1"/>
  <c r="D28" i="34"/>
  <c r="N28" i="34" s="1"/>
  <c r="D27" i="34"/>
  <c r="N27" i="34" s="1"/>
  <c r="D26" i="34"/>
  <c r="N26" i="34" s="1"/>
  <c r="D25" i="34"/>
  <c r="N25" i="34" s="1"/>
  <c r="D24" i="34"/>
  <c r="N24" i="34" s="1"/>
  <c r="D23" i="34"/>
  <c r="N23" i="34" s="1"/>
  <c r="D22" i="34"/>
  <c r="N22" i="34" s="1"/>
  <c r="D21" i="34"/>
  <c r="N21" i="34" s="1"/>
  <c r="D20" i="34"/>
  <c r="N20" i="34" s="1"/>
  <c r="D19" i="34"/>
  <c r="N19" i="34" s="1"/>
  <c r="D18" i="34"/>
  <c r="N18" i="34" s="1"/>
  <c r="D17" i="34"/>
  <c r="N17" i="34" s="1"/>
  <c r="D16" i="34"/>
  <c r="D15" i="34"/>
  <c r="N15" i="34" s="1"/>
  <c r="D14" i="34"/>
  <c r="N14" i="34" s="1"/>
  <c r="D13" i="34"/>
  <c r="N13" i="34" s="1"/>
  <c r="D12" i="34"/>
  <c r="N12" i="34" s="1"/>
  <c r="D11" i="34"/>
  <c r="N11" i="34" s="1"/>
  <c r="D10" i="34"/>
  <c r="N10" i="34" s="1"/>
  <c r="D9" i="34"/>
  <c r="N9" i="34" s="1"/>
  <c r="D8" i="34"/>
  <c r="N8" i="34" s="1"/>
  <c r="C8" i="34"/>
  <c r="C9" i="34" s="1"/>
  <c r="M7" i="34"/>
  <c r="D7" i="34"/>
  <c r="P6" i="34"/>
  <c r="O6" i="34"/>
  <c r="N6" i="34"/>
  <c r="D33" i="33"/>
  <c r="N33" i="33" s="1"/>
  <c r="D32" i="33"/>
  <c r="N32" i="33" s="1"/>
  <c r="D31" i="33"/>
  <c r="N31" i="33" s="1"/>
  <c r="D30" i="33"/>
  <c r="N30" i="33" s="1"/>
  <c r="D29" i="33"/>
  <c r="N29" i="33" s="1"/>
  <c r="D28" i="33"/>
  <c r="N28" i="33" s="1"/>
  <c r="D27" i="33"/>
  <c r="N27" i="33" s="1"/>
  <c r="D26" i="33"/>
  <c r="N26" i="33" s="1"/>
  <c r="D25" i="33"/>
  <c r="N25" i="33" s="1"/>
  <c r="D24" i="33"/>
  <c r="N24" i="33" s="1"/>
  <c r="D23" i="33"/>
  <c r="N23" i="33" s="1"/>
  <c r="D22" i="33"/>
  <c r="N22" i="33" s="1"/>
  <c r="D21" i="33"/>
  <c r="N21" i="33" s="1"/>
  <c r="D20" i="33"/>
  <c r="N20" i="33" s="1"/>
  <c r="D19" i="33"/>
  <c r="N19" i="33" s="1"/>
  <c r="D18" i="33"/>
  <c r="N18" i="33" s="1"/>
  <c r="D17" i="33"/>
  <c r="N17" i="33" s="1"/>
  <c r="D16" i="33"/>
  <c r="N16" i="33" s="1"/>
  <c r="D15" i="33"/>
  <c r="N15" i="33" s="1"/>
  <c r="D14" i="33"/>
  <c r="N14" i="33" s="1"/>
  <c r="D13" i="33"/>
  <c r="N13" i="33" s="1"/>
  <c r="D12" i="33"/>
  <c r="N12" i="33" s="1"/>
  <c r="D11" i="33"/>
  <c r="N11" i="33" s="1"/>
  <c r="D10" i="33"/>
  <c r="N10" i="33" s="1"/>
  <c r="D9" i="33"/>
  <c r="N9" i="33" s="1"/>
  <c r="D8" i="33"/>
  <c r="N8" i="33" s="1"/>
  <c r="C8" i="33"/>
  <c r="M8" i="33" s="1"/>
  <c r="M7" i="33"/>
  <c r="D7" i="33"/>
  <c r="N7" i="33" s="1"/>
  <c r="P6" i="33"/>
  <c r="O6" i="33"/>
  <c r="N6" i="33"/>
  <c r="D33" i="32"/>
  <c r="N33" i="32" s="1"/>
  <c r="D32" i="32"/>
  <c r="N32" i="32" s="1"/>
  <c r="D31" i="32"/>
  <c r="N31" i="32" s="1"/>
  <c r="D30" i="32"/>
  <c r="N30" i="32" s="1"/>
  <c r="D29" i="32"/>
  <c r="N29" i="32" s="1"/>
  <c r="D28" i="32"/>
  <c r="N28" i="32" s="1"/>
  <c r="D27" i="32"/>
  <c r="N27" i="32" s="1"/>
  <c r="D26" i="32"/>
  <c r="N26" i="32" s="1"/>
  <c r="D25" i="32"/>
  <c r="N25" i="32" s="1"/>
  <c r="D24" i="32"/>
  <c r="N24" i="32" s="1"/>
  <c r="D23" i="32"/>
  <c r="N23" i="32" s="1"/>
  <c r="D22" i="32"/>
  <c r="N22" i="32" s="1"/>
  <c r="D21" i="32"/>
  <c r="N21" i="32" s="1"/>
  <c r="D20" i="32"/>
  <c r="N20" i="32" s="1"/>
  <c r="D19" i="32"/>
  <c r="N19" i="32" s="1"/>
  <c r="D18" i="32"/>
  <c r="N18" i="32" s="1"/>
  <c r="D17" i="32"/>
  <c r="N17" i="32" s="1"/>
  <c r="D16" i="32"/>
  <c r="N16" i="32" s="1"/>
  <c r="D15" i="32"/>
  <c r="N15" i="32" s="1"/>
  <c r="D14" i="32"/>
  <c r="N14" i="32" s="1"/>
  <c r="D13" i="32"/>
  <c r="N13" i="32" s="1"/>
  <c r="D12" i="32"/>
  <c r="N12" i="32" s="1"/>
  <c r="D11" i="32"/>
  <c r="N11" i="32" s="1"/>
  <c r="D10" i="32"/>
  <c r="N10" i="32" s="1"/>
  <c r="D9" i="32"/>
  <c r="N9" i="32" s="1"/>
  <c r="D8" i="32"/>
  <c r="N8" i="32" s="1"/>
  <c r="C8" i="32"/>
  <c r="M8" i="32" s="1"/>
  <c r="M7" i="32"/>
  <c r="D7" i="32"/>
  <c r="N7" i="32" s="1"/>
  <c r="P6" i="32"/>
  <c r="O6" i="32"/>
  <c r="N6" i="32"/>
  <c r="D33" i="31"/>
  <c r="N33" i="31" s="1"/>
  <c r="D32" i="31"/>
  <c r="N32" i="31" s="1"/>
  <c r="D31" i="31"/>
  <c r="N31" i="31" s="1"/>
  <c r="D30" i="31"/>
  <c r="N30" i="31" s="1"/>
  <c r="D29" i="31"/>
  <c r="N29" i="31" s="1"/>
  <c r="D28" i="31"/>
  <c r="N28" i="31" s="1"/>
  <c r="D27" i="31"/>
  <c r="N27" i="31" s="1"/>
  <c r="D26" i="31"/>
  <c r="N26" i="31" s="1"/>
  <c r="D25" i="31"/>
  <c r="N25" i="31" s="1"/>
  <c r="D24" i="31"/>
  <c r="N24" i="31" s="1"/>
  <c r="D23" i="31"/>
  <c r="N23" i="31" s="1"/>
  <c r="D22" i="31"/>
  <c r="N22" i="31" s="1"/>
  <c r="D21" i="31"/>
  <c r="N21" i="31" s="1"/>
  <c r="D20" i="31"/>
  <c r="N20" i="31" s="1"/>
  <c r="D19" i="31"/>
  <c r="N19" i="31" s="1"/>
  <c r="D18" i="31"/>
  <c r="N18" i="31" s="1"/>
  <c r="D17" i="31"/>
  <c r="N17" i="31" s="1"/>
  <c r="D16" i="31"/>
  <c r="N16" i="31" s="1"/>
  <c r="D15" i="31"/>
  <c r="N15" i="31" s="1"/>
  <c r="D14" i="31"/>
  <c r="N14" i="31" s="1"/>
  <c r="D13" i="31"/>
  <c r="N13" i="31" s="1"/>
  <c r="D12" i="31"/>
  <c r="N12" i="31" s="1"/>
  <c r="D11" i="31"/>
  <c r="N11" i="31" s="1"/>
  <c r="D10" i="31"/>
  <c r="N10" i="31" s="1"/>
  <c r="D9" i="31"/>
  <c r="N9" i="31" s="1"/>
  <c r="D8" i="31"/>
  <c r="N8" i="31" s="1"/>
  <c r="C8" i="31"/>
  <c r="M8" i="31" s="1"/>
  <c r="M7" i="31"/>
  <c r="D7" i="31"/>
  <c r="N7" i="31" s="1"/>
  <c r="P6" i="31"/>
  <c r="O6" i="31"/>
  <c r="N6" i="31"/>
  <c r="D33" i="30"/>
  <c r="N33" i="30" s="1"/>
  <c r="D32" i="30"/>
  <c r="N32" i="30" s="1"/>
  <c r="D31" i="30"/>
  <c r="N31" i="30" s="1"/>
  <c r="D30" i="30"/>
  <c r="N30" i="30" s="1"/>
  <c r="D29" i="30"/>
  <c r="N29" i="30" s="1"/>
  <c r="D28" i="30"/>
  <c r="N28" i="30" s="1"/>
  <c r="D27" i="30"/>
  <c r="N27" i="30" s="1"/>
  <c r="D26" i="30"/>
  <c r="N26" i="30" s="1"/>
  <c r="D25" i="30"/>
  <c r="N25" i="30" s="1"/>
  <c r="D24" i="30"/>
  <c r="N24" i="30" s="1"/>
  <c r="D23" i="30"/>
  <c r="N23" i="30" s="1"/>
  <c r="D22" i="30"/>
  <c r="N22" i="30" s="1"/>
  <c r="D21" i="30"/>
  <c r="N21" i="30" s="1"/>
  <c r="D20" i="30"/>
  <c r="N20" i="30" s="1"/>
  <c r="D19" i="30"/>
  <c r="N19" i="30" s="1"/>
  <c r="D18" i="30"/>
  <c r="N18" i="30" s="1"/>
  <c r="D17" i="30"/>
  <c r="N17" i="30" s="1"/>
  <c r="D16" i="30"/>
  <c r="N16" i="30" s="1"/>
  <c r="D15" i="30"/>
  <c r="N15" i="30" s="1"/>
  <c r="D14" i="30"/>
  <c r="N14" i="30" s="1"/>
  <c r="D13" i="30"/>
  <c r="N13" i="30" s="1"/>
  <c r="D12" i="30"/>
  <c r="N12" i="30" s="1"/>
  <c r="D11" i="30"/>
  <c r="N11" i="30" s="1"/>
  <c r="D10" i="30"/>
  <c r="N10" i="30" s="1"/>
  <c r="D9" i="30"/>
  <c r="N9" i="30" s="1"/>
  <c r="D8" i="30"/>
  <c r="N8" i="30" s="1"/>
  <c r="C8" i="30"/>
  <c r="C9" i="30" s="1"/>
  <c r="M7" i="30"/>
  <c r="D7" i="30"/>
  <c r="N7" i="30" s="1"/>
  <c r="P6" i="30"/>
  <c r="O6" i="30"/>
  <c r="N6" i="30"/>
  <c r="D8" i="29"/>
  <c r="D9" i="29"/>
  <c r="D10" i="29"/>
  <c r="D11" i="29"/>
  <c r="D12" i="29"/>
  <c r="D13" i="29"/>
  <c r="D14" i="29"/>
  <c r="D15" i="29"/>
  <c r="D16" i="29"/>
  <c r="D17" i="29"/>
  <c r="D18" i="29"/>
  <c r="N18" i="29" s="1"/>
  <c r="D19" i="29"/>
  <c r="D20" i="29"/>
  <c r="D21" i="29"/>
  <c r="D22" i="29"/>
  <c r="D23" i="29"/>
  <c r="D24" i="29"/>
  <c r="D25" i="29"/>
  <c r="D26" i="29"/>
  <c r="D27" i="29"/>
  <c r="D28" i="29"/>
  <c r="D29" i="29"/>
  <c r="D30" i="29"/>
  <c r="N30" i="29" s="1"/>
  <c r="D31" i="29"/>
  <c r="D32" i="29"/>
  <c r="D33" i="29"/>
  <c r="D7" i="29"/>
  <c r="D8" i="28"/>
  <c r="N8" i="28" s="1"/>
  <c r="D9" i="28"/>
  <c r="D10" i="28"/>
  <c r="F11" i="28" s="1"/>
  <c r="D11" i="28"/>
  <c r="D12" i="28"/>
  <c r="D13" i="28"/>
  <c r="D14" i="28"/>
  <c r="D15" i="28"/>
  <c r="D16" i="28"/>
  <c r="D17" i="28"/>
  <c r="D18" i="28"/>
  <c r="D19" i="28"/>
  <c r="D20" i="28"/>
  <c r="N20" i="28" s="1"/>
  <c r="D21" i="28"/>
  <c r="D22" i="28"/>
  <c r="N22" i="28" s="1"/>
  <c r="D23" i="28"/>
  <c r="D24" i="28"/>
  <c r="D25" i="28"/>
  <c r="D26" i="28"/>
  <c r="D27" i="28"/>
  <c r="D28" i="28"/>
  <c r="D29" i="28"/>
  <c r="D30" i="28"/>
  <c r="D31" i="28"/>
  <c r="D32" i="28"/>
  <c r="N32" i="28" s="1"/>
  <c r="D33" i="28"/>
  <c r="D7" i="28"/>
  <c r="D7" i="27"/>
  <c r="D8" i="27"/>
  <c r="D9" i="27"/>
  <c r="D10" i="27"/>
  <c r="D11" i="27"/>
  <c r="D12" i="27"/>
  <c r="N12" i="27" s="1"/>
  <c r="D13" i="27"/>
  <c r="D14" i="27"/>
  <c r="N14" i="27" s="1"/>
  <c r="D15" i="27"/>
  <c r="D16" i="27"/>
  <c r="D17" i="27"/>
  <c r="D18" i="27"/>
  <c r="D19" i="27"/>
  <c r="D20" i="27"/>
  <c r="D21" i="27"/>
  <c r="D22" i="27"/>
  <c r="D23" i="27"/>
  <c r="D24" i="27"/>
  <c r="D25" i="27"/>
  <c r="D26" i="27"/>
  <c r="N26" i="27" s="1"/>
  <c r="D27" i="27"/>
  <c r="D28" i="27"/>
  <c r="D29" i="27"/>
  <c r="D30" i="27"/>
  <c r="D31" i="27"/>
  <c r="D32" i="27"/>
  <c r="D33" i="27"/>
  <c r="N33" i="29"/>
  <c r="N32" i="29"/>
  <c r="N31" i="29"/>
  <c r="N29" i="29"/>
  <c r="N28" i="29"/>
  <c r="N27" i="29"/>
  <c r="N26" i="29"/>
  <c r="N25" i="29"/>
  <c r="N24" i="29"/>
  <c r="N23" i="29"/>
  <c r="N22" i="29"/>
  <c r="N21" i="29"/>
  <c r="N20" i="29"/>
  <c r="N19" i="29"/>
  <c r="N17" i="29"/>
  <c r="N16" i="29"/>
  <c r="N15" i="29"/>
  <c r="N14" i="29"/>
  <c r="N13" i="29"/>
  <c r="N12" i="29"/>
  <c r="N11" i="29"/>
  <c r="F11" i="29"/>
  <c r="N9" i="29"/>
  <c r="N8" i="29"/>
  <c r="C8" i="29"/>
  <c r="M8" i="29" s="1"/>
  <c r="M7" i="29"/>
  <c r="N7" i="29"/>
  <c r="P6" i="29"/>
  <c r="O6" i="29"/>
  <c r="N6" i="29"/>
  <c r="N33" i="28"/>
  <c r="N31" i="28"/>
  <c r="N30" i="28"/>
  <c r="N29" i="28"/>
  <c r="N28" i="28"/>
  <c r="N27" i="28"/>
  <c r="N26" i="28"/>
  <c r="N25" i="28"/>
  <c r="N24" i="28"/>
  <c r="N23" i="28"/>
  <c r="N21" i="28"/>
  <c r="N19" i="28"/>
  <c r="N18" i="28"/>
  <c r="N17" i="28"/>
  <c r="N16" i="28"/>
  <c r="N14" i="28"/>
  <c r="N13" i="28"/>
  <c r="F14" i="28"/>
  <c r="F13" i="28"/>
  <c r="N11" i="28"/>
  <c r="N9" i="28"/>
  <c r="C8" i="28"/>
  <c r="C9" i="28" s="1"/>
  <c r="M7" i="28"/>
  <c r="N7" i="28"/>
  <c r="P6" i="28"/>
  <c r="O6" i="28"/>
  <c r="N6" i="28"/>
  <c r="N33" i="27"/>
  <c r="N32" i="27"/>
  <c r="N31" i="27"/>
  <c r="N30" i="27"/>
  <c r="N29" i="27"/>
  <c r="N28" i="27"/>
  <c r="N27" i="27"/>
  <c r="N25" i="27"/>
  <c r="N24" i="27"/>
  <c r="N23" i="27"/>
  <c r="N22" i="27"/>
  <c r="N21" i="27"/>
  <c r="F21" i="27"/>
  <c r="F20" i="27"/>
  <c r="N18" i="27"/>
  <c r="N17" i="27"/>
  <c r="N16" i="27"/>
  <c r="F17" i="27"/>
  <c r="N15" i="27"/>
  <c r="N13" i="27"/>
  <c r="N11" i="27"/>
  <c r="F11" i="27"/>
  <c r="N9" i="27"/>
  <c r="N8" i="27"/>
  <c r="C8" i="27"/>
  <c r="M8" i="27" s="1"/>
  <c r="M7" i="27"/>
  <c r="N7" i="27"/>
  <c r="P6" i="27"/>
  <c r="O6" i="27"/>
  <c r="N6" i="27"/>
  <c r="AA22" i="26"/>
  <c r="E9" i="1" s="1"/>
  <c r="O9" i="1" s="1"/>
  <c r="P32" i="26"/>
  <c r="Q32" i="26"/>
  <c r="R32" i="26"/>
  <c r="S32" i="26"/>
  <c r="T32" i="26"/>
  <c r="U32" i="26"/>
  <c r="O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I27" i="26"/>
  <c r="U27" i="26" s="1"/>
  <c r="H27" i="26"/>
  <c r="T27" i="26" s="1"/>
  <c r="G27" i="26"/>
  <c r="S27" i="26" s="1"/>
  <c r="F27" i="26"/>
  <c r="R27" i="26" s="1"/>
  <c r="E27" i="26"/>
  <c r="Q27" i="26" s="1"/>
  <c r="D27" i="26"/>
  <c r="P27" i="26" s="1"/>
  <c r="I26" i="26"/>
  <c r="U26" i="26" s="1"/>
  <c r="H26" i="26"/>
  <c r="T26" i="26" s="1"/>
  <c r="G26" i="26"/>
  <c r="S26" i="26" s="1"/>
  <c r="F26" i="26"/>
  <c r="R26" i="26" s="1"/>
  <c r="E26" i="26"/>
  <c r="Q26" i="26" s="1"/>
  <c r="D26" i="26"/>
  <c r="P26" i="26" s="1"/>
  <c r="I25" i="26"/>
  <c r="U25" i="26" s="1"/>
  <c r="H25" i="26"/>
  <c r="T25" i="26" s="1"/>
  <c r="G25" i="26"/>
  <c r="S25" i="26" s="1"/>
  <c r="F25" i="26"/>
  <c r="R25" i="26" s="1"/>
  <c r="E25" i="26"/>
  <c r="Q25" i="26" s="1"/>
  <c r="D25" i="26"/>
  <c r="P25" i="26" s="1"/>
  <c r="I24" i="26"/>
  <c r="U24" i="26" s="1"/>
  <c r="H24" i="26"/>
  <c r="T24" i="26" s="1"/>
  <c r="G24" i="26"/>
  <c r="S24" i="26" s="1"/>
  <c r="F24" i="26"/>
  <c r="R24" i="26" s="1"/>
  <c r="E24" i="26"/>
  <c r="Q24" i="26" s="1"/>
  <c r="D24" i="26"/>
  <c r="P24" i="26" s="1"/>
  <c r="I23" i="26"/>
  <c r="U23" i="26" s="1"/>
  <c r="H23" i="26"/>
  <c r="T23" i="26" s="1"/>
  <c r="G23" i="26"/>
  <c r="S23" i="26" s="1"/>
  <c r="F23" i="26"/>
  <c r="R23" i="26" s="1"/>
  <c r="E23" i="26"/>
  <c r="Q23" i="26" s="1"/>
  <c r="D23" i="26"/>
  <c r="P23" i="26" s="1"/>
  <c r="I22" i="26"/>
  <c r="U22" i="26" s="1"/>
  <c r="H22" i="26"/>
  <c r="T22" i="26" s="1"/>
  <c r="G22" i="26"/>
  <c r="S22" i="26" s="1"/>
  <c r="F22" i="26"/>
  <c r="R22" i="26" s="1"/>
  <c r="E22" i="26"/>
  <c r="Q22" i="26" s="1"/>
  <c r="D22" i="26"/>
  <c r="P22" i="26" s="1"/>
  <c r="I21" i="26"/>
  <c r="U21" i="26" s="1"/>
  <c r="H21" i="26"/>
  <c r="T21" i="26" s="1"/>
  <c r="G21" i="26"/>
  <c r="S21" i="26" s="1"/>
  <c r="F21" i="26"/>
  <c r="R21" i="26" s="1"/>
  <c r="E21" i="26"/>
  <c r="Q21" i="26" s="1"/>
  <c r="D21" i="26"/>
  <c r="P21" i="26" s="1"/>
  <c r="I20" i="26"/>
  <c r="U20" i="26" s="1"/>
  <c r="H20" i="26"/>
  <c r="T20" i="26" s="1"/>
  <c r="G20" i="26"/>
  <c r="S20" i="26" s="1"/>
  <c r="F20" i="26"/>
  <c r="R20" i="26" s="1"/>
  <c r="E20" i="26"/>
  <c r="Q20" i="26" s="1"/>
  <c r="D20" i="26"/>
  <c r="P20" i="26" s="1"/>
  <c r="I19" i="26"/>
  <c r="U19" i="26" s="1"/>
  <c r="H19" i="26"/>
  <c r="T19" i="26" s="1"/>
  <c r="G19" i="26"/>
  <c r="S19" i="26" s="1"/>
  <c r="F19" i="26"/>
  <c r="R19" i="26" s="1"/>
  <c r="E19" i="26"/>
  <c r="Q19" i="26" s="1"/>
  <c r="D19" i="26"/>
  <c r="P19" i="26" s="1"/>
  <c r="I18" i="26"/>
  <c r="U18" i="26" s="1"/>
  <c r="H18" i="26"/>
  <c r="T18" i="26" s="1"/>
  <c r="G18" i="26"/>
  <c r="S18" i="26" s="1"/>
  <c r="F18" i="26"/>
  <c r="R18" i="26" s="1"/>
  <c r="E18" i="26"/>
  <c r="Q18" i="26" s="1"/>
  <c r="D18" i="26"/>
  <c r="P18" i="26" s="1"/>
  <c r="I17" i="26"/>
  <c r="U17" i="26" s="1"/>
  <c r="H17" i="26"/>
  <c r="T17" i="26" s="1"/>
  <c r="G17" i="26"/>
  <c r="S17" i="26" s="1"/>
  <c r="F17" i="26"/>
  <c r="R17" i="26" s="1"/>
  <c r="E17" i="26"/>
  <c r="Q17" i="26" s="1"/>
  <c r="D17" i="26"/>
  <c r="P17" i="26" s="1"/>
  <c r="Z21" i="26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I16" i="26"/>
  <c r="U16" i="26" s="1"/>
  <c r="H16" i="26"/>
  <c r="T16" i="26" s="1"/>
  <c r="G16" i="26"/>
  <c r="S16" i="26" s="1"/>
  <c r="F16" i="26"/>
  <c r="R16" i="26" s="1"/>
  <c r="E16" i="26"/>
  <c r="Q16" i="26" s="1"/>
  <c r="D16" i="26"/>
  <c r="P16" i="26" s="1"/>
  <c r="I15" i="26"/>
  <c r="U15" i="26" s="1"/>
  <c r="H15" i="26"/>
  <c r="T15" i="26" s="1"/>
  <c r="G15" i="26"/>
  <c r="S15" i="26" s="1"/>
  <c r="F15" i="26"/>
  <c r="R15" i="26" s="1"/>
  <c r="E15" i="26"/>
  <c r="Q15" i="26" s="1"/>
  <c r="D15" i="26"/>
  <c r="P15" i="26" s="1"/>
  <c r="I14" i="26"/>
  <c r="U14" i="26" s="1"/>
  <c r="H14" i="26"/>
  <c r="T14" i="26" s="1"/>
  <c r="G14" i="26"/>
  <c r="S14" i="26" s="1"/>
  <c r="F14" i="26"/>
  <c r="R14" i="26" s="1"/>
  <c r="E14" i="26"/>
  <c r="Q14" i="26" s="1"/>
  <c r="D14" i="26"/>
  <c r="P14" i="26" s="1"/>
  <c r="I13" i="26"/>
  <c r="U13" i="26" s="1"/>
  <c r="H13" i="26"/>
  <c r="T13" i="26" s="1"/>
  <c r="G13" i="26"/>
  <c r="S13" i="26" s="1"/>
  <c r="F13" i="26"/>
  <c r="R13" i="26" s="1"/>
  <c r="E13" i="26"/>
  <c r="Q13" i="26" s="1"/>
  <c r="D13" i="26"/>
  <c r="P13" i="26" s="1"/>
  <c r="I12" i="26"/>
  <c r="U12" i="26" s="1"/>
  <c r="H12" i="26"/>
  <c r="T12" i="26" s="1"/>
  <c r="G12" i="26"/>
  <c r="S12" i="26" s="1"/>
  <c r="F12" i="26"/>
  <c r="R12" i="26" s="1"/>
  <c r="E12" i="26"/>
  <c r="Q12" i="26" s="1"/>
  <c r="D12" i="26"/>
  <c r="P12" i="26" s="1"/>
  <c r="I11" i="26"/>
  <c r="U11" i="26" s="1"/>
  <c r="H11" i="26"/>
  <c r="T11" i="26" s="1"/>
  <c r="G11" i="26"/>
  <c r="S11" i="26" s="1"/>
  <c r="F11" i="26"/>
  <c r="R11" i="26" s="1"/>
  <c r="E11" i="26"/>
  <c r="Q11" i="26" s="1"/>
  <c r="D11" i="26"/>
  <c r="P11" i="26" s="1"/>
  <c r="I10" i="26"/>
  <c r="U10" i="26" s="1"/>
  <c r="H10" i="26"/>
  <c r="T10" i="26" s="1"/>
  <c r="G10" i="26"/>
  <c r="S10" i="26" s="1"/>
  <c r="F10" i="26"/>
  <c r="R10" i="26" s="1"/>
  <c r="E10" i="26"/>
  <c r="Q10" i="26" s="1"/>
  <c r="D10" i="26"/>
  <c r="P10" i="26" s="1"/>
  <c r="I9" i="26"/>
  <c r="U9" i="26" s="1"/>
  <c r="H9" i="26"/>
  <c r="T9" i="26" s="1"/>
  <c r="G9" i="26"/>
  <c r="S9" i="26" s="1"/>
  <c r="F9" i="26"/>
  <c r="R9" i="26" s="1"/>
  <c r="E9" i="26"/>
  <c r="Q9" i="26" s="1"/>
  <c r="D9" i="26"/>
  <c r="P9" i="26" s="1"/>
  <c r="I8" i="26"/>
  <c r="U8" i="26" s="1"/>
  <c r="H8" i="26"/>
  <c r="T8" i="26" s="1"/>
  <c r="G8" i="26"/>
  <c r="S8" i="26" s="1"/>
  <c r="F8" i="26"/>
  <c r="R8" i="26" s="1"/>
  <c r="E8" i="26"/>
  <c r="Q8" i="26" s="1"/>
  <c r="D8" i="26"/>
  <c r="P8" i="26" s="1"/>
  <c r="I7" i="26"/>
  <c r="U7" i="26" s="1"/>
  <c r="H7" i="26"/>
  <c r="T7" i="26" s="1"/>
  <c r="G7" i="26"/>
  <c r="S7" i="26" s="1"/>
  <c r="F7" i="26"/>
  <c r="R7" i="26" s="1"/>
  <c r="E7" i="26"/>
  <c r="Q7" i="26" s="1"/>
  <c r="D7" i="26"/>
  <c r="P7" i="26" s="1"/>
  <c r="F18" i="39" l="1"/>
  <c r="F8" i="34"/>
  <c r="M8" i="30"/>
  <c r="F24" i="38"/>
  <c r="F8" i="45"/>
  <c r="F10" i="45"/>
  <c r="F16" i="34"/>
  <c r="F13" i="45"/>
  <c r="F16" i="39"/>
  <c r="F33" i="45"/>
  <c r="AS47" i="26"/>
  <c r="AO47" i="26"/>
  <c r="AK47" i="26"/>
  <c r="AG47" i="26"/>
  <c r="AC47" i="26"/>
  <c r="AT43" i="26"/>
  <c r="E30" i="45" s="1"/>
  <c r="O30" i="45" s="1"/>
  <c r="AP43" i="26"/>
  <c r="E30" i="41" s="1"/>
  <c r="O30" i="41" s="1"/>
  <c r="AH43" i="26"/>
  <c r="E30" i="33" s="1"/>
  <c r="O30" i="33" s="1"/>
  <c r="AQ39" i="26"/>
  <c r="E26" i="42" s="1"/>
  <c r="O26" i="42" s="1"/>
  <c r="AI39" i="26"/>
  <c r="E26" i="34" s="1"/>
  <c r="O26" i="34" s="1"/>
  <c r="AR35" i="26"/>
  <c r="E22" i="43" s="1"/>
  <c r="O22" i="43" s="1"/>
  <c r="AN35" i="26"/>
  <c r="E22" i="39" s="1"/>
  <c r="O22" i="39" s="1"/>
  <c r="AF35" i="26"/>
  <c r="E22" i="31" s="1"/>
  <c r="O22" i="31" s="1"/>
  <c r="AB35" i="26"/>
  <c r="E22" i="27" s="1"/>
  <c r="O22" i="27" s="1"/>
  <c r="AK31" i="26"/>
  <c r="E18" i="36" s="1"/>
  <c r="O18" i="36" s="1"/>
  <c r="AJ28" i="26"/>
  <c r="E15" i="35" s="1"/>
  <c r="O15" i="35" s="1"/>
  <c r="AF28" i="26"/>
  <c r="E15" i="31" s="1"/>
  <c r="O15" i="31" s="1"/>
  <c r="AS25" i="26"/>
  <c r="E12" i="44" s="1"/>
  <c r="O12" i="44" s="1"/>
  <c r="AO25" i="26"/>
  <c r="E12" i="40" s="1"/>
  <c r="O12" i="40" s="1"/>
  <c r="AG25" i="26"/>
  <c r="E12" i="32" s="1"/>
  <c r="O12" i="32" s="1"/>
  <c r="AC25" i="26"/>
  <c r="E12" i="28" s="1"/>
  <c r="O12" i="28" s="1"/>
  <c r="AT22" i="26"/>
  <c r="E9" i="45" s="1"/>
  <c r="O9" i="45" s="1"/>
  <c r="AP22" i="26"/>
  <c r="E9" i="41" s="1"/>
  <c r="O9" i="41" s="1"/>
  <c r="AL22" i="26"/>
  <c r="E9" i="37" s="1"/>
  <c r="O9" i="37" s="1"/>
  <c r="AH22" i="26"/>
  <c r="E9" i="33" s="1"/>
  <c r="O9" i="33" s="1"/>
  <c r="AD22" i="26"/>
  <c r="E9" i="29" s="1"/>
  <c r="O9" i="29" s="1"/>
  <c r="AU47" i="26"/>
  <c r="AQ47" i="26"/>
  <c r="AM47" i="26"/>
  <c r="AI47" i="26"/>
  <c r="AE47" i="26"/>
  <c r="AA47" i="26"/>
  <c r="AJ43" i="26"/>
  <c r="E30" i="35" s="1"/>
  <c r="O30" i="35" s="1"/>
  <c r="AF43" i="26"/>
  <c r="E30" i="31" s="1"/>
  <c r="O30" i="31" s="1"/>
  <c r="AS39" i="26"/>
  <c r="E26" i="44" s="1"/>
  <c r="O26" i="44" s="1"/>
  <c r="AO39" i="26"/>
  <c r="E26" i="40" s="1"/>
  <c r="O26" i="40" s="1"/>
  <c r="AC39" i="26"/>
  <c r="E26" i="28" s="1"/>
  <c r="O26" i="28" s="1"/>
  <c r="AP35" i="26"/>
  <c r="E22" i="41" s="1"/>
  <c r="O22" i="41" s="1"/>
  <c r="AL35" i="26"/>
  <c r="E22" i="37" s="1"/>
  <c r="O22" i="37" s="1"/>
  <c r="AM31" i="26"/>
  <c r="E18" i="38" s="1"/>
  <c r="O18" i="38" s="1"/>
  <c r="AI31" i="26"/>
  <c r="E18" i="34" s="1"/>
  <c r="O18" i="34" s="1"/>
  <c r="AA31" i="26"/>
  <c r="E18" i="1" s="1"/>
  <c r="AP28" i="26"/>
  <c r="E15" i="41" s="1"/>
  <c r="O15" i="41" s="1"/>
  <c r="AD28" i="26"/>
  <c r="E15" i="29" s="1"/>
  <c r="O15" i="29" s="1"/>
  <c r="AA25" i="26"/>
  <c r="E12" i="1" s="1"/>
  <c r="AR22" i="26"/>
  <c r="E9" i="43" s="1"/>
  <c r="O9" i="43" s="1"/>
  <c r="AN22" i="26"/>
  <c r="E9" i="39" s="1"/>
  <c r="O9" i="39" s="1"/>
  <c r="AJ22" i="26"/>
  <c r="E9" i="35" s="1"/>
  <c r="O9" i="35" s="1"/>
  <c r="AF22" i="26"/>
  <c r="E9" i="31" s="1"/>
  <c r="O9" i="31" s="1"/>
  <c r="AB22" i="26"/>
  <c r="E9" i="27" s="1"/>
  <c r="O9" i="27" s="1"/>
  <c r="F16" i="38"/>
  <c r="F19" i="38"/>
  <c r="F21" i="38"/>
  <c r="F27" i="38"/>
  <c r="F29" i="38"/>
  <c r="F31" i="38"/>
  <c r="F17" i="45"/>
  <c r="F19" i="45"/>
  <c r="F28" i="45"/>
  <c r="F31" i="45"/>
  <c r="F10" i="38"/>
  <c r="F13" i="38"/>
  <c r="F14" i="38"/>
  <c r="F32" i="38"/>
  <c r="F14" i="45"/>
  <c r="F16" i="45"/>
  <c r="F20" i="45"/>
  <c r="F23" i="45"/>
  <c r="F25" i="45"/>
  <c r="F27" i="45"/>
  <c r="F30" i="37"/>
  <c r="N10" i="38"/>
  <c r="F11" i="38"/>
  <c r="N16" i="38"/>
  <c r="F17" i="38"/>
  <c r="N19" i="38"/>
  <c r="F20" i="38"/>
  <c r="N21" i="38"/>
  <c r="F23" i="38"/>
  <c r="N24" i="38"/>
  <c r="F25" i="38"/>
  <c r="N27" i="38"/>
  <c r="F28" i="38"/>
  <c r="N29" i="38"/>
  <c r="N32" i="38"/>
  <c r="F33" i="38"/>
  <c r="F21" i="45"/>
  <c r="F24" i="45"/>
  <c r="F29" i="45"/>
  <c r="F32" i="45"/>
  <c r="F8" i="38"/>
  <c r="F11" i="45"/>
  <c r="C10" i="46"/>
  <c r="M9" i="46"/>
  <c r="M8" i="46"/>
  <c r="F9" i="46"/>
  <c r="F12" i="46"/>
  <c r="F15" i="46"/>
  <c r="F8" i="46"/>
  <c r="F10" i="46"/>
  <c r="F11" i="46"/>
  <c r="F13" i="46"/>
  <c r="F14" i="46"/>
  <c r="F16" i="46"/>
  <c r="F17" i="46"/>
  <c r="F19" i="46"/>
  <c r="F20" i="46"/>
  <c r="F21" i="46"/>
  <c r="F23" i="46"/>
  <c r="F24" i="46"/>
  <c r="F25" i="46"/>
  <c r="F27" i="46"/>
  <c r="F28" i="46"/>
  <c r="F29" i="46"/>
  <c r="F31" i="46"/>
  <c r="F32" i="46"/>
  <c r="F33" i="46"/>
  <c r="F18" i="46"/>
  <c r="F22" i="46"/>
  <c r="F26" i="46"/>
  <c r="F30" i="46"/>
  <c r="C10" i="45"/>
  <c r="M9" i="45"/>
  <c r="N7" i="45"/>
  <c r="M8" i="45"/>
  <c r="F9" i="45"/>
  <c r="F12" i="45"/>
  <c r="F15" i="45"/>
  <c r="F18" i="45"/>
  <c r="F22" i="45"/>
  <c r="F26" i="45"/>
  <c r="F30" i="45"/>
  <c r="C10" i="44"/>
  <c r="M9" i="44"/>
  <c r="M8" i="44"/>
  <c r="F9" i="44"/>
  <c r="F12" i="44"/>
  <c r="F15" i="44"/>
  <c r="F8" i="44"/>
  <c r="F10" i="44"/>
  <c r="F11" i="44"/>
  <c r="F13" i="44"/>
  <c r="F14" i="44"/>
  <c r="F16" i="44"/>
  <c r="F17" i="44"/>
  <c r="F19" i="44"/>
  <c r="F20" i="44"/>
  <c r="F21" i="44"/>
  <c r="F23" i="44"/>
  <c r="F24" i="44"/>
  <c r="F25" i="44"/>
  <c r="F27" i="44"/>
  <c r="F28" i="44"/>
  <c r="F29" i="44"/>
  <c r="F31" i="44"/>
  <c r="F32" i="44"/>
  <c r="F33" i="44"/>
  <c r="F18" i="44"/>
  <c r="F22" i="44"/>
  <c r="F26" i="44"/>
  <c r="F30" i="44"/>
  <c r="C10" i="43"/>
  <c r="M9" i="43"/>
  <c r="M8" i="43"/>
  <c r="F9" i="43"/>
  <c r="F12" i="43"/>
  <c r="F15" i="43"/>
  <c r="F8" i="43"/>
  <c r="F10" i="43"/>
  <c r="F11" i="43"/>
  <c r="F13" i="43"/>
  <c r="F14" i="43"/>
  <c r="F16" i="43"/>
  <c r="F17" i="43"/>
  <c r="F19" i="43"/>
  <c r="F20" i="43"/>
  <c r="F21" i="43"/>
  <c r="F23" i="43"/>
  <c r="F24" i="43"/>
  <c r="F25" i="43"/>
  <c r="F27" i="43"/>
  <c r="F28" i="43"/>
  <c r="F29" i="43"/>
  <c r="F31" i="43"/>
  <c r="F32" i="43"/>
  <c r="F33" i="43"/>
  <c r="F18" i="43"/>
  <c r="F22" i="43"/>
  <c r="F26" i="43"/>
  <c r="F30" i="43"/>
  <c r="F8" i="42"/>
  <c r="C9" i="42"/>
  <c r="F10" i="42"/>
  <c r="F11" i="42"/>
  <c r="F13" i="42"/>
  <c r="F14" i="42"/>
  <c r="F16" i="42"/>
  <c r="F9" i="42"/>
  <c r="F12" i="42"/>
  <c r="F15" i="42"/>
  <c r="F17" i="42"/>
  <c r="F19" i="42"/>
  <c r="F20" i="42"/>
  <c r="F21" i="42"/>
  <c r="F23" i="42"/>
  <c r="F24" i="42"/>
  <c r="F25" i="42"/>
  <c r="F27" i="42"/>
  <c r="F28" i="42"/>
  <c r="F29" i="42"/>
  <c r="F31" i="42"/>
  <c r="F32" i="42"/>
  <c r="F33" i="42"/>
  <c r="F18" i="42"/>
  <c r="F22" i="42"/>
  <c r="F26" i="42"/>
  <c r="F30" i="42"/>
  <c r="C10" i="41"/>
  <c r="M9" i="41"/>
  <c r="M8" i="41"/>
  <c r="F9" i="41"/>
  <c r="F12" i="41"/>
  <c r="F15" i="41"/>
  <c r="F8" i="41"/>
  <c r="F10" i="41"/>
  <c r="F11" i="41"/>
  <c r="F13" i="41"/>
  <c r="F14" i="41"/>
  <c r="F16" i="41"/>
  <c r="F17" i="41"/>
  <c r="F19" i="41"/>
  <c r="F20" i="41"/>
  <c r="F21" i="41"/>
  <c r="F23" i="41"/>
  <c r="F24" i="41"/>
  <c r="F25" i="41"/>
  <c r="F27" i="41"/>
  <c r="F28" i="41"/>
  <c r="F29" i="41"/>
  <c r="F31" i="41"/>
  <c r="F32" i="41"/>
  <c r="F33" i="41"/>
  <c r="F18" i="41"/>
  <c r="F22" i="41"/>
  <c r="F26" i="41"/>
  <c r="F30" i="41"/>
  <c r="C10" i="40"/>
  <c r="M9" i="40"/>
  <c r="M8" i="40"/>
  <c r="F9" i="40"/>
  <c r="F12" i="40"/>
  <c r="F15" i="40"/>
  <c r="N15" i="40"/>
  <c r="F8" i="40"/>
  <c r="F10" i="40"/>
  <c r="F11" i="40"/>
  <c r="F13" i="40"/>
  <c r="F14" i="40"/>
  <c r="F17" i="40"/>
  <c r="F19" i="40"/>
  <c r="F20" i="40"/>
  <c r="F21" i="40"/>
  <c r="F23" i="40"/>
  <c r="F24" i="40"/>
  <c r="F25" i="40"/>
  <c r="F27" i="40"/>
  <c r="F28" i="40"/>
  <c r="F29" i="40"/>
  <c r="F31" i="40"/>
  <c r="F32" i="40"/>
  <c r="F33" i="40"/>
  <c r="F18" i="40"/>
  <c r="F22" i="40"/>
  <c r="F26" i="40"/>
  <c r="F30" i="40"/>
  <c r="C10" i="39"/>
  <c r="M9" i="39"/>
  <c r="M8" i="39"/>
  <c r="F9" i="39"/>
  <c r="F12" i="39"/>
  <c r="F15" i="39"/>
  <c r="N15" i="39"/>
  <c r="N18" i="39"/>
  <c r="N19" i="39"/>
  <c r="F19" i="39"/>
  <c r="N20" i="39"/>
  <c r="F20" i="39"/>
  <c r="N21" i="39"/>
  <c r="F21" i="39"/>
  <c r="F8" i="39"/>
  <c r="F10" i="39"/>
  <c r="F11" i="39"/>
  <c r="F13" i="39"/>
  <c r="F14" i="39"/>
  <c r="N17" i="39"/>
  <c r="F17" i="39"/>
  <c r="F23" i="39"/>
  <c r="F24" i="39"/>
  <c r="F25" i="39"/>
  <c r="F27" i="39"/>
  <c r="F28" i="39"/>
  <c r="F29" i="39"/>
  <c r="F31" i="39"/>
  <c r="F32" i="39"/>
  <c r="F33" i="39"/>
  <c r="F22" i="39"/>
  <c r="F26" i="39"/>
  <c r="F30" i="39"/>
  <c r="C10" i="38"/>
  <c r="M9" i="38"/>
  <c r="N7" i="38"/>
  <c r="M8" i="38"/>
  <c r="F9" i="38"/>
  <c r="F12" i="38"/>
  <c r="N12" i="38"/>
  <c r="F15" i="38"/>
  <c r="F18" i="38"/>
  <c r="F22" i="38"/>
  <c r="F26" i="38"/>
  <c r="F30" i="38"/>
  <c r="C10" i="37"/>
  <c r="M9" i="37"/>
  <c r="M8" i="37"/>
  <c r="F9" i="37"/>
  <c r="G9" i="37" s="1"/>
  <c r="F12" i="37"/>
  <c r="F15" i="37"/>
  <c r="N17" i="37"/>
  <c r="F17" i="37"/>
  <c r="F18" i="37"/>
  <c r="N22" i="37"/>
  <c r="N23" i="37"/>
  <c r="F23" i="37"/>
  <c r="N24" i="37"/>
  <c r="F24" i="37"/>
  <c r="N25" i="37"/>
  <c r="F25" i="37"/>
  <c r="F26" i="37"/>
  <c r="N30" i="37"/>
  <c r="N31" i="37"/>
  <c r="F31" i="37"/>
  <c r="N32" i="37"/>
  <c r="F32" i="37"/>
  <c r="F8" i="37"/>
  <c r="F10" i="37"/>
  <c r="F11" i="37"/>
  <c r="F13" i="37"/>
  <c r="F14" i="37"/>
  <c r="F16" i="37"/>
  <c r="N19" i="37"/>
  <c r="F19" i="37"/>
  <c r="N20" i="37"/>
  <c r="F20" i="37"/>
  <c r="N21" i="37"/>
  <c r="F21" i="37"/>
  <c r="N27" i="37"/>
  <c r="F27" i="37"/>
  <c r="N28" i="37"/>
  <c r="F28" i="37"/>
  <c r="N29" i="37"/>
  <c r="F29" i="37"/>
  <c r="F33" i="37"/>
  <c r="C10" i="36"/>
  <c r="M9" i="36"/>
  <c r="M8" i="36"/>
  <c r="F9" i="36"/>
  <c r="F12" i="36"/>
  <c r="F15" i="36"/>
  <c r="F8" i="36"/>
  <c r="F10" i="36"/>
  <c r="F11" i="36"/>
  <c r="F13" i="36"/>
  <c r="F14" i="36"/>
  <c r="F16" i="36"/>
  <c r="F17" i="36"/>
  <c r="F19" i="36"/>
  <c r="F20" i="36"/>
  <c r="F21" i="36"/>
  <c r="F23" i="36"/>
  <c r="F24" i="36"/>
  <c r="F25" i="36"/>
  <c r="F27" i="36"/>
  <c r="F28" i="36"/>
  <c r="F29" i="36"/>
  <c r="F31" i="36"/>
  <c r="F32" i="36"/>
  <c r="F33" i="36"/>
  <c r="F18" i="36"/>
  <c r="F22" i="36"/>
  <c r="F26" i="36"/>
  <c r="F30" i="36"/>
  <c r="C10" i="35"/>
  <c r="M9" i="35"/>
  <c r="M8" i="35"/>
  <c r="F9" i="35"/>
  <c r="F12" i="35"/>
  <c r="F15" i="35"/>
  <c r="F8" i="35"/>
  <c r="F10" i="35"/>
  <c r="F11" i="35"/>
  <c r="F13" i="35"/>
  <c r="F14" i="35"/>
  <c r="F16" i="35"/>
  <c r="F17" i="35"/>
  <c r="F19" i="35"/>
  <c r="F20" i="35"/>
  <c r="F21" i="35"/>
  <c r="F23" i="35"/>
  <c r="F24" i="35"/>
  <c r="F25" i="35"/>
  <c r="F27" i="35"/>
  <c r="F28" i="35"/>
  <c r="F29" i="35"/>
  <c r="F31" i="35"/>
  <c r="F32" i="35"/>
  <c r="F33" i="35"/>
  <c r="F18" i="35"/>
  <c r="F22" i="35"/>
  <c r="F26" i="35"/>
  <c r="F30" i="35"/>
  <c r="C10" i="34"/>
  <c r="M9" i="34"/>
  <c r="N7" i="34"/>
  <c r="M8" i="34"/>
  <c r="F9" i="34"/>
  <c r="F12" i="34"/>
  <c r="F15" i="34"/>
  <c r="N16" i="34"/>
  <c r="F10" i="34"/>
  <c r="F11" i="34"/>
  <c r="F13" i="34"/>
  <c r="F14" i="34"/>
  <c r="F17" i="34"/>
  <c r="F19" i="34"/>
  <c r="F20" i="34"/>
  <c r="F21" i="34"/>
  <c r="F23" i="34"/>
  <c r="F24" i="34"/>
  <c r="F25" i="34"/>
  <c r="F27" i="34"/>
  <c r="F28" i="34"/>
  <c r="F29" i="34"/>
  <c r="F31" i="34"/>
  <c r="F32" i="34"/>
  <c r="F33" i="34"/>
  <c r="F18" i="34"/>
  <c r="F22" i="34"/>
  <c r="F26" i="34"/>
  <c r="F30" i="34"/>
  <c r="F8" i="33"/>
  <c r="C9" i="33"/>
  <c r="F10" i="33"/>
  <c r="F11" i="33"/>
  <c r="F13" i="33"/>
  <c r="F14" i="33"/>
  <c r="F16" i="33"/>
  <c r="F9" i="33"/>
  <c r="F12" i="33"/>
  <c r="F15" i="33"/>
  <c r="F17" i="33"/>
  <c r="F19" i="33"/>
  <c r="F20" i="33"/>
  <c r="F21" i="33"/>
  <c r="F23" i="33"/>
  <c r="F24" i="33"/>
  <c r="F25" i="33"/>
  <c r="F27" i="33"/>
  <c r="F28" i="33"/>
  <c r="F29" i="33"/>
  <c r="F31" i="33"/>
  <c r="F32" i="33"/>
  <c r="F33" i="33"/>
  <c r="F18" i="33"/>
  <c r="F22" i="33"/>
  <c r="F26" i="33"/>
  <c r="F30" i="33"/>
  <c r="F8" i="32"/>
  <c r="C9" i="32"/>
  <c r="F10" i="32"/>
  <c r="F11" i="32"/>
  <c r="F13" i="32"/>
  <c r="F14" i="32"/>
  <c r="F16" i="32"/>
  <c r="F9" i="32"/>
  <c r="F12" i="32"/>
  <c r="F15" i="32"/>
  <c r="F17" i="32"/>
  <c r="F19" i="32"/>
  <c r="F20" i="32"/>
  <c r="F21" i="32"/>
  <c r="F23" i="32"/>
  <c r="F24" i="32"/>
  <c r="F25" i="32"/>
  <c r="F27" i="32"/>
  <c r="F28" i="32"/>
  <c r="F29" i="32"/>
  <c r="F31" i="32"/>
  <c r="F32" i="32"/>
  <c r="F33" i="32"/>
  <c r="F18" i="32"/>
  <c r="F22" i="32"/>
  <c r="F26" i="32"/>
  <c r="F30" i="32"/>
  <c r="F8" i="31"/>
  <c r="C9" i="31"/>
  <c r="F10" i="31"/>
  <c r="F11" i="31"/>
  <c r="F13" i="31"/>
  <c r="F14" i="31"/>
  <c r="F16" i="31"/>
  <c r="F9" i="31"/>
  <c r="F12" i="31"/>
  <c r="F15" i="31"/>
  <c r="F17" i="31"/>
  <c r="F19" i="31"/>
  <c r="F20" i="31"/>
  <c r="F21" i="31"/>
  <c r="F23" i="31"/>
  <c r="F24" i="31"/>
  <c r="F25" i="31"/>
  <c r="F27" i="31"/>
  <c r="F28" i="31"/>
  <c r="F29" i="31"/>
  <c r="F31" i="31"/>
  <c r="F32" i="31"/>
  <c r="F33" i="31"/>
  <c r="F18" i="31"/>
  <c r="F22" i="31"/>
  <c r="F26" i="31"/>
  <c r="F30" i="31"/>
  <c r="C10" i="30"/>
  <c r="M9" i="30"/>
  <c r="F9" i="30"/>
  <c r="F12" i="30"/>
  <c r="F15" i="30"/>
  <c r="F8" i="30"/>
  <c r="F10" i="30"/>
  <c r="F11" i="30"/>
  <c r="F13" i="30"/>
  <c r="F14" i="30"/>
  <c r="F16" i="30"/>
  <c r="F17" i="30"/>
  <c r="F19" i="30"/>
  <c r="F20" i="30"/>
  <c r="F21" i="30"/>
  <c r="F23" i="30"/>
  <c r="F24" i="30"/>
  <c r="F25" i="30"/>
  <c r="F27" i="30"/>
  <c r="F28" i="30"/>
  <c r="F29" i="30"/>
  <c r="F31" i="30"/>
  <c r="F32" i="30"/>
  <c r="F33" i="30"/>
  <c r="F18" i="30"/>
  <c r="F22" i="30"/>
  <c r="F26" i="30"/>
  <c r="F30" i="30"/>
  <c r="F8" i="29"/>
  <c r="C9" i="29"/>
  <c r="F10" i="29"/>
  <c r="N10" i="29"/>
  <c r="F13" i="29"/>
  <c r="F14" i="29"/>
  <c r="F9" i="29"/>
  <c r="F12" i="29"/>
  <c r="F15" i="29"/>
  <c r="F16" i="29"/>
  <c r="F17" i="29"/>
  <c r="F19" i="29"/>
  <c r="F20" i="29"/>
  <c r="F21" i="29"/>
  <c r="F23" i="29"/>
  <c r="F24" i="29"/>
  <c r="F25" i="29"/>
  <c r="F27" i="29"/>
  <c r="F28" i="29"/>
  <c r="F29" i="29"/>
  <c r="F31" i="29"/>
  <c r="F32" i="29"/>
  <c r="F33" i="29"/>
  <c r="F18" i="29"/>
  <c r="F22" i="29"/>
  <c r="F26" i="29"/>
  <c r="F30" i="29"/>
  <c r="C10" i="28"/>
  <c r="M9" i="28"/>
  <c r="M8" i="28"/>
  <c r="F9" i="28"/>
  <c r="F12" i="28"/>
  <c r="N12" i="28"/>
  <c r="N15" i="28"/>
  <c r="F15" i="28"/>
  <c r="F8" i="28"/>
  <c r="F10" i="28"/>
  <c r="N10" i="28"/>
  <c r="F16" i="28"/>
  <c r="F17" i="28"/>
  <c r="F19" i="28"/>
  <c r="F20" i="28"/>
  <c r="F21" i="28"/>
  <c r="F23" i="28"/>
  <c r="F24" i="28"/>
  <c r="F25" i="28"/>
  <c r="F27" i="28"/>
  <c r="F28" i="28"/>
  <c r="F29" i="28"/>
  <c r="F31" i="28"/>
  <c r="F32" i="28"/>
  <c r="F33" i="28"/>
  <c r="F18" i="28"/>
  <c r="F22" i="28"/>
  <c r="F26" i="28"/>
  <c r="F30" i="28"/>
  <c r="F8" i="27"/>
  <c r="C9" i="27"/>
  <c r="F10" i="27"/>
  <c r="N10" i="27"/>
  <c r="F13" i="27"/>
  <c r="F14" i="27"/>
  <c r="F9" i="27"/>
  <c r="F12" i="27"/>
  <c r="F16" i="27"/>
  <c r="F19" i="27"/>
  <c r="N19" i="27"/>
  <c r="N20" i="27"/>
  <c r="F23" i="27"/>
  <c r="F24" i="27"/>
  <c r="F25" i="27"/>
  <c r="F27" i="27"/>
  <c r="F28" i="27"/>
  <c r="F29" i="27"/>
  <c r="F31" i="27"/>
  <c r="F32" i="27"/>
  <c r="F33" i="27"/>
  <c r="F15" i="27"/>
  <c r="F18" i="27"/>
  <c r="F22" i="27"/>
  <c r="F26" i="27"/>
  <c r="F30" i="27"/>
  <c r="AR28" i="26"/>
  <c r="E15" i="43" s="1"/>
  <c r="O15" i="43" s="1"/>
  <c r="AT47" i="26"/>
  <c r="AR47" i="26"/>
  <c r="AP47" i="26"/>
  <c r="AN47" i="26"/>
  <c r="AL47" i="26"/>
  <c r="AJ47" i="26"/>
  <c r="AH47" i="26"/>
  <c r="AF47" i="26"/>
  <c r="AD47" i="26"/>
  <c r="AB47" i="26"/>
  <c r="AU43" i="26"/>
  <c r="E30" i="46" s="1"/>
  <c r="O30" i="46" s="1"/>
  <c r="AO43" i="26"/>
  <c r="E30" i="40" s="1"/>
  <c r="O30" i="40" s="1"/>
  <c r="AM43" i="26"/>
  <c r="E30" i="38" s="1"/>
  <c r="O30" i="38" s="1"/>
  <c r="AK43" i="26"/>
  <c r="E30" i="36" s="1"/>
  <c r="O30" i="36" s="1"/>
  <c r="AI43" i="26"/>
  <c r="E30" i="34" s="1"/>
  <c r="O30" i="34" s="1"/>
  <c r="AE43" i="26"/>
  <c r="E30" i="30" s="1"/>
  <c r="O30" i="30" s="1"/>
  <c r="AA43" i="26"/>
  <c r="E30" i="1" s="1"/>
  <c r="AR39" i="26"/>
  <c r="E26" i="43" s="1"/>
  <c r="O26" i="43" s="1"/>
  <c r="AP39" i="26"/>
  <c r="E26" i="41" s="1"/>
  <c r="O26" i="41" s="1"/>
  <c r="AL39" i="26"/>
  <c r="E26" i="37" s="1"/>
  <c r="O26" i="37" s="1"/>
  <c r="AJ39" i="26"/>
  <c r="E26" i="35" s="1"/>
  <c r="O26" i="35" s="1"/>
  <c r="AH39" i="26"/>
  <c r="E26" i="33" s="1"/>
  <c r="O26" i="33" s="1"/>
  <c r="AD39" i="26"/>
  <c r="E26" i="29" s="1"/>
  <c r="O26" i="29" s="1"/>
  <c r="AS35" i="26"/>
  <c r="E22" i="44" s="1"/>
  <c r="O22" i="44" s="1"/>
  <c r="AM35" i="26"/>
  <c r="E22" i="38" s="1"/>
  <c r="O22" i="38" s="1"/>
  <c r="AI35" i="26"/>
  <c r="E22" i="34" s="1"/>
  <c r="O22" i="34" s="1"/>
  <c r="AG35" i="26"/>
  <c r="E22" i="32" s="1"/>
  <c r="O22" i="32" s="1"/>
  <c r="AE35" i="26"/>
  <c r="E22" i="30" s="1"/>
  <c r="O22" i="30" s="1"/>
  <c r="AC35" i="26"/>
  <c r="E22" i="28" s="1"/>
  <c r="O22" i="28" s="1"/>
  <c r="AA35" i="26"/>
  <c r="E22" i="1" s="1"/>
  <c r="AT31" i="26"/>
  <c r="E18" i="45" s="1"/>
  <c r="O18" i="45" s="1"/>
  <c r="AR31" i="26"/>
  <c r="E18" i="43" s="1"/>
  <c r="O18" i="43" s="1"/>
  <c r="AP31" i="26"/>
  <c r="E18" i="41" s="1"/>
  <c r="O18" i="41" s="1"/>
  <c r="AJ31" i="26"/>
  <c r="E18" i="35" s="1"/>
  <c r="O18" i="35" s="1"/>
  <c r="AF31" i="26"/>
  <c r="E18" i="31" s="1"/>
  <c r="O18" i="31" s="1"/>
  <c r="AD31" i="26"/>
  <c r="E18" i="29" s="1"/>
  <c r="O18" i="29" s="1"/>
  <c r="AB31" i="26"/>
  <c r="E18" i="27" s="1"/>
  <c r="O18" i="27" s="1"/>
  <c r="AU28" i="26"/>
  <c r="E15" i="46" s="1"/>
  <c r="O15" i="46" s="1"/>
  <c r="AO28" i="26"/>
  <c r="E15" i="40" s="1"/>
  <c r="O15" i="40" s="1"/>
  <c r="AM28" i="26"/>
  <c r="E15" i="38" s="1"/>
  <c r="O15" i="38" s="1"/>
  <c r="AG28" i="26"/>
  <c r="E15" i="32" s="1"/>
  <c r="O15" i="32" s="1"/>
  <c r="AC28" i="26"/>
  <c r="E15" i="28" s="1"/>
  <c r="O15" i="28" s="1"/>
  <c r="AA28" i="26"/>
  <c r="E15" i="1" s="1"/>
  <c r="AT25" i="26"/>
  <c r="E12" i="45" s="1"/>
  <c r="O12" i="45" s="1"/>
  <c r="AR25" i="26"/>
  <c r="E12" i="43" s="1"/>
  <c r="O12" i="43" s="1"/>
  <c r="AP25" i="26"/>
  <c r="E12" i="41" s="1"/>
  <c r="O12" i="41" s="1"/>
  <c r="AN25" i="26"/>
  <c r="E12" i="39" s="1"/>
  <c r="O12" i="39" s="1"/>
  <c r="AJ25" i="26"/>
  <c r="E12" i="35" s="1"/>
  <c r="O12" i="35" s="1"/>
  <c r="AF25" i="26"/>
  <c r="E12" i="31" s="1"/>
  <c r="O12" i="31" s="1"/>
  <c r="AD25" i="26"/>
  <c r="E12" i="29" s="1"/>
  <c r="O12" i="29" s="1"/>
  <c r="AU22" i="26"/>
  <c r="E9" i="46" s="1"/>
  <c r="O9" i="46" s="1"/>
  <c r="AS22" i="26"/>
  <c r="E9" i="44" s="1"/>
  <c r="O9" i="44" s="1"/>
  <c r="AQ22" i="26"/>
  <c r="E9" i="42" s="1"/>
  <c r="O9" i="42" s="1"/>
  <c r="AO22" i="26"/>
  <c r="E9" i="40" s="1"/>
  <c r="O9" i="40" s="1"/>
  <c r="AM22" i="26"/>
  <c r="E9" i="38" s="1"/>
  <c r="O9" i="38" s="1"/>
  <c r="AK22" i="26"/>
  <c r="E9" i="36" s="1"/>
  <c r="O9" i="36" s="1"/>
  <c r="AI22" i="26"/>
  <c r="E9" i="34" s="1"/>
  <c r="O9" i="34" s="1"/>
  <c r="AG22" i="26"/>
  <c r="E9" i="32" s="1"/>
  <c r="O9" i="32" s="1"/>
  <c r="AE22" i="26"/>
  <c r="E9" i="30" s="1"/>
  <c r="O9" i="30" s="1"/>
  <c r="AC22" i="26"/>
  <c r="E9" i="28" s="1"/>
  <c r="O9" i="28" s="1"/>
  <c r="AR43" i="26"/>
  <c r="E30" i="43" s="1"/>
  <c r="O30" i="43" s="1"/>
  <c r="AN43" i="26"/>
  <c r="E30" i="39" s="1"/>
  <c r="O30" i="39" s="1"/>
  <c r="AL43" i="26"/>
  <c r="E30" i="37" s="1"/>
  <c r="O30" i="37" s="1"/>
  <c r="AD43" i="26"/>
  <c r="E30" i="29" s="1"/>
  <c r="O30" i="29" s="1"/>
  <c r="AB43" i="26"/>
  <c r="E30" i="27" s="1"/>
  <c r="O30" i="27" s="1"/>
  <c r="AU39" i="26"/>
  <c r="E26" i="46" s="1"/>
  <c r="O26" i="46" s="1"/>
  <c r="AM39" i="26"/>
  <c r="E26" i="38" s="1"/>
  <c r="O26" i="38" s="1"/>
  <c r="AK39" i="26"/>
  <c r="E26" i="36" s="1"/>
  <c r="O26" i="36" s="1"/>
  <c r="AG39" i="26"/>
  <c r="E26" i="32" s="1"/>
  <c r="O26" i="32" s="1"/>
  <c r="AE39" i="26"/>
  <c r="E26" i="30" s="1"/>
  <c r="O26" i="30" s="1"/>
  <c r="AA39" i="26"/>
  <c r="E26" i="1" s="1"/>
  <c r="AT35" i="26"/>
  <c r="E22" i="45" s="1"/>
  <c r="O22" i="45" s="1"/>
  <c r="AJ35" i="26"/>
  <c r="E22" i="35" s="1"/>
  <c r="O22" i="35" s="1"/>
  <c r="AH35" i="26"/>
  <c r="E22" i="33" s="1"/>
  <c r="O22" i="33" s="1"/>
  <c r="AD35" i="26"/>
  <c r="E22" i="29" s="1"/>
  <c r="O22" i="29" s="1"/>
  <c r="AS43" i="26"/>
  <c r="E30" i="44" s="1"/>
  <c r="O30" i="44" s="1"/>
  <c r="AQ43" i="26"/>
  <c r="E30" i="42" s="1"/>
  <c r="O30" i="42" s="1"/>
  <c r="AG43" i="26"/>
  <c r="E30" i="32" s="1"/>
  <c r="O30" i="32" s="1"/>
  <c r="AC43" i="26"/>
  <c r="E30" i="28" s="1"/>
  <c r="O30" i="28" s="1"/>
  <c r="AT39" i="26"/>
  <c r="E26" i="45" s="1"/>
  <c r="O26" i="45" s="1"/>
  <c r="AN39" i="26"/>
  <c r="E26" i="39" s="1"/>
  <c r="O26" i="39" s="1"/>
  <c r="AF39" i="26"/>
  <c r="E26" i="31" s="1"/>
  <c r="O26" i="31" s="1"/>
  <c r="AB39" i="26"/>
  <c r="E26" i="27" s="1"/>
  <c r="O26" i="27" s="1"/>
  <c r="AU35" i="26"/>
  <c r="E22" i="46" s="1"/>
  <c r="O22" i="46" s="1"/>
  <c r="AQ35" i="26"/>
  <c r="E22" i="42" s="1"/>
  <c r="O22" i="42" s="1"/>
  <c r="AO35" i="26"/>
  <c r="E22" i="40" s="1"/>
  <c r="O22" i="40" s="1"/>
  <c r="AK35" i="26"/>
  <c r="E22" i="36" s="1"/>
  <c r="O22" i="36" s="1"/>
  <c r="AU31" i="26"/>
  <c r="E18" i="46" s="1"/>
  <c r="O18" i="46" s="1"/>
  <c r="AQ31" i="26"/>
  <c r="E18" i="42" s="1"/>
  <c r="O18" i="42" s="1"/>
  <c r="AO31" i="26"/>
  <c r="E18" i="40" s="1"/>
  <c r="O18" i="40" s="1"/>
  <c r="AG31" i="26"/>
  <c r="E18" i="32" s="1"/>
  <c r="O18" i="32" s="1"/>
  <c r="AE31" i="26"/>
  <c r="E18" i="30" s="1"/>
  <c r="O18" i="30" s="1"/>
  <c r="AC31" i="26"/>
  <c r="E18" i="28" s="1"/>
  <c r="O18" i="28" s="1"/>
  <c r="AT28" i="26"/>
  <c r="E15" i="45" s="1"/>
  <c r="O15" i="45" s="1"/>
  <c r="AN28" i="26"/>
  <c r="E15" i="39" s="1"/>
  <c r="O15" i="39" s="1"/>
  <c r="AL28" i="26"/>
  <c r="E15" i="37" s="1"/>
  <c r="O15" i="37" s="1"/>
  <c r="AH28" i="26"/>
  <c r="E15" i="33" s="1"/>
  <c r="O15" i="33" s="1"/>
  <c r="AB28" i="26"/>
  <c r="E15" i="27" s="1"/>
  <c r="O15" i="27" s="1"/>
  <c r="AU25" i="26"/>
  <c r="E12" i="46" s="1"/>
  <c r="O12" i="46" s="1"/>
  <c r="AQ25" i="26"/>
  <c r="E12" i="42" s="1"/>
  <c r="O12" i="42" s="1"/>
  <c r="AM25" i="26"/>
  <c r="E12" i="38" s="1"/>
  <c r="O12" i="38" s="1"/>
  <c r="AK25" i="26"/>
  <c r="E12" i="36" s="1"/>
  <c r="O12" i="36" s="1"/>
  <c r="AI25" i="26"/>
  <c r="E12" i="34" s="1"/>
  <c r="O12" i="34" s="1"/>
  <c r="AE25" i="26"/>
  <c r="E12" i="30" s="1"/>
  <c r="O12" i="30" s="1"/>
  <c r="AS31" i="26"/>
  <c r="E18" i="44" s="1"/>
  <c r="O18" i="44" s="1"/>
  <c r="AN31" i="26"/>
  <c r="E18" i="39" s="1"/>
  <c r="O18" i="39" s="1"/>
  <c r="AL31" i="26"/>
  <c r="E18" i="37" s="1"/>
  <c r="O18" i="37" s="1"/>
  <c r="AH31" i="26"/>
  <c r="E18" i="33" s="1"/>
  <c r="O18" i="33" s="1"/>
  <c r="AS28" i="26"/>
  <c r="E15" i="44" s="1"/>
  <c r="O15" i="44" s="1"/>
  <c r="AQ28" i="26"/>
  <c r="E15" i="42" s="1"/>
  <c r="O15" i="42" s="1"/>
  <c r="AK28" i="26"/>
  <c r="E15" i="36" s="1"/>
  <c r="O15" i="36" s="1"/>
  <c r="AI28" i="26"/>
  <c r="E15" i="34" s="1"/>
  <c r="O15" i="34" s="1"/>
  <c r="AE28" i="26"/>
  <c r="E15" i="30" s="1"/>
  <c r="O15" i="30" s="1"/>
  <c r="AL25" i="26"/>
  <c r="E12" i="37" s="1"/>
  <c r="O12" i="37" s="1"/>
  <c r="AH25" i="26"/>
  <c r="E12" i="33" s="1"/>
  <c r="O12" i="33" s="1"/>
  <c r="AB25" i="26"/>
  <c r="E12" i="27" s="1"/>
  <c r="O12" i="27" s="1"/>
  <c r="G9" i="45" l="1"/>
  <c r="G9" i="41"/>
  <c r="I8" i="41" s="1"/>
  <c r="J8" i="41" s="1"/>
  <c r="P8" i="41" s="1"/>
  <c r="G9" i="35"/>
  <c r="I9" i="35" s="1"/>
  <c r="J9" i="35" s="1"/>
  <c r="P9" i="35" s="1"/>
  <c r="G9" i="43"/>
  <c r="H9" i="43" s="1"/>
  <c r="G9" i="39"/>
  <c r="H9" i="39" s="1"/>
  <c r="G9" i="28"/>
  <c r="I8" i="28" s="1"/>
  <c r="J8" i="28" s="1"/>
  <c r="P8" i="28" s="1"/>
  <c r="G15" i="28"/>
  <c r="H15" i="28" s="1"/>
  <c r="G15" i="30"/>
  <c r="I15" i="30" s="1"/>
  <c r="J15" i="30" s="1"/>
  <c r="P15" i="30" s="1"/>
  <c r="G9" i="30"/>
  <c r="I9" i="30" s="1"/>
  <c r="J9" i="30" s="1"/>
  <c r="P9" i="30" s="1"/>
  <c r="G12" i="34"/>
  <c r="I12" i="34" s="1"/>
  <c r="J12" i="34" s="1"/>
  <c r="P12" i="34" s="1"/>
  <c r="G12" i="35"/>
  <c r="G15" i="36"/>
  <c r="H15" i="36" s="1"/>
  <c r="G9" i="36"/>
  <c r="I9" i="36" s="1"/>
  <c r="J9" i="36" s="1"/>
  <c r="P9" i="36" s="1"/>
  <c r="G22" i="37"/>
  <c r="H22" i="37" s="1"/>
  <c r="G15" i="37"/>
  <c r="H15" i="37" s="1"/>
  <c r="G12" i="38"/>
  <c r="G15" i="39"/>
  <c r="H15" i="39" s="1"/>
  <c r="G26" i="40"/>
  <c r="H26" i="40" s="1"/>
  <c r="G18" i="40"/>
  <c r="I18" i="40" s="1"/>
  <c r="J18" i="40" s="1"/>
  <c r="P18" i="40" s="1"/>
  <c r="G15" i="40"/>
  <c r="H15" i="40" s="1"/>
  <c r="G9" i="40"/>
  <c r="I9" i="40" s="1"/>
  <c r="J9" i="40" s="1"/>
  <c r="P9" i="40" s="1"/>
  <c r="G12" i="41"/>
  <c r="G15" i="43"/>
  <c r="I15" i="43" s="1"/>
  <c r="J15" i="43" s="1"/>
  <c r="P15" i="43" s="1"/>
  <c r="G12" i="44"/>
  <c r="I12" i="44" s="1"/>
  <c r="J12" i="44" s="1"/>
  <c r="P12" i="44" s="1"/>
  <c r="G30" i="45"/>
  <c r="G22" i="45"/>
  <c r="I22" i="45" s="1"/>
  <c r="J22" i="45" s="1"/>
  <c r="P22" i="45" s="1"/>
  <c r="X24" i="25" s="1"/>
  <c r="G12" i="46"/>
  <c r="I12" i="46" s="1"/>
  <c r="J12" i="46" s="1"/>
  <c r="P12" i="46" s="1"/>
  <c r="G12" i="28"/>
  <c r="I12" i="28" s="1"/>
  <c r="J12" i="28" s="1"/>
  <c r="P12" i="28" s="1"/>
  <c r="G15" i="29"/>
  <c r="I15" i="29" s="1"/>
  <c r="J15" i="29" s="1"/>
  <c r="P15" i="29" s="1"/>
  <c r="G26" i="30"/>
  <c r="H26" i="30" s="1"/>
  <c r="G18" i="30"/>
  <c r="H18" i="30" s="1"/>
  <c r="G12" i="30"/>
  <c r="I12" i="30" s="1"/>
  <c r="J12" i="30" s="1"/>
  <c r="P12" i="30" s="1"/>
  <c r="G15" i="34"/>
  <c r="G9" i="34"/>
  <c r="I9" i="34" s="1"/>
  <c r="J9" i="34" s="1"/>
  <c r="P9" i="34" s="1"/>
  <c r="G15" i="35"/>
  <c r="I15" i="35" s="1"/>
  <c r="J15" i="35" s="1"/>
  <c r="P15" i="35" s="1"/>
  <c r="G12" i="36"/>
  <c r="I12" i="36" s="1"/>
  <c r="J12" i="36" s="1"/>
  <c r="P12" i="36" s="1"/>
  <c r="G30" i="37"/>
  <c r="I30" i="37" s="1"/>
  <c r="J30" i="37" s="1"/>
  <c r="P30" i="37" s="1"/>
  <c r="P32" i="25" s="1"/>
  <c r="G12" i="37"/>
  <c r="I12" i="37" s="1"/>
  <c r="J12" i="37" s="1"/>
  <c r="P12" i="37" s="1"/>
  <c r="G26" i="37"/>
  <c r="I26" i="37" s="1"/>
  <c r="J26" i="37" s="1"/>
  <c r="P26" i="37" s="1"/>
  <c r="P28" i="25" s="1"/>
  <c r="G18" i="37"/>
  <c r="H18" i="37" s="1"/>
  <c r="G9" i="38"/>
  <c r="I9" i="38" s="1"/>
  <c r="J9" i="38" s="1"/>
  <c r="P9" i="38" s="1"/>
  <c r="G30" i="39"/>
  <c r="G22" i="39"/>
  <c r="I22" i="39" s="1"/>
  <c r="J22" i="39" s="1"/>
  <c r="P22" i="39" s="1"/>
  <c r="R24" i="25" s="1"/>
  <c r="G18" i="39"/>
  <c r="G12" i="39"/>
  <c r="G12" i="40"/>
  <c r="G15" i="41"/>
  <c r="H15" i="41" s="1"/>
  <c r="G12" i="43"/>
  <c r="G15" i="44"/>
  <c r="H15" i="44" s="1"/>
  <c r="G9" i="44"/>
  <c r="I9" i="44" s="1"/>
  <c r="J9" i="44" s="1"/>
  <c r="P9" i="44" s="1"/>
  <c r="G12" i="45"/>
  <c r="H12" i="45" s="1"/>
  <c r="G15" i="46"/>
  <c r="H15" i="46" s="1"/>
  <c r="G9" i="46"/>
  <c r="G30" i="46"/>
  <c r="G26" i="46"/>
  <c r="G22" i="46"/>
  <c r="G18" i="46"/>
  <c r="C11" i="46"/>
  <c r="M10" i="46"/>
  <c r="I9" i="45"/>
  <c r="J9" i="45" s="1"/>
  <c r="P9" i="45" s="1"/>
  <c r="H9" i="45"/>
  <c r="I8" i="45"/>
  <c r="J8" i="45" s="1"/>
  <c r="P8" i="45" s="1"/>
  <c r="I7" i="45"/>
  <c r="C11" i="45"/>
  <c r="M10" i="45"/>
  <c r="G15" i="45"/>
  <c r="G26" i="45"/>
  <c r="G18" i="45"/>
  <c r="G30" i="44"/>
  <c r="G26" i="44"/>
  <c r="G22" i="44"/>
  <c r="G18" i="44"/>
  <c r="C11" i="44"/>
  <c r="M10" i="44"/>
  <c r="G30" i="43"/>
  <c r="G26" i="43"/>
  <c r="G22" i="43"/>
  <c r="G18" i="43"/>
  <c r="C11" i="43"/>
  <c r="M10" i="43"/>
  <c r="G12" i="42"/>
  <c r="C10" i="42"/>
  <c r="M9" i="42"/>
  <c r="G30" i="42"/>
  <c r="G26" i="42"/>
  <c r="G22" i="42"/>
  <c r="G18" i="42"/>
  <c r="G15" i="42"/>
  <c r="G9" i="42"/>
  <c r="H9" i="41"/>
  <c r="G30" i="41"/>
  <c r="G26" i="41"/>
  <c r="G22" i="41"/>
  <c r="G18" i="41"/>
  <c r="C11" i="41"/>
  <c r="M10" i="41"/>
  <c r="G30" i="40"/>
  <c r="G22" i="40"/>
  <c r="C11" i="40"/>
  <c r="M10" i="40"/>
  <c r="G26" i="39"/>
  <c r="C11" i="39"/>
  <c r="M10" i="39"/>
  <c r="G15" i="38"/>
  <c r="G30" i="38"/>
  <c r="G22" i="38"/>
  <c r="C11" i="38"/>
  <c r="M10" i="38"/>
  <c r="G26" i="38"/>
  <c r="G18" i="38"/>
  <c r="I9" i="37"/>
  <c r="J9" i="37" s="1"/>
  <c r="P9" i="37" s="1"/>
  <c r="H9" i="37"/>
  <c r="I8" i="37"/>
  <c r="J8" i="37" s="1"/>
  <c r="P8" i="37" s="1"/>
  <c r="I7" i="37"/>
  <c r="C11" i="37"/>
  <c r="M10" i="37"/>
  <c r="G30" i="36"/>
  <c r="G26" i="36"/>
  <c r="G22" i="36"/>
  <c r="G18" i="36"/>
  <c r="C11" i="36"/>
  <c r="M10" i="36"/>
  <c r="H9" i="35"/>
  <c r="I8" i="35"/>
  <c r="J8" i="35" s="1"/>
  <c r="P8" i="35" s="1"/>
  <c r="I7" i="35"/>
  <c r="G30" i="35"/>
  <c r="G26" i="35"/>
  <c r="G22" i="35"/>
  <c r="G18" i="35"/>
  <c r="C11" i="35"/>
  <c r="M10" i="35"/>
  <c r="C11" i="34"/>
  <c r="M10" i="34"/>
  <c r="G30" i="34"/>
  <c r="G26" i="34"/>
  <c r="G22" i="34"/>
  <c r="G18" i="34"/>
  <c r="G12" i="33"/>
  <c r="C10" i="33"/>
  <c r="M9" i="33"/>
  <c r="G30" i="33"/>
  <c r="G26" i="33"/>
  <c r="G22" i="33"/>
  <c r="G18" i="33"/>
  <c r="G15" i="33"/>
  <c r="G9" i="33"/>
  <c r="G12" i="32"/>
  <c r="C10" i="32"/>
  <c r="M9" i="32"/>
  <c r="G30" i="32"/>
  <c r="G26" i="32"/>
  <c r="G22" i="32"/>
  <c r="G18" i="32"/>
  <c r="G15" i="32"/>
  <c r="G9" i="32"/>
  <c r="G12" i="31"/>
  <c r="C10" i="31"/>
  <c r="M9" i="31"/>
  <c r="G30" i="31"/>
  <c r="G26" i="31"/>
  <c r="G22" i="31"/>
  <c r="G18" i="31"/>
  <c r="G15" i="31"/>
  <c r="G9" i="31"/>
  <c r="G30" i="30"/>
  <c r="G22" i="30"/>
  <c r="C11" i="30"/>
  <c r="M10" i="30"/>
  <c r="G9" i="29"/>
  <c r="G30" i="29"/>
  <c r="G26" i="29"/>
  <c r="G22" i="29"/>
  <c r="G18" i="29"/>
  <c r="G12" i="29"/>
  <c r="C10" i="29"/>
  <c r="M9" i="29"/>
  <c r="G30" i="28"/>
  <c r="G26" i="28"/>
  <c r="G22" i="28"/>
  <c r="G18" i="28"/>
  <c r="C11" i="28"/>
  <c r="M10" i="28"/>
  <c r="G9" i="27"/>
  <c r="G30" i="27"/>
  <c r="G26" i="27"/>
  <c r="G22" i="27"/>
  <c r="G18" i="27"/>
  <c r="G15" i="27"/>
  <c r="G12" i="27"/>
  <c r="C10" i="27"/>
  <c r="M9" i="27"/>
  <c r="I9" i="39" l="1"/>
  <c r="J9" i="39" s="1"/>
  <c r="P9" i="39" s="1"/>
  <c r="I26" i="30"/>
  <c r="J26" i="30" s="1"/>
  <c r="P26" i="30" s="1"/>
  <c r="I28" i="25" s="1"/>
  <c r="I7" i="28"/>
  <c r="H9" i="28"/>
  <c r="I18" i="37"/>
  <c r="J18" i="37" s="1"/>
  <c r="P18" i="37" s="1"/>
  <c r="I7" i="41"/>
  <c r="I9" i="41"/>
  <c r="J9" i="41" s="1"/>
  <c r="P9" i="41" s="1"/>
  <c r="I10" i="35"/>
  <c r="J10" i="35" s="1"/>
  <c r="P10" i="35" s="1"/>
  <c r="I10" i="41"/>
  <c r="J10" i="41" s="1"/>
  <c r="P10" i="41" s="1"/>
  <c r="H22" i="39"/>
  <c r="I27" i="37"/>
  <c r="J27" i="37" s="1"/>
  <c r="P27" i="37" s="1"/>
  <c r="P29" i="25" s="1"/>
  <c r="H30" i="37"/>
  <c r="I7" i="43"/>
  <c r="I15" i="44"/>
  <c r="J15" i="44" s="1"/>
  <c r="P15" i="44" s="1"/>
  <c r="I11" i="43"/>
  <c r="J11" i="43" s="1"/>
  <c r="P11" i="43" s="1"/>
  <c r="I8" i="43"/>
  <c r="J8" i="43" s="1"/>
  <c r="P8" i="43" s="1"/>
  <c r="I9" i="43"/>
  <c r="J9" i="43" s="1"/>
  <c r="P9" i="43" s="1"/>
  <c r="I10" i="43"/>
  <c r="J10" i="43" s="1"/>
  <c r="P10" i="43" s="1"/>
  <c r="H12" i="34"/>
  <c r="I15" i="37"/>
  <c r="J15" i="37" s="1"/>
  <c r="P15" i="37" s="1"/>
  <c r="I11" i="46"/>
  <c r="J11" i="46" s="1"/>
  <c r="P11" i="46" s="1"/>
  <c r="I29" i="37"/>
  <c r="J29" i="37" s="1"/>
  <c r="P29" i="37" s="1"/>
  <c r="P31" i="25" s="1"/>
  <c r="I8" i="38"/>
  <c r="J8" i="38" s="1"/>
  <c r="P8" i="38" s="1"/>
  <c r="I17" i="46"/>
  <c r="J17" i="46" s="1"/>
  <c r="P17" i="46" s="1"/>
  <c r="I11" i="39"/>
  <c r="J11" i="39" s="1"/>
  <c r="P11" i="39" s="1"/>
  <c r="I28" i="37"/>
  <c r="J28" i="37" s="1"/>
  <c r="P28" i="37" s="1"/>
  <c r="P30" i="25" s="1"/>
  <c r="I7" i="39"/>
  <c r="I15" i="41"/>
  <c r="J15" i="41" s="1"/>
  <c r="P15" i="41" s="1"/>
  <c r="H26" i="37"/>
  <c r="I9" i="46"/>
  <c r="J9" i="46" s="1"/>
  <c r="P9" i="46" s="1"/>
  <c r="I8" i="39"/>
  <c r="J8" i="39" s="1"/>
  <c r="P8" i="39" s="1"/>
  <c r="I13" i="36"/>
  <c r="J13" i="36" s="1"/>
  <c r="P13" i="36" s="1"/>
  <c r="I14" i="40"/>
  <c r="J14" i="40" s="1"/>
  <c r="P14" i="40" s="1"/>
  <c r="H15" i="30"/>
  <c r="H12" i="37"/>
  <c r="I11" i="30"/>
  <c r="J11" i="30" s="1"/>
  <c r="P11" i="30" s="1"/>
  <c r="I22" i="37"/>
  <c r="J22" i="37" s="1"/>
  <c r="P22" i="37" s="1"/>
  <c r="P24" i="25" s="1"/>
  <c r="H12" i="30"/>
  <c r="I15" i="40"/>
  <c r="J15" i="40" s="1"/>
  <c r="P15" i="40" s="1"/>
  <c r="H22" i="45"/>
  <c r="I14" i="30"/>
  <c r="J14" i="30" s="1"/>
  <c r="P14" i="30" s="1"/>
  <c r="I13" i="39"/>
  <c r="J13" i="39" s="1"/>
  <c r="P13" i="39" s="1"/>
  <c r="H18" i="40"/>
  <c r="I32" i="29"/>
  <c r="I31" i="29"/>
  <c r="J31" i="29" s="1"/>
  <c r="P31" i="29" s="1"/>
  <c r="H33" i="25" s="1"/>
  <c r="I33" i="29"/>
  <c r="J33" i="29" s="1"/>
  <c r="P33" i="29" s="1"/>
  <c r="H35" i="25" s="1"/>
  <c r="S36" i="25"/>
  <c r="I28" i="30"/>
  <c r="J28" i="30" s="1"/>
  <c r="P28" i="30" s="1"/>
  <c r="I30" i="25" s="1"/>
  <c r="I32" i="30"/>
  <c r="J32" i="30" s="1"/>
  <c r="P32" i="30" s="1"/>
  <c r="I34" i="25" s="1"/>
  <c r="I33" i="30"/>
  <c r="J33" i="30" s="1"/>
  <c r="P33" i="30" s="1"/>
  <c r="I35" i="25" s="1"/>
  <c r="I31" i="30"/>
  <c r="J31" i="30" s="1"/>
  <c r="P31" i="30" s="1"/>
  <c r="I33" i="25" s="1"/>
  <c r="I32" i="28"/>
  <c r="J32" i="28" s="1"/>
  <c r="P32" i="28" s="1"/>
  <c r="G34" i="25" s="1"/>
  <c r="I33" i="28"/>
  <c r="J33" i="28" s="1"/>
  <c r="P33" i="28" s="1"/>
  <c r="G35" i="25" s="1"/>
  <c r="I31" i="28"/>
  <c r="J31" i="28" s="1"/>
  <c r="P31" i="28" s="1"/>
  <c r="G33" i="25" s="1"/>
  <c r="I32" i="35"/>
  <c r="J32" i="35" s="1"/>
  <c r="P32" i="35" s="1"/>
  <c r="N34" i="25" s="1"/>
  <c r="I33" i="35"/>
  <c r="J33" i="35" s="1"/>
  <c r="P33" i="35" s="1"/>
  <c r="N35" i="25" s="1"/>
  <c r="I31" i="35"/>
  <c r="I33" i="36"/>
  <c r="J33" i="36" s="1"/>
  <c r="P33" i="36" s="1"/>
  <c r="O35" i="25" s="1"/>
  <c r="I31" i="36"/>
  <c r="J31" i="36" s="1"/>
  <c r="P31" i="36" s="1"/>
  <c r="O33" i="25" s="1"/>
  <c r="I32" i="36"/>
  <c r="J32" i="36" s="1"/>
  <c r="P32" i="36" s="1"/>
  <c r="O34" i="25" s="1"/>
  <c r="I33" i="38"/>
  <c r="J33" i="38" s="1"/>
  <c r="P33" i="38" s="1"/>
  <c r="Q35" i="25" s="1"/>
  <c r="I31" i="38"/>
  <c r="J31" i="38" s="1"/>
  <c r="P31" i="38" s="1"/>
  <c r="Q33" i="25" s="1"/>
  <c r="I32" i="38"/>
  <c r="J32" i="38" s="1"/>
  <c r="P32" i="38" s="1"/>
  <c r="Q34" i="25" s="1"/>
  <c r="I32" i="41"/>
  <c r="J32" i="41" s="1"/>
  <c r="P32" i="41" s="1"/>
  <c r="T34" i="25" s="1"/>
  <c r="I33" i="41"/>
  <c r="J33" i="41" s="1"/>
  <c r="P33" i="41" s="1"/>
  <c r="T35" i="25" s="1"/>
  <c r="I31" i="41"/>
  <c r="J31" i="41" s="1"/>
  <c r="P31" i="41" s="1"/>
  <c r="T33" i="25" s="1"/>
  <c r="I33" i="42"/>
  <c r="J33" i="42" s="1"/>
  <c r="P33" i="42" s="1"/>
  <c r="U35" i="25" s="1"/>
  <c r="I31" i="42"/>
  <c r="J31" i="42" s="1"/>
  <c r="P31" i="42" s="1"/>
  <c r="U33" i="25" s="1"/>
  <c r="I32" i="42"/>
  <c r="J32" i="42" s="1"/>
  <c r="P32" i="42" s="1"/>
  <c r="U34" i="25" s="1"/>
  <c r="I32" i="43"/>
  <c r="J32" i="43" s="1"/>
  <c r="P32" i="43" s="1"/>
  <c r="V34" i="25" s="1"/>
  <c r="I33" i="43"/>
  <c r="J33" i="43" s="1"/>
  <c r="P33" i="43" s="1"/>
  <c r="V35" i="25" s="1"/>
  <c r="I31" i="43"/>
  <c r="J31" i="43" s="1"/>
  <c r="P31" i="43" s="1"/>
  <c r="V33" i="25" s="1"/>
  <c r="I33" i="44"/>
  <c r="J33" i="44" s="1"/>
  <c r="P33" i="44" s="1"/>
  <c r="W35" i="25" s="1"/>
  <c r="I31" i="44"/>
  <c r="J31" i="44" s="1"/>
  <c r="P31" i="44" s="1"/>
  <c r="W33" i="25" s="1"/>
  <c r="I32" i="44"/>
  <c r="J32" i="44" s="1"/>
  <c r="P32" i="44" s="1"/>
  <c r="W34" i="25" s="1"/>
  <c r="I33" i="46"/>
  <c r="J33" i="46" s="1"/>
  <c r="P33" i="46" s="1"/>
  <c r="Y35" i="25" s="1"/>
  <c r="I31" i="46"/>
  <c r="J31" i="46" s="1"/>
  <c r="P31" i="46" s="1"/>
  <c r="Y33" i="25" s="1"/>
  <c r="I32" i="46"/>
  <c r="J32" i="46" s="1"/>
  <c r="P32" i="46" s="1"/>
  <c r="Y34" i="25" s="1"/>
  <c r="I32" i="37"/>
  <c r="J32" i="37" s="1"/>
  <c r="P32" i="37" s="1"/>
  <c r="P34" i="25" s="1"/>
  <c r="I33" i="37"/>
  <c r="J33" i="37" s="1"/>
  <c r="P33" i="37" s="1"/>
  <c r="P35" i="25" s="1"/>
  <c r="I31" i="37"/>
  <c r="J31" i="37" s="1"/>
  <c r="P31" i="37" s="1"/>
  <c r="P33" i="25" s="1"/>
  <c r="I30" i="45"/>
  <c r="J30" i="45" s="1"/>
  <c r="P30" i="45" s="1"/>
  <c r="X32" i="25" s="1"/>
  <c r="I32" i="45"/>
  <c r="J32" i="45" s="1"/>
  <c r="P32" i="45" s="1"/>
  <c r="X34" i="25" s="1"/>
  <c r="I33" i="45"/>
  <c r="J33" i="45" s="1"/>
  <c r="P33" i="45" s="1"/>
  <c r="X35" i="25" s="1"/>
  <c r="I31" i="45"/>
  <c r="J31" i="45" s="1"/>
  <c r="P31" i="45" s="1"/>
  <c r="X33" i="25" s="1"/>
  <c r="I33" i="27"/>
  <c r="J33" i="27" s="1"/>
  <c r="P33" i="27" s="1"/>
  <c r="F35" i="25" s="1"/>
  <c r="I31" i="27"/>
  <c r="I32" i="27"/>
  <c r="J32" i="27" s="1"/>
  <c r="P32" i="27" s="1"/>
  <c r="F34" i="25" s="1"/>
  <c r="I33" i="31"/>
  <c r="J33" i="31" s="1"/>
  <c r="P33" i="31" s="1"/>
  <c r="J35" i="25" s="1"/>
  <c r="I31" i="31"/>
  <c r="J31" i="31" s="1"/>
  <c r="P31" i="31" s="1"/>
  <c r="J33" i="25" s="1"/>
  <c r="I32" i="31"/>
  <c r="J32" i="31" s="1"/>
  <c r="P32" i="31" s="1"/>
  <c r="J34" i="25" s="1"/>
  <c r="I32" i="32"/>
  <c r="J32" i="32" s="1"/>
  <c r="P32" i="32" s="1"/>
  <c r="K34" i="25" s="1"/>
  <c r="I33" i="32"/>
  <c r="J33" i="32" s="1"/>
  <c r="P33" i="32" s="1"/>
  <c r="K35" i="25" s="1"/>
  <c r="I31" i="32"/>
  <c r="J31" i="32" s="1"/>
  <c r="P31" i="32" s="1"/>
  <c r="K33" i="25" s="1"/>
  <c r="I32" i="33"/>
  <c r="J32" i="33" s="1"/>
  <c r="P32" i="33" s="1"/>
  <c r="L34" i="25" s="1"/>
  <c r="I33" i="33"/>
  <c r="J33" i="33" s="1"/>
  <c r="P33" i="33" s="1"/>
  <c r="L35" i="25" s="1"/>
  <c r="I31" i="33"/>
  <c r="J31" i="33" s="1"/>
  <c r="P31" i="33" s="1"/>
  <c r="L33" i="25" s="1"/>
  <c r="I33" i="34"/>
  <c r="J33" i="34" s="1"/>
  <c r="P33" i="34" s="1"/>
  <c r="M35" i="25" s="1"/>
  <c r="I31" i="34"/>
  <c r="J31" i="34" s="1"/>
  <c r="P31" i="34" s="1"/>
  <c r="M33" i="25" s="1"/>
  <c r="I32" i="34"/>
  <c r="J32" i="34" s="1"/>
  <c r="P32" i="34" s="1"/>
  <c r="M34" i="25" s="1"/>
  <c r="I28" i="40"/>
  <c r="J28" i="40" s="1"/>
  <c r="P28" i="40" s="1"/>
  <c r="S30" i="25" s="1"/>
  <c r="I33" i="40"/>
  <c r="J33" i="40" s="1"/>
  <c r="P33" i="40" s="1"/>
  <c r="S35" i="25" s="1"/>
  <c r="I31" i="40"/>
  <c r="J31" i="40" s="1"/>
  <c r="P31" i="40" s="1"/>
  <c r="S33" i="25" s="1"/>
  <c r="I32" i="40"/>
  <c r="J32" i="40" s="1"/>
  <c r="P32" i="40" s="1"/>
  <c r="S34" i="25" s="1"/>
  <c r="I30" i="39"/>
  <c r="J30" i="39" s="1"/>
  <c r="P30" i="39" s="1"/>
  <c r="R32" i="25" s="1"/>
  <c r="I32" i="39"/>
  <c r="J32" i="39" s="1"/>
  <c r="P32" i="39" s="1"/>
  <c r="R34" i="25" s="1"/>
  <c r="I33" i="39"/>
  <c r="J33" i="39" s="1"/>
  <c r="P33" i="39" s="1"/>
  <c r="R35" i="25" s="1"/>
  <c r="I31" i="39"/>
  <c r="J31" i="39" s="1"/>
  <c r="P31" i="39" s="1"/>
  <c r="R33" i="25" s="1"/>
  <c r="H12" i="44"/>
  <c r="I12" i="40"/>
  <c r="J12" i="40" s="1"/>
  <c r="P12" i="40" s="1"/>
  <c r="I13" i="40"/>
  <c r="J13" i="40" s="1"/>
  <c r="P13" i="40" s="1"/>
  <c r="I11" i="40"/>
  <c r="J11" i="40" s="1"/>
  <c r="P11" i="40" s="1"/>
  <c r="I7" i="40"/>
  <c r="H9" i="40"/>
  <c r="I26" i="40"/>
  <c r="J26" i="40" s="1"/>
  <c r="P26" i="40" s="1"/>
  <c r="S28" i="25" s="1"/>
  <c r="I7" i="38"/>
  <c r="H9" i="38"/>
  <c r="I15" i="36"/>
  <c r="J15" i="36" s="1"/>
  <c r="P15" i="36" s="1"/>
  <c r="I14" i="34"/>
  <c r="J14" i="34" s="1"/>
  <c r="P14" i="34" s="1"/>
  <c r="H15" i="29"/>
  <c r="H12" i="35"/>
  <c r="I15" i="34"/>
  <c r="J15" i="34" s="1"/>
  <c r="P15" i="34" s="1"/>
  <c r="I13" i="34"/>
  <c r="J13" i="34" s="1"/>
  <c r="P13" i="34" s="1"/>
  <c r="H15" i="34"/>
  <c r="I12" i="43"/>
  <c r="J12" i="43" s="1"/>
  <c r="P12" i="43" s="1"/>
  <c r="I17" i="41"/>
  <c r="J17" i="41" s="1"/>
  <c r="P17" i="41" s="1"/>
  <c r="I11" i="41"/>
  <c r="J11" i="41" s="1"/>
  <c r="P11" i="41" s="1"/>
  <c r="I14" i="41"/>
  <c r="J14" i="41" s="1"/>
  <c r="P14" i="41" s="1"/>
  <c r="I12" i="39"/>
  <c r="J12" i="39" s="1"/>
  <c r="P12" i="39" s="1"/>
  <c r="I10" i="39"/>
  <c r="J10" i="39" s="1"/>
  <c r="P10" i="39" s="1"/>
  <c r="I15" i="39"/>
  <c r="J15" i="39" s="1"/>
  <c r="P15" i="39" s="1"/>
  <c r="H12" i="39"/>
  <c r="I14" i="39"/>
  <c r="J14" i="39" s="1"/>
  <c r="P14" i="39" s="1"/>
  <c r="I24" i="39"/>
  <c r="J24" i="39" s="1"/>
  <c r="P24" i="39" s="1"/>
  <c r="R26" i="25" s="1"/>
  <c r="I16" i="39"/>
  <c r="J16" i="39" s="1"/>
  <c r="P16" i="39" s="1"/>
  <c r="I11" i="38"/>
  <c r="J11" i="38" s="1"/>
  <c r="P11" i="38" s="1"/>
  <c r="H12" i="38"/>
  <c r="I13" i="38"/>
  <c r="J13" i="38" s="1"/>
  <c r="P13" i="38" s="1"/>
  <c r="I8" i="36"/>
  <c r="J8" i="36" s="1"/>
  <c r="P8" i="36" s="1"/>
  <c r="I10" i="36"/>
  <c r="J10" i="36" s="1"/>
  <c r="P10" i="36" s="1"/>
  <c r="I7" i="36"/>
  <c r="H9" i="36"/>
  <c r="I11" i="36"/>
  <c r="J11" i="36" s="1"/>
  <c r="P11" i="36" s="1"/>
  <c r="I17" i="35"/>
  <c r="J17" i="35" s="1"/>
  <c r="P17" i="35" s="1"/>
  <c r="I11" i="35"/>
  <c r="J11" i="35" s="1"/>
  <c r="P11" i="35" s="1"/>
  <c r="H15" i="35"/>
  <c r="I7" i="34"/>
  <c r="H9" i="34"/>
  <c r="I11" i="34"/>
  <c r="J11" i="34" s="1"/>
  <c r="P11" i="34" s="1"/>
  <c r="I8" i="34"/>
  <c r="J8" i="34" s="1"/>
  <c r="P8" i="34" s="1"/>
  <c r="I10" i="34"/>
  <c r="J10" i="34" s="1"/>
  <c r="P10" i="34" s="1"/>
  <c r="I7" i="30"/>
  <c r="H9" i="30"/>
  <c r="I13" i="30"/>
  <c r="J13" i="30" s="1"/>
  <c r="P13" i="30" s="1"/>
  <c r="I11" i="28"/>
  <c r="J11" i="28" s="1"/>
  <c r="P11" i="28" s="1"/>
  <c r="I14" i="28"/>
  <c r="J14" i="28" s="1"/>
  <c r="P14" i="28" s="1"/>
  <c r="I13" i="46"/>
  <c r="J13" i="46" s="1"/>
  <c r="P13" i="46" s="1"/>
  <c r="I14" i="46"/>
  <c r="J14" i="46" s="1"/>
  <c r="P14" i="46" s="1"/>
  <c r="H12" i="46"/>
  <c r="I14" i="45"/>
  <c r="J14" i="45" s="1"/>
  <c r="P14" i="45" s="1"/>
  <c r="I7" i="44"/>
  <c r="I8" i="44"/>
  <c r="J8" i="44" s="1"/>
  <c r="P8" i="44" s="1"/>
  <c r="H12" i="43"/>
  <c r="I21" i="39"/>
  <c r="J21" i="39" s="1"/>
  <c r="P21" i="39" s="1"/>
  <c r="I14" i="38"/>
  <c r="J14" i="38" s="1"/>
  <c r="P14" i="38" s="1"/>
  <c r="I10" i="38"/>
  <c r="J10" i="38" s="1"/>
  <c r="P10" i="38" s="1"/>
  <c r="I12" i="38"/>
  <c r="J12" i="38" s="1"/>
  <c r="P12" i="38" s="1"/>
  <c r="H12" i="36"/>
  <c r="I14" i="36"/>
  <c r="J14" i="36" s="1"/>
  <c r="P14" i="36" s="1"/>
  <c r="I17" i="36"/>
  <c r="J17" i="36" s="1"/>
  <c r="P17" i="36" s="1"/>
  <c r="I14" i="35"/>
  <c r="J14" i="35" s="1"/>
  <c r="P14" i="35" s="1"/>
  <c r="I8" i="30"/>
  <c r="J8" i="30" s="1"/>
  <c r="P8" i="30" s="1"/>
  <c r="I10" i="30"/>
  <c r="J10" i="30" s="1"/>
  <c r="P10" i="30" s="1"/>
  <c r="I16" i="30"/>
  <c r="J16" i="30" s="1"/>
  <c r="P16" i="30" s="1"/>
  <c r="I17" i="30"/>
  <c r="J17" i="30" s="1"/>
  <c r="P17" i="30" s="1"/>
  <c r="I18" i="30"/>
  <c r="J18" i="30" s="1"/>
  <c r="P18" i="30" s="1"/>
  <c r="I15" i="28"/>
  <c r="J15" i="28" s="1"/>
  <c r="P15" i="28" s="1"/>
  <c r="I10" i="28"/>
  <c r="J10" i="28" s="1"/>
  <c r="P10" i="28" s="1"/>
  <c r="I9" i="28"/>
  <c r="J9" i="28" s="1"/>
  <c r="P9" i="28" s="1"/>
  <c r="H12" i="28"/>
  <c r="I7" i="46"/>
  <c r="I8" i="46"/>
  <c r="J8" i="46" s="1"/>
  <c r="P8" i="46" s="1"/>
  <c r="I10" i="45"/>
  <c r="J10" i="45" s="1"/>
  <c r="P10" i="45" s="1"/>
  <c r="H30" i="45"/>
  <c r="I13" i="44"/>
  <c r="J13" i="44" s="1"/>
  <c r="P13" i="44" s="1"/>
  <c r="H12" i="41"/>
  <c r="I13" i="41"/>
  <c r="J13" i="41" s="1"/>
  <c r="P13" i="41" s="1"/>
  <c r="I12" i="41"/>
  <c r="J12" i="41" s="1"/>
  <c r="P12" i="41" s="1"/>
  <c r="I19" i="39"/>
  <c r="J19" i="39" s="1"/>
  <c r="P19" i="39" s="1"/>
  <c r="I17" i="39"/>
  <c r="J17" i="39" s="1"/>
  <c r="P17" i="39" s="1"/>
  <c r="H30" i="39"/>
  <c r="I10" i="37"/>
  <c r="J10" i="37" s="1"/>
  <c r="P10" i="37" s="1"/>
  <c r="I19" i="37"/>
  <c r="J19" i="37" s="1"/>
  <c r="P19" i="37" s="1"/>
  <c r="I13" i="35"/>
  <c r="J13" i="35" s="1"/>
  <c r="P13" i="35" s="1"/>
  <c r="I12" i="35"/>
  <c r="J12" i="35" s="1"/>
  <c r="P12" i="35" s="1"/>
  <c r="I17" i="29"/>
  <c r="J17" i="29" s="1"/>
  <c r="P17" i="29" s="1"/>
  <c r="H9" i="46"/>
  <c r="I10" i="46"/>
  <c r="J10" i="46" s="1"/>
  <c r="P10" i="46" s="1"/>
  <c r="I15" i="46"/>
  <c r="J15" i="46" s="1"/>
  <c r="P15" i="46" s="1"/>
  <c r="I25" i="45"/>
  <c r="J25" i="45" s="1"/>
  <c r="P25" i="45" s="1"/>
  <c r="X27" i="25" s="1"/>
  <c r="I12" i="45"/>
  <c r="J12" i="45" s="1"/>
  <c r="P12" i="45" s="1"/>
  <c r="I11" i="45"/>
  <c r="J11" i="45" s="1"/>
  <c r="P11" i="45" s="1"/>
  <c r="I14" i="44"/>
  <c r="J14" i="44" s="1"/>
  <c r="P14" i="44" s="1"/>
  <c r="I17" i="44"/>
  <c r="J17" i="44" s="1"/>
  <c r="P17" i="44" s="1"/>
  <c r="H9" i="44"/>
  <c r="I10" i="44"/>
  <c r="J10" i="44" s="1"/>
  <c r="P10" i="44" s="1"/>
  <c r="I11" i="44"/>
  <c r="J11" i="44" s="1"/>
  <c r="P11" i="44" s="1"/>
  <c r="I14" i="43"/>
  <c r="J14" i="43" s="1"/>
  <c r="P14" i="43" s="1"/>
  <c r="I17" i="43"/>
  <c r="J17" i="43" s="1"/>
  <c r="P17" i="43" s="1"/>
  <c r="H15" i="43"/>
  <c r="I13" i="43"/>
  <c r="J13" i="43" s="1"/>
  <c r="P13" i="43" s="1"/>
  <c r="H12" i="40"/>
  <c r="I8" i="40"/>
  <c r="J8" i="40" s="1"/>
  <c r="P8" i="40" s="1"/>
  <c r="I10" i="40"/>
  <c r="J10" i="40" s="1"/>
  <c r="P10" i="40" s="1"/>
  <c r="I16" i="40"/>
  <c r="J16" i="40" s="1"/>
  <c r="P16" i="40" s="1"/>
  <c r="I17" i="40"/>
  <c r="J17" i="40" s="1"/>
  <c r="P17" i="40" s="1"/>
  <c r="H18" i="39"/>
  <c r="I20" i="39"/>
  <c r="J20" i="39" s="1"/>
  <c r="P20" i="39" s="1"/>
  <c r="I18" i="39"/>
  <c r="J18" i="39" s="1"/>
  <c r="P18" i="39" s="1"/>
  <c r="I24" i="37"/>
  <c r="J24" i="37" s="1"/>
  <c r="P24" i="37" s="1"/>
  <c r="P26" i="25" s="1"/>
  <c r="I21" i="37"/>
  <c r="J21" i="37" s="1"/>
  <c r="P21" i="37" s="1"/>
  <c r="I14" i="37"/>
  <c r="J14" i="37" s="1"/>
  <c r="P14" i="37" s="1"/>
  <c r="I25" i="37"/>
  <c r="J25" i="37" s="1"/>
  <c r="P25" i="37" s="1"/>
  <c r="P27" i="25" s="1"/>
  <c r="I11" i="37"/>
  <c r="J11" i="37" s="1"/>
  <c r="P11" i="37" s="1"/>
  <c r="I16" i="37"/>
  <c r="J16" i="37" s="1"/>
  <c r="P16" i="37" s="1"/>
  <c r="I17" i="37"/>
  <c r="J17" i="37" s="1"/>
  <c r="P17" i="37" s="1"/>
  <c r="I20" i="37"/>
  <c r="J20" i="37" s="1"/>
  <c r="P20" i="37" s="1"/>
  <c r="I13" i="37"/>
  <c r="J13" i="37" s="1"/>
  <c r="P13" i="37" s="1"/>
  <c r="I23" i="37"/>
  <c r="J23" i="37" s="1"/>
  <c r="P23" i="37" s="1"/>
  <c r="P25" i="25" s="1"/>
  <c r="I16" i="29"/>
  <c r="J16" i="29" s="1"/>
  <c r="P16" i="29" s="1"/>
  <c r="I13" i="28"/>
  <c r="J13" i="28" s="1"/>
  <c r="P13" i="28" s="1"/>
  <c r="I7" i="27"/>
  <c r="I8" i="27"/>
  <c r="J8" i="27" s="1"/>
  <c r="P8" i="27" s="1"/>
  <c r="I7" i="29"/>
  <c r="I8" i="29"/>
  <c r="J8" i="29" s="1"/>
  <c r="P8" i="29" s="1"/>
  <c r="I16" i="46"/>
  <c r="J16" i="46" s="1"/>
  <c r="P16" i="46" s="1"/>
  <c r="C12" i="46"/>
  <c r="M11" i="46"/>
  <c r="I21" i="46"/>
  <c r="J21" i="46" s="1"/>
  <c r="P21" i="46" s="1"/>
  <c r="I20" i="46"/>
  <c r="J20" i="46" s="1"/>
  <c r="P20" i="46" s="1"/>
  <c r="I19" i="46"/>
  <c r="J19" i="46" s="1"/>
  <c r="P19" i="46" s="1"/>
  <c r="H18" i="46"/>
  <c r="I18" i="46"/>
  <c r="J18" i="46" s="1"/>
  <c r="P18" i="46" s="1"/>
  <c r="I25" i="46"/>
  <c r="J25" i="46" s="1"/>
  <c r="P25" i="46" s="1"/>
  <c r="Y27" i="25" s="1"/>
  <c r="I24" i="46"/>
  <c r="J24" i="46" s="1"/>
  <c r="P24" i="46" s="1"/>
  <c r="Y26" i="25" s="1"/>
  <c r="I23" i="46"/>
  <c r="J23" i="46" s="1"/>
  <c r="P23" i="46" s="1"/>
  <c r="Y25" i="25" s="1"/>
  <c r="H22" i="46"/>
  <c r="I22" i="46"/>
  <c r="J22" i="46" s="1"/>
  <c r="P22" i="46" s="1"/>
  <c r="Y24" i="25" s="1"/>
  <c r="I29" i="46"/>
  <c r="J29" i="46" s="1"/>
  <c r="P29" i="46" s="1"/>
  <c r="Y31" i="25" s="1"/>
  <c r="I28" i="46"/>
  <c r="J28" i="46" s="1"/>
  <c r="P28" i="46" s="1"/>
  <c r="Y30" i="25" s="1"/>
  <c r="I27" i="46"/>
  <c r="J27" i="46" s="1"/>
  <c r="P27" i="46" s="1"/>
  <c r="Y29" i="25" s="1"/>
  <c r="H26" i="46"/>
  <c r="I26" i="46"/>
  <c r="J26" i="46" s="1"/>
  <c r="P26" i="46" s="1"/>
  <c r="Y28" i="25" s="1"/>
  <c r="H30" i="46"/>
  <c r="I30" i="46"/>
  <c r="J30" i="46" s="1"/>
  <c r="P30" i="46" s="1"/>
  <c r="Y32" i="25" s="1"/>
  <c r="I21" i="45"/>
  <c r="J21" i="45" s="1"/>
  <c r="P21" i="45" s="1"/>
  <c r="I20" i="45"/>
  <c r="J20" i="45" s="1"/>
  <c r="P20" i="45" s="1"/>
  <c r="I19" i="45"/>
  <c r="J19" i="45" s="1"/>
  <c r="P19" i="45" s="1"/>
  <c r="H18" i="45"/>
  <c r="I18" i="45"/>
  <c r="J18" i="45" s="1"/>
  <c r="P18" i="45" s="1"/>
  <c r="C12" i="45"/>
  <c r="M11" i="45"/>
  <c r="I23" i="45"/>
  <c r="J23" i="45" s="1"/>
  <c r="P23" i="45" s="1"/>
  <c r="X25" i="25" s="1"/>
  <c r="I29" i="45"/>
  <c r="J29" i="45" s="1"/>
  <c r="P29" i="45" s="1"/>
  <c r="X31" i="25" s="1"/>
  <c r="I28" i="45"/>
  <c r="J28" i="45" s="1"/>
  <c r="P28" i="45" s="1"/>
  <c r="X30" i="25" s="1"/>
  <c r="I27" i="45"/>
  <c r="J27" i="45" s="1"/>
  <c r="P27" i="45" s="1"/>
  <c r="X29" i="25" s="1"/>
  <c r="H26" i="45"/>
  <c r="I26" i="45"/>
  <c r="J26" i="45" s="1"/>
  <c r="P26" i="45" s="1"/>
  <c r="X28" i="25" s="1"/>
  <c r="I17" i="45"/>
  <c r="J17" i="45" s="1"/>
  <c r="P17" i="45" s="1"/>
  <c r="I16" i="45"/>
  <c r="J16" i="45" s="1"/>
  <c r="P16" i="45" s="1"/>
  <c r="H15" i="45"/>
  <c r="I15" i="45"/>
  <c r="J15" i="45" s="1"/>
  <c r="P15" i="45" s="1"/>
  <c r="I13" i="45"/>
  <c r="J13" i="45" s="1"/>
  <c r="P13" i="45" s="1"/>
  <c r="I24" i="45"/>
  <c r="J24" i="45" s="1"/>
  <c r="P24" i="45" s="1"/>
  <c r="X26" i="25" s="1"/>
  <c r="I16" i="44"/>
  <c r="J16" i="44" s="1"/>
  <c r="P16" i="44" s="1"/>
  <c r="C12" i="44"/>
  <c r="M11" i="44"/>
  <c r="I21" i="44"/>
  <c r="J21" i="44" s="1"/>
  <c r="P21" i="44" s="1"/>
  <c r="I20" i="44"/>
  <c r="J20" i="44" s="1"/>
  <c r="P20" i="44" s="1"/>
  <c r="I19" i="44"/>
  <c r="J19" i="44" s="1"/>
  <c r="P19" i="44" s="1"/>
  <c r="H18" i="44"/>
  <c r="I18" i="44"/>
  <c r="J18" i="44" s="1"/>
  <c r="P18" i="44" s="1"/>
  <c r="I25" i="44"/>
  <c r="J25" i="44" s="1"/>
  <c r="P25" i="44" s="1"/>
  <c r="W27" i="25" s="1"/>
  <c r="I24" i="44"/>
  <c r="J24" i="44" s="1"/>
  <c r="P24" i="44" s="1"/>
  <c r="W26" i="25" s="1"/>
  <c r="I23" i="44"/>
  <c r="J23" i="44" s="1"/>
  <c r="P23" i="44" s="1"/>
  <c r="W25" i="25" s="1"/>
  <c r="H22" i="44"/>
  <c r="I22" i="44"/>
  <c r="J22" i="44" s="1"/>
  <c r="P22" i="44" s="1"/>
  <c r="W24" i="25" s="1"/>
  <c r="I29" i="44"/>
  <c r="J29" i="44" s="1"/>
  <c r="P29" i="44" s="1"/>
  <c r="W31" i="25" s="1"/>
  <c r="I28" i="44"/>
  <c r="J28" i="44" s="1"/>
  <c r="P28" i="44" s="1"/>
  <c r="W30" i="25" s="1"/>
  <c r="I27" i="44"/>
  <c r="J27" i="44" s="1"/>
  <c r="P27" i="44" s="1"/>
  <c r="W29" i="25" s="1"/>
  <c r="H26" i="44"/>
  <c r="I26" i="44"/>
  <c r="J26" i="44" s="1"/>
  <c r="P26" i="44" s="1"/>
  <c r="W28" i="25" s="1"/>
  <c r="H30" i="44"/>
  <c r="I30" i="44"/>
  <c r="J30" i="44" s="1"/>
  <c r="P30" i="44" s="1"/>
  <c r="W32" i="25" s="1"/>
  <c r="I16" i="43"/>
  <c r="J16" i="43" s="1"/>
  <c r="P16" i="43" s="1"/>
  <c r="C12" i="43"/>
  <c r="M11" i="43"/>
  <c r="I21" i="43"/>
  <c r="J21" i="43" s="1"/>
  <c r="P21" i="43" s="1"/>
  <c r="I20" i="43"/>
  <c r="J20" i="43" s="1"/>
  <c r="P20" i="43" s="1"/>
  <c r="I19" i="43"/>
  <c r="J19" i="43" s="1"/>
  <c r="P19" i="43" s="1"/>
  <c r="H18" i="43"/>
  <c r="I18" i="43"/>
  <c r="J18" i="43" s="1"/>
  <c r="P18" i="43" s="1"/>
  <c r="I25" i="43"/>
  <c r="J25" i="43" s="1"/>
  <c r="P25" i="43" s="1"/>
  <c r="V27" i="25" s="1"/>
  <c r="I24" i="43"/>
  <c r="J24" i="43" s="1"/>
  <c r="P24" i="43" s="1"/>
  <c r="V26" i="25" s="1"/>
  <c r="I23" i="43"/>
  <c r="J23" i="43" s="1"/>
  <c r="P23" i="43" s="1"/>
  <c r="V25" i="25" s="1"/>
  <c r="H22" i="43"/>
  <c r="I22" i="43"/>
  <c r="J22" i="43" s="1"/>
  <c r="P22" i="43" s="1"/>
  <c r="V24" i="25" s="1"/>
  <c r="I29" i="43"/>
  <c r="J29" i="43" s="1"/>
  <c r="P29" i="43" s="1"/>
  <c r="V31" i="25" s="1"/>
  <c r="I28" i="43"/>
  <c r="J28" i="43" s="1"/>
  <c r="P28" i="43" s="1"/>
  <c r="V30" i="25" s="1"/>
  <c r="I27" i="43"/>
  <c r="J27" i="43" s="1"/>
  <c r="P27" i="43" s="1"/>
  <c r="V29" i="25" s="1"/>
  <c r="H26" i="43"/>
  <c r="I26" i="43"/>
  <c r="J26" i="43" s="1"/>
  <c r="P26" i="43" s="1"/>
  <c r="V28" i="25" s="1"/>
  <c r="H30" i="43"/>
  <c r="I30" i="43"/>
  <c r="J30" i="43" s="1"/>
  <c r="P30" i="43" s="1"/>
  <c r="V32" i="25" s="1"/>
  <c r="I11" i="42"/>
  <c r="J11" i="42" s="1"/>
  <c r="P11" i="42" s="1"/>
  <c r="I10" i="42"/>
  <c r="J10" i="42" s="1"/>
  <c r="P10" i="42" s="1"/>
  <c r="H9" i="42"/>
  <c r="I8" i="42"/>
  <c r="J8" i="42" s="1"/>
  <c r="P8" i="42" s="1"/>
  <c r="I7" i="42"/>
  <c r="I9" i="42"/>
  <c r="J9" i="42" s="1"/>
  <c r="P9" i="42" s="1"/>
  <c r="I21" i="42"/>
  <c r="J21" i="42" s="1"/>
  <c r="P21" i="42" s="1"/>
  <c r="I20" i="42"/>
  <c r="J20" i="42" s="1"/>
  <c r="P20" i="42" s="1"/>
  <c r="I19" i="42"/>
  <c r="J19" i="42" s="1"/>
  <c r="P19" i="42" s="1"/>
  <c r="H18" i="42"/>
  <c r="I18" i="42"/>
  <c r="J18" i="42" s="1"/>
  <c r="P18" i="42" s="1"/>
  <c r="I25" i="42"/>
  <c r="J25" i="42" s="1"/>
  <c r="P25" i="42" s="1"/>
  <c r="U27" i="25" s="1"/>
  <c r="I24" i="42"/>
  <c r="J24" i="42" s="1"/>
  <c r="P24" i="42" s="1"/>
  <c r="U26" i="25" s="1"/>
  <c r="I23" i="42"/>
  <c r="J23" i="42" s="1"/>
  <c r="P23" i="42" s="1"/>
  <c r="U25" i="25" s="1"/>
  <c r="H22" i="42"/>
  <c r="I22" i="42"/>
  <c r="J22" i="42" s="1"/>
  <c r="P22" i="42" s="1"/>
  <c r="U24" i="25" s="1"/>
  <c r="I29" i="42"/>
  <c r="J29" i="42" s="1"/>
  <c r="P29" i="42" s="1"/>
  <c r="U31" i="25" s="1"/>
  <c r="I28" i="42"/>
  <c r="J28" i="42" s="1"/>
  <c r="P28" i="42" s="1"/>
  <c r="U30" i="25" s="1"/>
  <c r="I27" i="42"/>
  <c r="J27" i="42" s="1"/>
  <c r="P27" i="42" s="1"/>
  <c r="U29" i="25" s="1"/>
  <c r="H26" i="42"/>
  <c r="I26" i="42"/>
  <c r="J26" i="42" s="1"/>
  <c r="P26" i="42" s="1"/>
  <c r="U28" i="25" s="1"/>
  <c r="H30" i="42"/>
  <c r="I30" i="42"/>
  <c r="J30" i="42" s="1"/>
  <c r="P30" i="42" s="1"/>
  <c r="U32" i="25" s="1"/>
  <c r="I17" i="42"/>
  <c r="J17" i="42" s="1"/>
  <c r="P17" i="42" s="1"/>
  <c r="I16" i="42"/>
  <c r="J16" i="42" s="1"/>
  <c r="P16" i="42" s="1"/>
  <c r="H15" i="42"/>
  <c r="I15" i="42"/>
  <c r="J15" i="42" s="1"/>
  <c r="P15" i="42" s="1"/>
  <c r="M10" i="42"/>
  <c r="C11" i="42"/>
  <c r="I14" i="42"/>
  <c r="J14" i="42" s="1"/>
  <c r="P14" i="42" s="1"/>
  <c r="I13" i="42"/>
  <c r="J13" i="42" s="1"/>
  <c r="P13" i="42" s="1"/>
  <c r="H12" i="42"/>
  <c r="I12" i="42"/>
  <c r="J12" i="42" s="1"/>
  <c r="P12" i="42" s="1"/>
  <c r="I16" i="41"/>
  <c r="J16" i="41" s="1"/>
  <c r="P16" i="41" s="1"/>
  <c r="C12" i="41"/>
  <c r="M11" i="41"/>
  <c r="I21" i="41"/>
  <c r="J21" i="41" s="1"/>
  <c r="P21" i="41" s="1"/>
  <c r="I20" i="41"/>
  <c r="J20" i="41" s="1"/>
  <c r="P20" i="41" s="1"/>
  <c r="I19" i="41"/>
  <c r="J19" i="41" s="1"/>
  <c r="P19" i="41" s="1"/>
  <c r="H18" i="41"/>
  <c r="I18" i="41"/>
  <c r="J18" i="41" s="1"/>
  <c r="P18" i="41" s="1"/>
  <c r="I25" i="41"/>
  <c r="J25" i="41" s="1"/>
  <c r="P25" i="41" s="1"/>
  <c r="T27" i="25" s="1"/>
  <c r="I24" i="41"/>
  <c r="J24" i="41" s="1"/>
  <c r="P24" i="41" s="1"/>
  <c r="T26" i="25" s="1"/>
  <c r="I23" i="41"/>
  <c r="J23" i="41" s="1"/>
  <c r="P23" i="41" s="1"/>
  <c r="T25" i="25" s="1"/>
  <c r="H22" i="41"/>
  <c r="I22" i="41"/>
  <c r="J22" i="41" s="1"/>
  <c r="P22" i="41" s="1"/>
  <c r="T24" i="25" s="1"/>
  <c r="I29" i="41"/>
  <c r="J29" i="41" s="1"/>
  <c r="P29" i="41" s="1"/>
  <c r="T31" i="25" s="1"/>
  <c r="I28" i="41"/>
  <c r="J28" i="41" s="1"/>
  <c r="P28" i="41" s="1"/>
  <c r="T30" i="25" s="1"/>
  <c r="I27" i="41"/>
  <c r="J27" i="41" s="1"/>
  <c r="P27" i="41" s="1"/>
  <c r="T29" i="25" s="1"/>
  <c r="H26" i="41"/>
  <c r="I26" i="41"/>
  <c r="J26" i="41" s="1"/>
  <c r="P26" i="41" s="1"/>
  <c r="T28" i="25" s="1"/>
  <c r="H30" i="41"/>
  <c r="I30" i="41"/>
  <c r="J30" i="41" s="1"/>
  <c r="P30" i="41" s="1"/>
  <c r="T32" i="25" s="1"/>
  <c r="I25" i="40"/>
  <c r="J25" i="40" s="1"/>
  <c r="P25" i="40" s="1"/>
  <c r="S27" i="25" s="1"/>
  <c r="I24" i="40"/>
  <c r="J24" i="40" s="1"/>
  <c r="P24" i="40" s="1"/>
  <c r="S26" i="25" s="1"/>
  <c r="I23" i="40"/>
  <c r="J23" i="40" s="1"/>
  <c r="P23" i="40" s="1"/>
  <c r="S25" i="25" s="1"/>
  <c r="H22" i="40"/>
  <c r="H4" i="40" s="1"/>
  <c r="I22" i="40"/>
  <c r="J22" i="40" s="1"/>
  <c r="P22" i="40" s="1"/>
  <c r="S24" i="25" s="1"/>
  <c r="I19" i="40"/>
  <c r="J19" i="40" s="1"/>
  <c r="P19" i="40" s="1"/>
  <c r="I21" i="40"/>
  <c r="J21" i="40" s="1"/>
  <c r="P21" i="40" s="1"/>
  <c r="C12" i="40"/>
  <c r="M11" i="40"/>
  <c r="H30" i="40"/>
  <c r="I30" i="40"/>
  <c r="J30" i="40" s="1"/>
  <c r="P30" i="40" s="1"/>
  <c r="S32" i="25" s="1"/>
  <c r="I20" i="40"/>
  <c r="J20" i="40" s="1"/>
  <c r="P20" i="40" s="1"/>
  <c r="I27" i="40"/>
  <c r="J27" i="40" s="1"/>
  <c r="P27" i="40" s="1"/>
  <c r="S29" i="25" s="1"/>
  <c r="I29" i="40"/>
  <c r="J29" i="40" s="1"/>
  <c r="P29" i="40" s="1"/>
  <c r="S31" i="25" s="1"/>
  <c r="C12" i="39"/>
  <c r="M11" i="39"/>
  <c r="I29" i="39"/>
  <c r="J29" i="39" s="1"/>
  <c r="P29" i="39" s="1"/>
  <c r="R31" i="25" s="1"/>
  <c r="I28" i="39"/>
  <c r="J28" i="39" s="1"/>
  <c r="P28" i="39" s="1"/>
  <c r="R30" i="25" s="1"/>
  <c r="I27" i="39"/>
  <c r="J27" i="39" s="1"/>
  <c r="P27" i="39" s="1"/>
  <c r="R29" i="25" s="1"/>
  <c r="H26" i="39"/>
  <c r="I26" i="39"/>
  <c r="J26" i="39" s="1"/>
  <c r="P26" i="39" s="1"/>
  <c r="R28" i="25" s="1"/>
  <c r="I23" i="39"/>
  <c r="J23" i="39" s="1"/>
  <c r="P23" i="39" s="1"/>
  <c r="R25" i="25" s="1"/>
  <c r="I25" i="39"/>
  <c r="J25" i="39" s="1"/>
  <c r="P25" i="39" s="1"/>
  <c r="R27" i="25" s="1"/>
  <c r="I29" i="38"/>
  <c r="J29" i="38" s="1"/>
  <c r="P29" i="38" s="1"/>
  <c r="Q31" i="25" s="1"/>
  <c r="I28" i="38"/>
  <c r="J28" i="38" s="1"/>
  <c r="P28" i="38" s="1"/>
  <c r="Q30" i="25" s="1"/>
  <c r="I27" i="38"/>
  <c r="J27" i="38" s="1"/>
  <c r="P27" i="38" s="1"/>
  <c r="Q29" i="25" s="1"/>
  <c r="H26" i="38"/>
  <c r="I26" i="38"/>
  <c r="J26" i="38" s="1"/>
  <c r="P26" i="38" s="1"/>
  <c r="Q28" i="25" s="1"/>
  <c r="C12" i="38"/>
  <c r="M11" i="38"/>
  <c r="I25" i="38"/>
  <c r="J25" i="38" s="1"/>
  <c r="P25" i="38" s="1"/>
  <c r="Q27" i="25" s="1"/>
  <c r="I24" i="38"/>
  <c r="J24" i="38" s="1"/>
  <c r="P24" i="38" s="1"/>
  <c r="Q26" i="25" s="1"/>
  <c r="I23" i="38"/>
  <c r="J23" i="38" s="1"/>
  <c r="P23" i="38" s="1"/>
  <c r="Q25" i="25" s="1"/>
  <c r="H22" i="38"/>
  <c r="I22" i="38"/>
  <c r="J22" i="38" s="1"/>
  <c r="P22" i="38" s="1"/>
  <c r="Q24" i="25" s="1"/>
  <c r="I17" i="38"/>
  <c r="J17" i="38" s="1"/>
  <c r="P17" i="38" s="1"/>
  <c r="I16" i="38"/>
  <c r="J16" i="38" s="1"/>
  <c r="P16" i="38" s="1"/>
  <c r="H15" i="38"/>
  <c r="I15" i="38"/>
  <c r="J15" i="38" s="1"/>
  <c r="P15" i="38" s="1"/>
  <c r="I21" i="38"/>
  <c r="J21" i="38" s="1"/>
  <c r="P21" i="38" s="1"/>
  <c r="I20" i="38"/>
  <c r="J20" i="38" s="1"/>
  <c r="P20" i="38" s="1"/>
  <c r="I19" i="38"/>
  <c r="J19" i="38" s="1"/>
  <c r="P19" i="38" s="1"/>
  <c r="H18" i="38"/>
  <c r="I18" i="38"/>
  <c r="J18" i="38" s="1"/>
  <c r="P18" i="38" s="1"/>
  <c r="H30" i="38"/>
  <c r="I30" i="38"/>
  <c r="J30" i="38" s="1"/>
  <c r="P30" i="38" s="1"/>
  <c r="Q32" i="25" s="1"/>
  <c r="C12" i="37"/>
  <c r="M11" i="37"/>
  <c r="I16" i="36"/>
  <c r="J16" i="36" s="1"/>
  <c r="P16" i="36" s="1"/>
  <c r="C12" i="36"/>
  <c r="M11" i="36"/>
  <c r="I21" i="36"/>
  <c r="J21" i="36" s="1"/>
  <c r="P21" i="36" s="1"/>
  <c r="I20" i="36"/>
  <c r="J20" i="36" s="1"/>
  <c r="P20" i="36" s="1"/>
  <c r="I19" i="36"/>
  <c r="J19" i="36" s="1"/>
  <c r="P19" i="36" s="1"/>
  <c r="H18" i="36"/>
  <c r="I18" i="36"/>
  <c r="J18" i="36" s="1"/>
  <c r="P18" i="36" s="1"/>
  <c r="I25" i="36"/>
  <c r="J25" i="36" s="1"/>
  <c r="P25" i="36" s="1"/>
  <c r="O27" i="25" s="1"/>
  <c r="I24" i="36"/>
  <c r="J24" i="36" s="1"/>
  <c r="P24" i="36" s="1"/>
  <c r="O26" i="25" s="1"/>
  <c r="I23" i="36"/>
  <c r="J23" i="36" s="1"/>
  <c r="P23" i="36" s="1"/>
  <c r="O25" i="25" s="1"/>
  <c r="H22" i="36"/>
  <c r="I22" i="36"/>
  <c r="J22" i="36" s="1"/>
  <c r="P22" i="36" s="1"/>
  <c r="O24" i="25" s="1"/>
  <c r="I29" i="36"/>
  <c r="J29" i="36" s="1"/>
  <c r="P29" i="36" s="1"/>
  <c r="O31" i="25" s="1"/>
  <c r="I28" i="36"/>
  <c r="J28" i="36" s="1"/>
  <c r="P28" i="36" s="1"/>
  <c r="O30" i="25" s="1"/>
  <c r="I27" i="36"/>
  <c r="J27" i="36" s="1"/>
  <c r="P27" i="36" s="1"/>
  <c r="O29" i="25" s="1"/>
  <c r="H26" i="36"/>
  <c r="I26" i="36"/>
  <c r="J26" i="36" s="1"/>
  <c r="P26" i="36" s="1"/>
  <c r="O28" i="25" s="1"/>
  <c r="H30" i="36"/>
  <c r="I30" i="36"/>
  <c r="J30" i="36" s="1"/>
  <c r="P30" i="36" s="1"/>
  <c r="O32" i="25" s="1"/>
  <c r="I16" i="35"/>
  <c r="J16" i="35" s="1"/>
  <c r="P16" i="35" s="1"/>
  <c r="C12" i="35"/>
  <c r="M11" i="35"/>
  <c r="I21" i="35"/>
  <c r="J21" i="35" s="1"/>
  <c r="P21" i="35" s="1"/>
  <c r="I20" i="35"/>
  <c r="J20" i="35" s="1"/>
  <c r="P20" i="35" s="1"/>
  <c r="I19" i="35"/>
  <c r="J19" i="35" s="1"/>
  <c r="P19" i="35" s="1"/>
  <c r="H18" i="35"/>
  <c r="I18" i="35"/>
  <c r="J18" i="35" s="1"/>
  <c r="P18" i="35" s="1"/>
  <c r="I25" i="35"/>
  <c r="J25" i="35" s="1"/>
  <c r="P25" i="35" s="1"/>
  <c r="N27" i="25" s="1"/>
  <c r="I24" i="35"/>
  <c r="J24" i="35" s="1"/>
  <c r="P24" i="35" s="1"/>
  <c r="N26" i="25" s="1"/>
  <c r="I23" i="35"/>
  <c r="J23" i="35" s="1"/>
  <c r="P23" i="35" s="1"/>
  <c r="N25" i="25" s="1"/>
  <c r="H22" i="35"/>
  <c r="I22" i="35"/>
  <c r="J22" i="35" s="1"/>
  <c r="P22" i="35" s="1"/>
  <c r="N24" i="25" s="1"/>
  <c r="I29" i="35"/>
  <c r="J29" i="35" s="1"/>
  <c r="P29" i="35" s="1"/>
  <c r="N31" i="25" s="1"/>
  <c r="I28" i="35"/>
  <c r="J28" i="35" s="1"/>
  <c r="P28" i="35" s="1"/>
  <c r="N30" i="25" s="1"/>
  <c r="I27" i="35"/>
  <c r="J27" i="35" s="1"/>
  <c r="P27" i="35" s="1"/>
  <c r="N29" i="25" s="1"/>
  <c r="H26" i="35"/>
  <c r="I26" i="35"/>
  <c r="J26" i="35" s="1"/>
  <c r="P26" i="35" s="1"/>
  <c r="N28" i="25" s="1"/>
  <c r="J31" i="35"/>
  <c r="P31" i="35" s="1"/>
  <c r="N33" i="25" s="1"/>
  <c r="H30" i="35"/>
  <c r="I30" i="35"/>
  <c r="J30" i="35" s="1"/>
  <c r="P30" i="35" s="1"/>
  <c r="N32" i="25" s="1"/>
  <c r="I21" i="34"/>
  <c r="J21" i="34" s="1"/>
  <c r="P21" i="34" s="1"/>
  <c r="I20" i="34"/>
  <c r="J20" i="34" s="1"/>
  <c r="P20" i="34" s="1"/>
  <c r="I19" i="34"/>
  <c r="J19" i="34" s="1"/>
  <c r="P19" i="34" s="1"/>
  <c r="H18" i="34"/>
  <c r="I18" i="34"/>
  <c r="J18" i="34" s="1"/>
  <c r="P18" i="34" s="1"/>
  <c r="I25" i="34"/>
  <c r="J25" i="34" s="1"/>
  <c r="P25" i="34" s="1"/>
  <c r="M27" i="25" s="1"/>
  <c r="I24" i="34"/>
  <c r="J24" i="34" s="1"/>
  <c r="P24" i="34" s="1"/>
  <c r="M26" i="25" s="1"/>
  <c r="I23" i="34"/>
  <c r="J23" i="34" s="1"/>
  <c r="P23" i="34" s="1"/>
  <c r="M25" i="25" s="1"/>
  <c r="H22" i="34"/>
  <c r="I22" i="34"/>
  <c r="J22" i="34" s="1"/>
  <c r="P22" i="34" s="1"/>
  <c r="M24" i="25" s="1"/>
  <c r="I29" i="34"/>
  <c r="J29" i="34" s="1"/>
  <c r="P29" i="34" s="1"/>
  <c r="M31" i="25" s="1"/>
  <c r="I28" i="34"/>
  <c r="J28" i="34" s="1"/>
  <c r="P28" i="34" s="1"/>
  <c r="M30" i="25" s="1"/>
  <c r="I27" i="34"/>
  <c r="J27" i="34" s="1"/>
  <c r="P27" i="34" s="1"/>
  <c r="M29" i="25" s="1"/>
  <c r="H26" i="34"/>
  <c r="I26" i="34"/>
  <c r="J26" i="34" s="1"/>
  <c r="P26" i="34" s="1"/>
  <c r="M28" i="25" s="1"/>
  <c r="H30" i="34"/>
  <c r="I30" i="34"/>
  <c r="J30" i="34" s="1"/>
  <c r="P30" i="34" s="1"/>
  <c r="M32" i="25" s="1"/>
  <c r="I16" i="34"/>
  <c r="J16" i="34" s="1"/>
  <c r="P16" i="34" s="1"/>
  <c r="I17" i="34"/>
  <c r="J17" i="34" s="1"/>
  <c r="P17" i="34" s="1"/>
  <c r="C12" i="34"/>
  <c r="M11" i="34"/>
  <c r="I11" i="33"/>
  <c r="J11" i="33" s="1"/>
  <c r="P11" i="33" s="1"/>
  <c r="I10" i="33"/>
  <c r="J10" i="33" s="1"/>
  <c r="P10" i="33" s="1"/>
  <c r="H9" i="33"/>
  <c r="I8" i="33"/>
  <c r="J8" i="33" s="1"/>
  <c r="P8" i="33" s="1"/>
  <c r="I7" i="33"/>
  <c r="I9" i="33"/>
  <c r="J9" i="33" s="1"/>
  <c r="P9" i="33" s="1"/>
  <c r="I21" i="33"/>
  <c r="J21" i="33" s="1"/>
  <c r="P21" i="33" s="1"/>
  <c r="I20" i="33"/>
  <c r="J20" i="33" s="1"/>
  <c r="P20" i="33" s="1"/>
  <c r="I19" i="33"/>
  <c r="J19" i="33" s="1"/>
  <c r="P19" i="33" s="1"/>
  <c r="H18" i="33"/>
  <c r="I18" i="33"/>
  <c r="J18" i="33" s="1"/>
  <c r="P18" i="33" s="1"/>
  <c r="I25" i="33"/>
  <c r="J25" i="33" s="1"/>
  <c r="P25" i="33" s="1"/>
  <c r="L27" i="25" s="1"/>
  <c r="I24" i="33"/>
  <c r="J24" i="33" s="1"/>
  <c r="P24" i="33" s="1"/>
  <c r="L26" i="25" s="1"/>
  <c r="I23" i="33"/>
  <c r="J23" i="33" s="1"/>
  <c r="P23" i="33" s="1"/>
  <c r="L25" i="25" s="1"/>
  <c r="H22" i="33"/>
  <c r="I22" i="33"/>
  <c r="J22" i="33" s="1"/>
  <c r="P22" i="33" s="1"/>
  <c r="L24" i="25" s="1"/>
  <c r="I29" i="33"/>
  <c r="J29" i="33" s="1"/>
  <c r="P29" i="33" s="1"/>
  <c r="L31" i="25" s="1"/>
  <c r="I28" i="33"/>
  <c r="J28" i="33" s="1"/>
  <c r="P28" i="33" s="1"/>
  <c r="L30" i="25" s="1"/>
  <c r="I27" i="33"/>
  <c r="J27" i="33" s="1"/>
  <c r="P27" i="33" s="1"/>
  <c r="L29" i="25" s="1"/>
  <c r="H26" i="33"/>
  <c r="I26" i="33"/>
  <c r="J26" i="33" s="1"/>
  <c r="P26" i="33" s="1"/>
  <c r="L28" i="25" s="1"/>
  <c r="H30" i="33"/>
  <c r="I30" i="33"/>
  <c r="J30" i="33" s="1"/>
  <c r="P30" i="33" s="1"/>
  <c r="L32" i="25" s="1"/>
  <c r="I17" i="33"/>
  <c r="J17" i="33" s="1"/>
  <c r="P17" i="33" s="1"/>
  <c r="I16" i="33"/>
  <c r="J16" i="33" s="1"/>
  <c r="P16" i="33" s="1"/>
  <c r="H15" i="33"/>
  <c r="I15" i="33"/>
  <c r="J15" i="33" s="1"/>
  <c r="P15" i="33" s="1"/>
  <c r="M10" i="33"/>
  <c r="C11" i="33"/>
  <c r="I14" i="33"/>
  <c r="J14" i="33" s="1"/>
  <c r="P14" i="33" s="1"/>
  <c r="I13" i="33"/>
  <c r="J13" i="33" s="1"/>
  <c r="P13" i="33" s="1"/>
  <c r="H12" i="33"/>
  <c r="I12" i="33"/>
  <c r="J12" i="33" s="1"/>
  <c r="P12" i="33" s="1"/>
  <c r="I17" i="32"/>
  <c r="J17" i="32" s="1"/>
  <c r="P17" i="32" s="1"/>
  <c r="I16" i="32"/>
  <c r="J16" i="32" s="1"/>
  <c r="P16" i="32" s="1"/>
  <c r="H15" i="32"/>
  <c r="I15" i="32"/>
  <c r="J15" i="32" s="1"/>
  <c r="P15" i="32" s="1"/>
  <c r="M10" i="32"/>
  <c r="C11" i="32"/>
  <c r="I14" i="32"/>
  <c r="J14" i="32" s="1"/>
  <c r="P14" i="32" s="1"/>
  <c r="I13" i="32"/>
  <c r="J13" i="32" s="1"/>
  <c r="P13" i="32" s="1"/>
  <c r="H12" i="32"/>
  <c r="I12" i="32"/>
  <c r="J12" i="32" s="1"/>
  <c r="P12" i="32" s="1"/>
  <c r="I11" i="32"/>
  <c r="J11" i="32" s="1"/>
  <c r="P11" i="32" s="1"/>
  <c r="I10" i="32"/>
  <c r="J10" i="32" s="1"/>
  <c r="P10" i="32" s="1"/>
  <c r="H9" i="32"/>
  <c r="I8" i="32"/>
  <c r="J8" i="32" s="1"/>
  <c r="P8" i="32" s="1"/>
  <c r="I7" i="32"/>
  <c r="I9" i="32"/>
  <c r="J9" i="32" s="1"/>
  <c r="P9" i="32" s="1"/>
  <c r="I21" i="32"/>
  <c r="J21" i="32" s="1"/>
  <c r="P21" i="32" s="1"/>
  <c r="I20" i="32"/>
  <c r="J20" i="32" s="1"/>
  <c r="P20" i="32" s="1"/>
  <c r="I19" i="32"/>
  <c r="J19" i="32" s="1"/>
  <c r="P19" i="32" s="1"/>
  <c r="H18" i="32"/>
  <c r="I18" i="32"/>
  <c r="J18" i="32" s="1"/>
  <c r="P18" i="32" s="1"/>
  <c r="I25" i="32"/>
  <c r="J25" i="32" s="1"/>
  <c r="P25" i="32" s="1"/>
  <c r="K27" i="25" s="1"/>
  <c r="I24" i="32"/>
  <c r="J24" i="32" s="1"/>
  <c r="P24" i="32" s="1"/>
  <c r="K26" i="25" s="1"/>
  <c r="I23" i="32"/>
  <c r="J23" i="32" s="1"/>
  <c r="P23" i="32" s="1"/>
  <c r="K25" i="25" s="1"/>
  <c r="H22" i="32"/>
  <c r="I22" i="32"/>
  <c r="J22" i="32" s="1"/>
  <c r="P22" i="32" s="1"/>
  <c r="K24" i="25" s="1"/>
  <c r="I29" i="32"/>
  <c r="J29" i="32" s="1"/>
  <c r="P29" i="32" s="1"/>
  <c r="K31" i="25" s="1"/>
  <c r="I28" i="32"/>
  <c r="J28" i="32" s="1"/>
  <c r="P28" i="32" s="1"/>
  <c r="K30" i="25" s="1"/>
  <c r="I27" i="32"/>
  <c r="J27" i="32" s="1"/>
  <c r="P27" i="32" s="1"/>
  <c r="K29" i="25" s="1"/>
  <c r="H26" i="32"/>
  <c r="I26" i="32"/>
  <c r="J26" i="32" s="1"/>
  <c r="P26" i="32" s="1"/>
  <c r="K28" i="25" s="1"/>
  <c r="H30" i="32"/>
  <c r="I30" i="32"/>
  <c r="J30" i="32" s="1"/>
  <c r="P30" i="32" s="1"/>
  <c r="K32" i="25" s="1"/>
  <c r="I11" i="31"/>
  <c r="J11" i="31" s="1"/>
  <c r="P11" i="31" s="1"/>
  <c r="I10" i="31"/>
  <c r="J10" i="31" s="1"/>
  <c r="P10" i="31" s="1"/>
  <c r="H9" i="31"/>
  <c r="I8" i="31"/>
  <c r="J8" i="31" s="1"/>
  <c r="P8" i="31" s="1"/>
  <c r="I7" i="31"/>
  <c r="I9" i="31"/>
  <c r="J9" i="31" s="1"/>
  <c r="P9" i="31" s="1"/>
  <c r="I21" i="31"/>
  <c r="J21" i="31" s="1"/>
  <c r="P21" i="31" s="1"/>
  <c r="I20" i="31"/>
  <c r="J20" i="31" s="1"/>
  <c r="P20" i="31" s="1"/>
  <c r="I19" i="31"/>
  <c r="J19" i="31" s="1"/>
  <c r="P19" i="31" s="1"/>
  <c r="H18" i="31"/>
  <c r="I18" i="31"/>
  <c r="J18" i="31" s="1"/>
  <c r="P18" i="31" s="1"/>
  <c r="I25" i="31"/>
  <c r="J25" i="31" s="1"/>
  <c r="P25" i="31" s="1"/>
  <c r="J27" i="25" s="1"/>
  <c r="I24" i="31"/>
  <c r="J24" i="31" s="1"/>
  <c r="P24" i="31" s="1"/>
  <c r="J26" i="25" s="1"/>
  <c r="I23" i="31"/>
  <c r="J23" i="31" s="1"/>
  <c r="P23" i="31" s="1"/>
  <c r="J25" i="25" s="1"/>
  <c r="H22" i="31"/>
  <c r="I22" i="31"/>
  <c r="J22" i="31" s="1"/>
  <c r="P22" i="31" s="1"/>
  <c r="J24" i="25" s="1"/>
  <c r="I29" i="31"/>
  <c r="J29" i="31" s="1"/>
  <c r="P29" i="31" s="1"/>
  <c r="J31" i="25" s="1"/>
  <c r="I28" i="31"/>
  <c r="J28" i="31" s="1"/>
  <c r="P28" i="31" s="1"/>
  <c r="J30" i="25" s="1"/>
  <c r="I27" i="31"/>
  <c r="J27" i="31" s="1"/>
  <c r="P27" i="31" s="1"/>
  <c r="J29" i="25" s="1"/>
  <c r="H26" i="31"/>
  <c r="I26" i="31"/>
  <c r="J26" i="31" s="1"/>
  <c r="P26" i="31" s="1"/>
  <c r="J28" i="25" s="1"/>
  <c r="H30" i="31"/>
  <c r="I30" i="31"/>
  <c r="J30" i="31" s="1"/>
  <c r="P30" i="31" s="1"/>
  <c r="J32" i="25" s="1"/>
  <c r="I17" i="31"/>
  <c r="J17" i="31" s="1"/>
  <c r="P17" i="31" s="1"/>
  <c r="I16" i="31"/>
  <c r="J16" i="31" s="1"/>
  <c r="P16" i="31" s="1"/>
  <c r="H15" i="31"/>
  <c r="I15" i="31"/>
  <c r="J15" i="31" s="1"/>
  <c r="P15" i="31" s="1"/>
  <c r="M10" i="31"/>
  <c r="C11" i="31"/>
  <c r="I14" i="31"/>
  <c r="J14" i="31" s="1"/>
  <c r="P14" i="31" s="1"/>
  <c r="I13" i="31"/>
  <c r="J13" i="31" s="1"/>
  <c r="P13" i="31" s="1"/>
  <c r="H12" i="31"/>
  <c r="I12" i="31"/>
  <c r="J12" i="31" s="1"/>
  <c r="P12" i="31" s="1"/>
  <c r="C12" i="30"/>
  <c r="M11" i="30"/>
  <c r="I25" i="30"/>
  <c r="J25" i="30" s="1"/>
  <c r="P25" i="30" s="1"/>
  <c r="I27" i="25" s="1"/>
  <c r="I24" i="30"/>
  <c r="J24" i="30" s="1"/>
  <c r="P24" i="30" s="1"/>
  <c r="I26" i="25" s="1"/>
  <c r="I23" i="30"/>
  <c r="J23" i="30" s="1"/>
  <c r="P23" i="30" s="1"/>
  <c r="I25" i="25" s="1"/>
  <c r="H22" i="30"/>
  <c r="I22" i="30"/>
  <c r="J22" i="30" s="1"/>
  <c r="P22" i="30" s="1"/>
  <c r="I24" i="25" s="1"/>
  <c r="I19" i="30"/>
  <c r="J19" i="30" s="1"/>
  <c r="P19" i="30" s="1"/>
  <c r="I21" i="30"/>
  <c r="J21" i="30" s="1"/>
  <c r="P21" i="30" s="1"/>
  <c r="H30" i="30"/>
  <c r="I30" i="30"/>
  <c r="J30" i="30" s="1"/>
  <c r="P30" i="30" s="1"/>
  <c r="I32" i="25" s="1"/>
  <c r="I20" i="30"/>
  <c r="J20" i="30" s="1"/>
  <c r="P20" i="30" s="1"/>
  <c r="I27" i="30"/>
  <c r="J27" i="30" s="1"/>
  <c r="P27" i="30" s="1"/>
  <c r="I29" i="25" s="1"/>
  <c r="I29" i="30"/>
  <c r="J29" i="30" s="1"/>
  <c r="P29" i="30" s="1"/>
  <c r="I31" i="25" s="1"/>
  <c r="M10" i="29"/>
  <c r="C11" i="29"/>
  <c r="I14" i="29"/>
  <c r="J14" i="29" s="1"/>
  <c r="P14" i="29" s="1"/>
  <c r="I13" i="29"/>
  <c r="J13" i="29" s="1"/>
  <c r="P13" i="29" s="1"/>
  <c r="H12" i="29"/>
  <c r="I12" i="29"/>
  <c r="J12" i="29" s="1"/>
  <c r="P12" i="29" s="1"/>
  <c r="I21" i="29"/>
  <c r="J21" i="29" s="1"/>
  <c r="P21" i="29" s="1"/>
  <c r="I20" i="29"/>
  <c r="J20" i="29" s="1"/>
  <c r="P20" i="29" s="1"/>
  <c r="I19" i="29"/>
  <c r="J19" i="29" s="1"/>
  <c r="P19" i="29" s="1"/>
  <c r="H18" i="29"/>
  <c r="I18" i="29"/>
  <c r="J18" i="29" s="1"/>
  <c r="P18" i="29" s="1"/>
  <c r="I25" i="29"/>
  <c r="J25" i="29" s="1"/>
  <c r="P25" i="29" s="1"/>
  <c r="H27" i="25" s="1"/>
  <c r="I24" i="29"/>
  <c r="J24" i="29" s="1"/>
  <c r="P24" i="29" s="1"/>
  <c r="H26" i="25" s="1"/>
  <c r="I23" i="29"/>
  <c r="J23" i="29" s="1"/>
  <c r="P23" i="29" s="1"/>
  <c r="H25" i="25" s="1"/>
  <c r="H22" i="29"/>
  <c r="I22" i="29"/>
  <c r="J22" i="29" s="1"/>
  <c r="P22" i="29" s="1"/>
  <c r="H24" i="25" s="1"/>
  <c r="I29" i="29"/>
  <c r="J29" i="29" s="1"/>
  <c r="P29" i="29" s="1"/>
  <c r="H31" i="25" s="1"/>
  <c r="I28" i="29"/>
  <c r="J28" i="29" s="1"/>
  <c r="P28" i="29" s="1"/>
  <c r="H30" i="25" s="1"/>
  <c r="I27" i="29"/>
  <c r="J27" i="29" s="1"/>
  <c r="P27" i="29" s="1"/>
  <c r="H29" i="25" s="1"/>
  <c r="H26" i="29"/>
  <c r="I26" i="29"/>
  <c r="J26" i="29" s="1"/>
  <c r="P26" i="29" s="1"/>
  <c r="H28" i="25" s="1"/>
  <c r="J32" i="29"/>
  <c r="P32" i="29" s="1"/>
  <c r="H34" i="25" s="1"/>
  <c r="H30" i="29"/>
  <c r="I30" i="29"/>
  <c r="J30" i="29" s="1"/>
  <c r="P30" i="29" s="1"/>
  <c r="H32" i="25" s="1"/>
  <c r="I11" i="29"/>
  <c r="J11" i="29" s="1"/>
  <c r="P11" i="29" s="1"/>
  <c r="I10" i="29"/>
  <c r="J10" i="29" s="1"/>
  <c r="P10" i="29" s="1"/>
  <c r="H9" i="29"/>
  <c r="I9" i="29"/>
  <c r="J9" i="29" s="1"/>
  <c r="P9" i="29" s="1"/>
  <c r="C12" i="28"/>
  <c r="M11" i="28"/>
  <c r="I21" i="28"/>
  <c r="J21" i="28" s="1"/>
  <c r="P21" i="28" s="1"/>
  <c r="I20" i="28"/>
  <c r="J20" i="28" s="1"/>
  <c r="P20" i="28" s="1"/>
  <c r="I19" i="28"/>
  <c r="J19" i="28" s="1"/>
  <c r="P19" i="28" s="1"/>
  <c r="H18" i="28"/>
  <c r="I18" i="28"/>
  <c r="J18" i="28" s="1"/>
  <c r="P18" i="28" s="1"/>
  <c r="I25" i="28"/>
  <c r="J25" i="28" s="1"/>
  <c r="P25" i="28" s="1"/>
  <c r="G27" i="25" s="1"/>
  <c r="I24" i="28"/>
  <c r="J24" i="28" s="1"/>
  <c r="P24" i="28" s="1"/>
  <c r="G26" i="25" s="1"/>
  <c r="I23" i="28"/>
  <c r="J23" i="28" s="1"/>
  <c r="P23" i="28" s="1"/>
  <c r="G25" i="25" s="1"/>
  <c r="H22" i="28"/>
  <c r="H4" i="28" s="1"/>
  <c r="I22" i="28"/>
  <c r="J22" i="28" s="1"/>
  <c r="P22" i="28" s="1"/>
  <c r="G24" i="25" s="1"/>
  <c r="I29" i="28"/>
  <c r="J29" i="28" s="1"/>
  <c r="P29" i="28" s="1"/>
  <c r="G31" i="25" s="1"/>
  <c r="I28" i="28"/>
  <c r="J28" i="28" s="1"/>
  <c r="P28" i="28" s="1"/>
  <c r="G30" i="25" s="1"/>
  <c r="I27" i="28"/>
  <c r="J27" i="28" s="1"/>
  <c r="P27" i="28" s="1"/>
  <c r="G29" i="25" s="1"/>
  <c r="H26" i="28"/>
  <c r="I26" i="28"/>
  <c r="J26" i="28" s="1"/>
  <c r="P26" i="28" s="1"/>
  <c r="G28" i="25" s="1"/>
  <c r="H30" i="28"/>
  <c r="I30" i="28"/>
  <c r="J30" i="28" s="1"/>
  <c r="P30" i="28" s="1"/>
  <c r="G32" i="25" s="1"/>
  <c r="I16" i="28"/>
  <c r="J16" i="28" s="1"/>
  <c r="P16" i="28" s="1"/>
  <c r="I17" i="28"/>
  <c r="J17" i="28" s="1"/>
  <c r="P17" i="28" s="1"/>
  <c r="M10" i="27"/>
  <c r="C11" i="27"/>
  <c r="I14" i="27"/>
  <c r="J14" i="27" s="1"/>
  <c r="P14" i="27" s="1"/>
  <c r="I13" i="27"/>
  <c r="J13" i="27" s="1"/>
  <c r="P13" i="27" s="1"/>
  <c r="H12" i="27"/>
  <c r="I12" i="27"/>
  <c r="J12" i="27" s="1"/>
  <c r="P12" i="27" s="1"/>
  <c r="I21" i="27"/>
  <c r="J21" i="27" s="1"/>
  <c r="P21" i="27" s="1"/>
  <c r="I20" i="27"/>
  <c r="J20" i="27" s="1"/>
  <c r="P20" i="27" s="1"/>
  <c r="I19" i="27"/>
  <c r="J19" i="27" s="1"/>
  <c r="P19" i="27" s="1"/>
  <c r="H18" i="27"/>
  <c r="I18" i="27"/>
  <c r="J18" i="27" s="1"/>
  <c r="P18" i="27" s="1"/>
  <c r="I11" i="27"/>
  <c r="J11" i="27" s="1"/>
  <c r="P11" i="27" s="1"/>
  <c r="I10" i="27"/>
  <c r="J10" i="27" s="1"/>
  <c r="P10" i="27" s="1"/>
  <c r="H9" i="27"/>
  <c r="I9" i="27"/>
  <c r="J9" i="27" s="1"/>
  <c r="P9" i="27" s="1"/>
  <c r="I17" i="27"/>
  <c r="J17" i="27" s="1"/>
  <c r="P17" i="27" s="1"/>
  <c r="I16" i="27"/>
  <c r="J16" i="27" s="1"/>
  <c r="P16" i="27" s="1"/>
  <c r="H15" i="27"/>
  <c r="I15" i="27"/>
  <c r="J15" i="27" s="1"/>
  <c r="P15" i="27" s="1"/>
  <c r="I25" i="27"/>
  <c r="J25" i="27" s="1"/>
  <c r="P25" i="27" s="1"/>
  <c r="F27" i="25" s="1"/>
  <c r="I24" i="27"/>
  <c r="J24" i="27" s="1"/>
  <c r="P24" i="27" s="1"/>
  <c r="F26" i="25" s="1"/>
  <c r="I23" i="27"/>
  <c r="J23" i="27" s="1"/>
  <c r="P23" i="27" s="1"/>
  <c r="F25" i="25" s="1"/>
  <c r="H22" i="27"/>
  <c r="I22" i="27"/>
  <c r="J22" i="27" s="1"/>
  <c r="P22" i="27" s="1"/>
  <c r="F24" i="25" s="1"/>
  <c r="I29" i="27"/>
  <c r="J29" i="27" s="1"/>
  <c r="P29" i="27" s="1"/>
  <c r="F31" i="25" s="1"/>
  <c r="I28" i="27"/>
  <c r="J28" i="27" s="1"/>
  <c r="P28" i="27" s="1"/>
  <c r="F30" i="25" s="1"/>
  <c r="I27" i="27"/>
  <c r="J27" i="27" s="1"/>
  <c r="P27" i="27" s="1"/>
  <c r="F29" i="25" s="1"/>
  <c r="H26" i="27"/>
  <c r="I26" i="27"/>
  <c r="J26" i="27" s="1"/>
  <c r="P26" i="27" s="1"/>
  <c r="F28" i="25" s="1"/>
  <c r="J31" i="27"/>
  <c r="P31" i="27" s="1"/>
  <c r="F33" i="25" s="1"/>
  <c r="H30" i="27"/>
  <c r="I30" i="27"/>
  <c r="J30" i="27" s="1"/>
  <c r="P30" i="27" s="1"/>
  <c r="F32" i="25" s="1"/>
  <c r="E48" i="25"/>
  <c r="F48" i="25" s="1"/>
  <c r="G48" i="25" s="1"/>
  <c r="H48" i="25" s="1"/>
  <c r="I48" i="25" s="1"/>
  <c r="J48" i="25" s="1"/>
  <c r="K48" i="25" s="1"/>
  <c r="L48" i="25" s="1"/>
  <c r="M48" i="25" s="1"/>
  <c r="N48" i="25" s="1"/>
  <c r="O48" i="25" s="1"/>
  <c r="P48" i="25" s="1"/>
  <c r="Q48" i="25" s="1"/>
  <c r="R48" i="25" s="1"/>
  <c r="S48" i="25" s="1"/>
  <c r="T48" i="25" s="1"/>
  <c r="U48" i="25" s="1"/>
  <c r="V48" i="25" s="1"/>
  <c r="W48" i="25" s="1"/>
  <c r="X48" i="25" s="1"/>
  <c r="Y48" i="25" s="1"/>
  <c r="Z48" i="25" s="1"/>
  <c r="AA48" i="25" s="1"/>
  <c r="AB48" i="25" s="1"/>
  <c r="AC48" i="25" s="1"/>
  <c r="AD48" i="25" s="1"/>
  <c r="AE48" i="25" s="1"/>
  <c r="AF48" i="25" s="1"/>
  <c r="AG48" i="25" s="1"/>
  <c r="AH48" i="25" s="1"/>
  <c r="AI48" i="25" s="1"/>
  <c r="AJ48" i="25" s="1"/>
  <c r="D49" i="25"/>
  <c r="F8" i="1"/>
  <c r="F12" i="1"/>
  <c r="G12" i="1" s="1"/>
  <c r="F9" i="1"/>
  <c r="G9" i="1" s="1"/>
  <c r="F10" i="1"/>
  <c r="F11" i="1"/>
  <c r="F13" i="1"/>
  <c r="F15" i="1"/>
  <c r="G15" i="1" s="1"/>
  <c r="H15" i="1" s="1"/>
  <c r="F14" i="1"/>
  <c r="F16" i="1"/>
  <c r="F18" i="1"/>
  <c r="G18" i="1" s="1"/>
  <c r="H18" i="1" s="1"/>
  <c r="F17" i="1"/>
  <c r="F19" i="1"/>
  <c r="F22" i="1"/>
  <c r="G22" i="1" s="1"/>
  <c r="F20" i="1"/>
  <c r="F21" i="1"/>
  <c r="F23" i="1"/>
  <c r="F26" i="1"/>
  <c r="G26" i="1" s="1"/>
  <c r="I26" i="1" s="1"/>
  <c r="J26" i="1" s="1"/>
  <c r="P26" i="1" s="1"/>
  <c r="E28" i="25" s="1"/>
  <c r="F24" i="1"/>
  <c r="F25" i="1"/>
  <c r="F27" i="1"/>
  <c r="F30" i="1"/>
  <c r="G30" i="1" s="1"/>
  <c r="F28" i="1"/>
  <c r="F29" i="1"/>
  <c r="F31" i="1"/>
  <c r="F32" i="1"/>
  <c r="F33" i="1"/>
  <c r="P6" i="1"/>
  <c r="O12" i="1"/>
  <c r="O15" i="1"/>
  <c r="O18" i="1"/>
  <c r="O22" i="1"/>
  <c r="O26" i="1"/>
  <c r="O30" i="1"/>
  <c r="O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6" i="1"/>
  <c r="C8" i="1"/>
  <c r="C9" i="1" s="1"/>
  <c r="M8" i="1"/>
  <c r="M7" i="1"/>
  <c r="H4" i="46" l="1"/>
  <c r="H4" i="45"/>
  <c r="H4" i="44"/>
  <c r="H4" i="42"/>
  <c r="H4" i="39"/>
  <c r="H4" i="38"/>
  <c r="H4" i="37"/>
  <c r="H4" i="36"/>
  <c r="H4" i="35"/>
  <c r="H4" i="34"/>
  <c r="H4" i="33"/>
  <c r="H4" i="32"/>
  <c r="H4" i="31"/>
  <c r="H4" i="30"/>
  <c r="H4" i="29"/>
  <c r="H4" i="27"/>
  <c r="I36" i="25"/>
  <c r="H26" i="1"/>
  <c r="I18" i="1"/>
  <c r="J18" i="1" s="1"/>
  <c r="P18" i="1" s="1"/>
  <c r="M9" i="1"/>
  <c r="C10" i="1"/>
  <c r="K36" i="25"/>
  <c r="M36" i="25"/>
  <c r="N36" i="25"/>
  <c r="H36" i="25"/>
  <c r="V36" i="25"/>
  <c r="W36" i="25"/>
  <c r="S37" i="25"/>
  <c r="L36" i="25"/>
  <c r="O36" i="25"/>
  <c r="T36" i="25"/>
  <c r="R36" i="25"/>
  <c r="X36" i="25"/>
  <c r="F36" i="25"/>
  <c r="U36" i="25"/>
  <c r="I37" i="25"/>
  <c r="G36" i="25"/>
  <c r="J36" i="25"/>
  <c r="P36" i="25"/>
  <c r="Q36" i="25"/>
  <c r="Y36" i="25"/>
  <c r="I32" i="1"/>
  <c r="I31" i="1"/>
  <c r="I17" i="1"/>
  <c r="J17" i="1" s="1"/>
  <c r="P17" i="1" s="1"/>
  <c r="I7" i="1"/>
  <c r="I8" i="1"/>
  <c r="J8" i="1" s="1"/>
  <c r="P8" i="1" s="1"/>
  <c r="C13" i="46"/>
  <c r="M12" i="46"/>
  <c r="M12" i="45"/>
  <c r="C13" i="45"/>
  <c r="C13" i="44"/>
  <c r="M12" i="44"/>
  <c r="C13" i="43"/>
  <c r="M12" i="43"/>
  <c r="M11" i="42"/>
  <c r="C12" i="42"/>
  <c r="C13" i="41"/>
  <c r="M12" i="41"/>
  <c r="C13" i="40"/>
  <c r="M12" i="40"/>
  <c r="C13" i="39"/>
  <c r="M12" i="39"/>
  <c r="M12" i="38"/>
  <c r="C13" i="38"/>
  <c r="C13" i="37"/>
  <c r="M12" i="37"/>
  <c r="C13" i="36"/>
  <c r="M12" i="36"/>
  <c r="C13" i="35"/>
  <c r="M12" i="35"/>
  <c r="C13" i="34"/>
  <c r="M12" i="34"/>
  <c r="M11" i="33"/>
  <c r="C12" i="33"/>
  <c r="M11" i="32"/>
  <c r="C12" i="32"/>
  <c r="M11" i="31"/>
  <c r="C12" i="31"/>
  <c r="C13" i="30"/>
  <c r="M12" i="30"/>
  <c r="H9" i="1"/>
  <c r="I10" i="1"/>
  <c r="J10" i="1" s="1"/>
  <c r="P10" i="1" s="1"/>
  <c r="I11" i="1"/>
  <c r="J11" i="1" s="1"/>
  <c r="P11" i="1" s="1"/>
  <c r="I9" i="1"/>
  <c r="J9" i="1" s="1"/>
  <c r="P9" i="1" s="1"/>
  <c r="M11" i="29"/>
  <c r="C12" i="29"/>
  <c r="C13" i="28"/>
  <c r="M12" i="28"/>
  <c r="M11" i="27"/>
  <c r="C12" i="27"/>
  <c r="H12" i="1"/>
  <c r="H22" i="1"/>
  <c r="H4" i="1" s="1"/>
  <c r="I20" i="1"/>
  <c r="J20" i="1" s="1"/>
  <c r="P20" i="1" s="1"/>
  <c r="I25" i="1"/>
  <c r="J25" i="1" s="1"/>
  <c r="P25" i="1" s="1"/>
  <c r="E27" i="25" s="1"/>
  <c r="I21" i="1"/>
  <c r="J21" i="1" s="1"/>
  <c r="P21" i="1" s="1"/>
  <c r="I24" i="1"/>
  <c r="J24" i="1" s="1"/>
  <c r="P24" i="1" s="1"/>
  <c r="E26" i="25" s="1"/>
  <c r="I13" i="1"/>
  <c r="J13" i="1" s="1"/>
  <c r="P13" i="1" s="1"/>
  <c r="I19" i="1"/>
  <c r="J19" i="1" s="1"/>
  <c r="P19" i="1" s="1"/>
  <c r="I30" i="1"/>
  <c r="J30" i="1" s="1"/>
  <c r="P30" i="1" s="1"/>
  <c r="E32" i="25" s="1"/>
  <c r="I29" i="1"/>
  <c r="J29" i="1" s="1"/>
  <c r="P29" i="1" s="1"/>
  <c r="E31" i="25" s="1"/>
  <c r="I28" i="1"/>
  <c r="J28" i="1" s="1"/>
  <c r="P28" i="1" s="1"/>
  <c r="E30" i="25" s="1"/>
  <c r="H30" i="1"/>
  <c r="I16" i="1"/>
  <c r="J16" i="1" s="1"/>
  <c r="P16" i="1" s="1"/>
  <c r="I15" i="1"/>
  <c r="J15" i="1" s="1"/>
  <c r="P15" i="1" s="1"/>
  <c r="I23" i="1"/>
  <c r="J23" i="1" s="1"/>
  <c r="P23" i="1" s="1"/>
  <c r="E25" i="25" s="1"/>
  <c r="I22" i="1"/>
  <c r="J22" i="1" s="1"/>
  <c r="P22" i="1" s="1"/>
  <c r="E24" i="25" s="1"/>
  <c r="I27" i="1"/>
  <c r="J27" i="1" s="1"/>
  <c r="P27" i="1" s="1"/>
  <c r="E29" i="25" s="1"/>
  <c r="I14" i="1"/>
  <c r="J14" i="1" s="1"/>
  <c r="P14" i="1" s="1"/>
  <c r="I12" i="1"/>
  <c r="J12" i="1" s="1"/>
  <c r="P12" i="1" s="1"/>
  <c r="X37" i="25" l="1"/>
  <c r="W37" i="25"/>
  <c r="K37" i="25"/>
  <c r="T37" i="25"/>
  <c r="V37" i="25"/>
  <c r="G37" i="25"/>
  <c r="O37" i="25"/>
  <c r="H37" i="25"/>
  <c r="Y37" i="25"/>
  <c r="I38" i="25"/>
  <c r="U37" i="25"/>
  <c r="L37" i="25"/>
  <c r="N37" i="25"/>
  <c r="J37" i="25"/>
  <c r="Q37" i="25"/>
  <c r="R37" i="25"/>
  <c r="F37" i="25"/>
  <c r="M37" i="25"/>
  <c r="M10" i="1"/>
  <c r="C11" i="1"/>
  <c r="P37" i="25"/>
  <c r="S38" i="25"/>
  <c r="C14" i="46"/>
  <c r="M13" i="46"/>
  <c r="M13" i="45"/>
  <c r="C14" i="45"/>
  <c r="C14" i="44"/>
  <c r="M13" i="44"/>
  <c r="C14" i="43"/>
  <c r="M13" i="43"/>
  <c r="C13" i="42"/>
  <c r="M12" i="42"/>
  <c r="C14" i="41"/>
  <c r="M13" i="41"/>
  <c r="C14" i="40"/>
  <c r="M13" i="40"/>
  <c r="C14" i="39"/>
  <c r="M13" i="39"/>
  <c r="M13" i="38"/>
  <c r="C14" i="38"/>
  <c r="C14" i="37"/>
  <c r="M13" i="37"/>
  <c r="C14" i="36"/>
  <c r="M13" i="36"/>
  <c r="C14" i="35"/>
  <c r="M13" i="35"/>
  <c r="C14" i="34"/>
  <c r="M13" i="34"/>
  <c r="C13" i="33"/>
  <c r="M12" i="33"/>
  <c r="C13" i="32"/>
  <c r="M12" i="32"/>
  <c r="C13" i="31"/>
  <c r="M12" i="31"/>
  <c r="C14" i="30"/>
  <c r="M13" i="30"/>
  <c r="C13" i="29"/>
  <c r="M12" i="29"/>
  <c r="C14" i="28"/>
  <c r="M13" i="28"/>
  <c r="C13" i="27"/>
  <c r="M12" i="27"/>
  <c r="I33" i="1"/>
  <c r="X38" i="25" l="1"/>
  <c r="R38" i="25"/>
  <c r="U38" i="25"/>
  <c r="G38" i="25"/>
  <c r="S39" i="25"/>
  <c r="I39" i="25"/>
  <c r="J38" i="25"/>
  <c r="Y38" i="25"/>
  <c r="T38" i="25"/>
  <c r="M11" i="1"/>
  <c r="C12" i="1"/>
  <c r="V38" i="25"/>
  <c r="P38" i="25"/>
  <c r="K38" i="25"/>
  <c r="M38" i="25"/>
  <c r="N38" i="25"/>
  <c r="H38" i="25"/>
  <c r="Q38" i="25"/>
  <c r="W38" i="25"/>
  <c r="F38" i="25"/>
  <c r="L38" i="25"/>
  <c r="O38" i="25"/>
  <c r="C15" i="46"/>
  <c r="M14" i="46"/>
  <c r="M14" i="45"/>
  <c r="C15" i="45"/>
  <c r="C15" i="44"/>
  <c r="M14" i="44"/>
  <c r="C15" i="43"/>
  <c r="M14" i="43"/>
  <c r="M13" i="42"/>
  <c r="C14" i="42"/>
  <c r="C15" i="41"/>
  <c r="M14" i="41"/>
  <c r="C15" i="40"/>
  <c r="M14" i="40"/>
  <c r="C15" i="39"/>
  <c r="M14" i="39"/>
  <c r="M14" i="38"/>
  <c r="C15" i="38"/>
  <c r="C15" i="37"/>
  <c r="M14" i="37"/>
  <c r="C15" i="36"/>
  <c r="M14" i="36"/>
  <c r="C15" i="35"/>
  <c r="M14" i="35"/>
  <c r="C15" i="34"/>
  <c r="M14" i="34"/>
  <c r="M13" i="33"/>
  <c r="C14" i="33"/>
  <c r="M13" i="32"/>
  <c r="C14" i="32"/>
  <c r="M13" i="31"/>
  <c r="C14" i="31"/>
  <c r="C15" i="30"/>
  <c r="M14" i="30"/>
  <c r="J32" i="1"/>
  <c r="P32" i="1" s="1"/>
  <c r="E34" i="25" s="1"/>
  <c r="J31" i="1"/>
  <c r="P31" i="1" s="1"/>
  <c r="E33" i="25" s="1"/>
  <c r="J33" i="1"/>
  <c r="P33" i="1" s="1"/>
  <c r="E35" i="25" s="1"/>
  <c r="M13" i="29"/>
  <c r="C14" i="29"/>
  <c r="C15" i="28"/>
  <c r="M14" i="28"/>
  <c r="M13" i="27"/>
  <c r="C14" i="27"/>
  <c r="Y39" i="25" l="1"/>
  <c r="Q39" i="25"/>
  <c r="V39" i="25"/>
  <c r="J39" i="25"/>
  <c r="X39" i="25"/>
  <c r="E36" i="25"/>
  <c r="P39" i="25"/>
  <c r="I41" i="25"/>
  <c r="I40" i="25"/>
  <c r="O39" i="25"/>
  <c r="N39" i="25"/>
  <c r="S41" i="25"/>
  <c r="S40" i="25"/>
  <c r="C13" i="1"/>
  <c r="M12" i="1"/>
  <c r="L39" i="25"/>
  <c r="M39" i="25"/>
  <c r="G39" i="25"/>
  <c r="R39" i="25"/>
  <c r="H39" i="25"/>
  <c r="W39" i="25"/>
  <c r="F39" i="25"/>
  <c r="K39" i="25"/>
  <c r="T39" i="25"/>
  <c r="U39" i="25"/>
  <c r="C16" i="46"/>
  <c r="M15" i="46"/>
  <c r="C16" i="45"/>
  <c r="M15" i="45"/>
  <c r="C16" i="44"/>
  <c r="M15" i="44"/>
  <c r="C16" i="43"/>
  <c r="M15" i="43"/>
  <c r="M14" i="42"/>
  <c r="C15" i="42"/>
  <c r="C16" i="41"/>
  <c r="M15" i="41"/>
  <c r="C16" i="40"/>
  <c r="M15" i="40"/>
  <c r="C16" i="39"/>
  <c r="M15" i="39"/>
  <c r="C16" i="38"/>
  <c r="M15" i="38"/>
  <c r="C16" i="37"/>
  <c r="M15" i="37"/>
  <c r="C16" i="36"/>
  <c r="M15" i="36"/>
  <c r="C16" i="35"/>
  <c r="M15" i="35"/>
  <c r="C16" i="34"/>
  <c r="M15" i="34"/>
  <c r="M14" i="33"/>
  <c r="C15" i="33"/>
  <c r="M14" i="32"/>
  <c r="C15" i="32"/>
  <c r="M14" i="31"/>
  <c r="C15" i="31"/>
  <c r="C16" i="30"/>
  <c r="M15" i="30"/>
  <c r="M14" i="29"/>
  <c r="C15" i="29"/>
  <c r="C16" i="28"/>
  <c r="M15" i="28"/>
  <c r="M14" i="27"/>
  <c r="C15" i="27"/>
  <c r="Y41" i="25" l="1"/>
  <c r="Y40" i="25"/>
  <c r="E37" i="25"/>
  <c r="R41" i="25"/>
  <c r="R40" i="25"/>
  <c r="T41" i="25"/>
  <c r="T40" i="25"/>
  <c r="G41" i="25"/>
  <c r="G40" i="25"/>
  <c r="O41" i="25"/>
  <c r="O40" i="25"/>
  <c r="X41" i="25"/>
  <c r="X40" i="25"/>
  <c r="U41" i="25"/>
  <c r="U40" i="25"/>
  <c r="N41" i="25"/>
  <c r="N40" i="25"/>
  <c r="K41" i="25"/>
  <c r="K40" i="25"/>
  <c r="M41" i="25"/>
  <c r="M40" i="25"/>
  <c r="J41" i="25"/>
  <c r="J40" i="25"/>
  <c r="H41" i="25"/>
  <c r="H40" i="25"/>
  <c r="F41" i="25"/>
  <c r="F40" i="25"/>
  <c r="L41" i="25"/>
  <c r="L40" i="25"/>
  <c r="V41" i="25"/>
  <c r="V40" i="25"/>
  <c r="W41" i="25"/>
  <c r="W40" i="25"/>
  <c r="M13" i="1"/>
  <c r="C14" i="1"/>
  <c r="P41" i="25"/>
  <c r="P40" i="25"/>
  <c r="Q41" i="25"/>
  <c r="Q40" i="25"/>
  <c r="C17" i="46"/>
  <c r="M16" i="46"/>
  <c r="M16" i="45"/>
  <c r="C17" i="45"/>
  <c r="C17" i="44"/>
  <c r="M16" i="44"/>
  <c r="C17" i="43"/>
  <c r="M16" i="43"/>
  <c r="C16" i="42"/>
  <c r="M15" i="42"/>
  <c r="C17" i="41"/>
  <c r="M16" i="41"/>
  <c r="C17" i="40"/>
  <c r="M16" i="40"/>
  <c r="C17" i="39"/>
  <c r="M16" i="39"/>
  <c r="M16" i="38"/>
  <c r="C17" i="38"/>
  <c r="C17" i="37"/>
  <c r="M16" i="37"/>
  <c r="C17" i="36"/>
  <c r="M16" i="36"/>
  <c r="C17" i="35"/>
  <c r="M16" i="35"/>
  <c r="M16" i="34"/>
  <c r="C17" i="34"/>
  <c r="C16" i="33"/>
  <c r="M15" i="33"/>
  <c r="C16" i="32"/>
  <c r="M15" i="32"/>
  <c r="C16" i="31"/>
  <c r="M15" i="31"/>
  <c r="C17" i="30"/>
  <c r="M16" i="30"/>
  <c r="C16" i="29"/>
  <c r="M15" i="29"/>
  <c r="M16" i="28"/>
  <c r="C17" i="28"/>
  <c r="C16" i="27"/>
  <c r="M15" i="27"/>
  <c r="E38" i="25" l="1"/>
  <c r="M14" i="1"/>
  <c r="C15" i="1"/>
  <c r="M17" i="46"/>
  <c r="C18" i="46"/>
  <c r="M17" i="45"/>
  <c r="C18" i="45"/>
  <c r="M17" i="44"/>
  <c r="C18" i="44"/>
  <c r="M17" i="43"/>
  <c r="C18" i="43"/>
  <c r="C17" i="42"/>
  <c r="M16" i="42"/>
  <c r="M17" i="41"/>
  <c r="C18" i="41"/>
  <c r="M17" i="40"/>
  <c r="C18" i="40"/>
  <c r="C18" i="39"/>
  <c r="M17" i="39"/>
  <c r="M17" i="38"/>
  <c r="C18" i="38"/>
  <c r="C18" i="37"/>
  <c r="M17" i="37"/>
  <c r="M17" i="36"/>
  <c r="C18" i="36"/>
  <c r="M17" i="35"/>
  <c r="C18" i="35"/>
  <c r="M17" i="34"/>
  <c r="C18" i="34"/>
  <c r="C17" i="33"/>
  <c r="M16" i="33"/>
  <c r="C17" i="32"/>
  <c r="M16" i="32"/>
  <c r="C17" i="31"/>
  <c r="M16" i="31"/>
  <c r="M17" i="30"/>
  <c r="C18" i="30"/>
  <c r="M16" i="29"/>
  <c r="C17" i="29"/>
  <c r="M17" i="28"/>
  <c r="C18" i="28"/>
  <c r="M16" i="27"/>
  <c r="C17" i="27"/>
  <c r="M15" i="1" l="1"/>
  <c r="C16" i="1"/>
  <c r="E39" i="25"/>
  <c r="C19" i="46"/>
  <c r="M18" i="46"/>
  <c r="C19" i="45"/>
  <c r="M18" i="45"/>
  <c r="C19" i="44"/>
  <c r="M18" i="44"/>
  <c r="C19" i="43"/>
  <c r="M18" i="43"/>
  <c r="M17" i="42"/>
  <c r="C18" i="42"/>
  <c r="C19" i="41"/>
  <c r="M18" i="41"/>
  <c r="C19" i="40"/>
  <c r="M18" i="40"/>
  <c r="C19" i="39"/>
  <c r="M18" i="39"/>
  <c r="C19" i="38"/>
  <c r="M18" i="38"/>
  <c r="C19" i="37"/>
  <c r="M18" i="37"/>
  <c r="C19" i="36"/>
  <c r="M18" i="36"/>
  <c r="C19" i="35"/>
  <c r="M18" i="35"/>
  <c r="C19" i="34"/>
  <c r="M18" i="34"/>
  <c r="M17" i="33"/>
  <c r="C18" i="33"/>
  <c r="M17" i="32"/>
  <c r="C18" i="32"/>
  <c r="M17" i="31"/>
  <c r="C18" i="31"/>
  <c r="C19" i="30"/>
  <c r="M18" i="30"/>
  <c r="M17" i="29"/>
  <c r="C18" i="29"/>
  <c r="C19" i="28"/>
  <c r="M18" i="28"/>
  <c r="M17" i="27"/>
  <c r="C18" i="27"/>
  <c r="E41" i="25" l="1"/>
  <c r="E40" i="25"/>
  <c r="M16" i="1"/>
  <c r="C17" i="1"/>
  <c r="M19" i="46"/>
  <c r="C20" i="46"/>
  <c r="M19" i="45"/>
  <c r="C20" i="45"/>
  <c r="M19" i="44"/>
  <c r="C20" i="44"/>
  <c r="M19" i="43"/>
  <c r="C20" i="43"/>
  <c r="C19" i="42"/>
  <c r="M18" i="42"/>
  <c r="M19" i="41"/>
  <c r="C20" i="41"/>
  <c r="M19" i="40"/>
  <c r="C20" i="40"/>
  <c r="C20" i="39"/>
  <c r="M19" i="39"/>
  <c r="M19" i="38"/>
  <c r="C20" i="38"/>
  <c r="C20" i="37"/>
  <c r="M19" i="37"/>
  <c r="M19" i="36"/>
  <c r="C20" i="36"/>
  <c r="M19" i="35"/>
  <c r="C20" i="35"/>
  <c r="M19" i="34"/>
  <c r="C20" i="34"/>
  <c r="C19" i="33"/>
  <c r="M18" i="33"/>
  <c r="C19" i="32"/>
  <c r="M18" i="32"/>
  <c r="C19" i="31"/>
  <c r="M18" i="31"/>
  <c r="M19" i="30"/>
  <c r="C20" i="30"/>
  <c r="C19" i="29"/>
  <c r="M18" i="29"/>
  <c r="M19" i="28"/>
  <c r="C20" i="28"/>
  <c r="C19" i="27"/>
  <c r="M18" i="27"/>
  <c r="M17" i="1" l="1"/>
  <c r="C18" i="1"/>
  <c r="AT114" i="25"/>
  <c r="AT366" i="25"/>
  <c r="AT199" i="25"/>
  <c r="AT451" i="25"/>
  <c r="AT32" i="25"/>
  <c r="AT284" i="25"/>
  <c r="AT536" i="25"/>
  <c r="AT117" i="25"/>
  <c r="AT369" i="25"/>
  <c r="AT202" i="25"/>
  <c r="AT454" i="25"/>
  <c r="AT35" i="25"/>
  <c r="AT287" i="25"/>
  <c r="AT539" i="25"/>
  <c r="AT120" i="25"/>
  <c r="AT372" i="25"/>
  <c r="AT205" i="25"/>
  <c r="AT457" i="25"/>
  <c r="AT38" i="25"/>
  <c r="AT290" i="25"/>
  <c r="AT542" i="25"/>
  <c r="AT123" i="25"/>
  <c r="AT375" i="25"/>
  <c r="AT208" i="25"/>
  <c r="AT460" i="25"/>
  <c r="AT41" i="25"/>
  <c r="AT293" i="25"/>
  <c r="AT545" i="25"/>
  <c r="AT126" i="25"/>
  <c r="AT378" i="25"/>
  <c r="AT211" i="25"/>
  <c r="AT463" i="25"/>
  <c r="AT44" i="25"/>
  <c r="AT296" i="25"/>
  <c r="AT548" i="25"/>
  <c r="AT129" i="25"/>
  <c r="AT381" i="25"/>
  <c r="AT214" i="25"/>
  <c r="AT466" i="25"/>
  <c r="AT47" i="25"/>
  <c r="AT299" i="25"/>
  <c r="AT551" i="25"/>
  <c r="AT132" i="25"/>
  <c r="AT384" i="25"/>
  <c r="AT217" i="25"/>
  <c r="AT469" i="25"/>
  <c r="AT50" i="25"/>
  <c r="AT302" i="25"/>
  <c r="AT554" i="25"/>
  <c r="AT135" i="25"/>
  <c r="AT387" i="25"/>
  <c r="AT220" i="25"/>
  <c r="AT472" i="25"/>
  <c r="AT53" i="25"/>
  <c r="AT305" i="25"/>
  <c r="AT557" i="25"/>
  <c r="AT138" i="25"/>
  <c r="AT390" i="25"/>
  <c r="AT223" i="25"/>
  <c r="AT475" i="25"/>
  <c r="AT56" i="25"/>
  <c r="AT308" i="25"/>
  <c r="AT560" i="25"/>
  <c r="AT141" i="25"/>
  <c r="AT393" i="25"/>
  <c r="AT226" i="25"/>
  <c r="AT478" i="25"/>
  <c r="AT59" i="25"/>
  <c r="AT311" i="25"/>
  <c r="AT563" i="25"/>
  <c r="AT144" i="25"/>
  <c r="AT396" i="25"/>
  <c r="AT229" i="25"/>
  <c r="AT481" i="25"/>
  <c r="AT62" i="25"/>
  <c r="AT314" i="25"/>
  <c r="AT566" i="25"/>
  <c r="AT147" i="25"/>
  <c r="AT399" i="25"/>
  <c r="AT232" i="25"/>
  <c r="AT484" i="25"/>
  <c r="AT65" i="25"/>
  <c r="AT317" i="25"/>
  <c r="AT569" i="25"/>
  <c r="AT150" i="25"/>
  <c r="AT402" i="25"/>
  <c r="AT235" i="25"/>
  <c r="AT487" i="25"/>
  <c r="AT68" i="25"/>
  <c r="AT320" i="25"/>
  <c r="AT572" i="25"/>
  <c r="AT153" i="25"/>
  <c r="AT405" i="25"/>
  <c r="AT238" i="25"/>
  <c r="AT490" i="25"/>
  <c r="AT71" i="25"/>
  <c r="AT323" i="25"/>
  <c r="AT575" i="25"/>
  <c r="AT156" i="25"/>
  <c r="AT408" i="25"/>
  <c r="AT241" i="25"/>
  <c r="AT493" i="25"/>
  <c r="AT74" i="25"/>
  <c r="AT326" i="25"/>
  <c r="AT578" i="25"/>
  <c r="AT159" i="25"/>
  <c r="AT411" i="25"/>
  <c r="AT244" i="25"/>
  <c r="AT496" i="25"/>
  <c r="AT77" i="25"/>
  <c r="AT329" i="25"/>
  <c r="AT581" i="25"/>
  <c r="AT162" i="25"/>
  <c r="AT414" i="25"/>
  <c r="AT247" i="25"/>
  <c r="AT499" i="25"/>
  <c r="AT80" i="25"/>
  <c r="AT332" i="25"/>
  <c r="AT584" i="25"/>
  <c r="AT165" i="25"/>
  <c r="AT417" i="25"/>
  <c r="AT250" i="25"/>
  <c r="AT502" i="25"/>
  <c r="AT83" i="25"/>
  <c r="AT335" i="25"/>
  <c r="AT587" i="25"/>
  <c r="AT168" i="25"/>
  <c r="AT420" i="25"/>
  <c r="AT253" i="25"/>
  <c r="AT505" i="25"/>
  <c r="AT86" i="25"/>
  <c r="AT338" i="25"/>
  <c r="AT590" i="25"/>
  <c r="AT171" i="25"/>
  <c r="AT423" i="25"/>
  <c r="AT256" i="25"/>
  <c r="AT508" i="25"/>
  <c r="AT89" i="25"/>
  <c r="AT341" i="25"/>
  <c r="AT593" i="25"/>
  <c r="AT174" i="25"/>
  <c r="AT426" i="25"/>
  <c r="AT259" i="25"/>
  <c r="AT511" i="25"/>
  <c r="AT92" i="25"/>
  <c r="AT344" i="25"/>
  <c r="AT596" i="25"/>
  <c r="AT198" i="25"/>
  <c r="AT450" i="25"/>
  <c r="AT31" i="25"/>
  <c r="AT283" i="25"/>
  <c r="AT535" i="25"/>
  <c r="AT116" i="25"/>
  <c r="AT368" i="25"/>
  <c r="AT201" i="25"/>
  <c r="AT453" i="25"/>
  <c r="AT34" i="25"/>
  <c r="AT286" i="25"/>
  <c r="AT538" i="25"/>
  <c r="AT119" i="25"/>
  <c r="AT371" i="25"/>
  <c r="AT204" i="25"/>
  <c r="AT456" i="25"/>
  <c r="AT37" i="25"/>
  <c r="AT289" i="25"/>
  <c r="AT541" i="25"/>
  <c r="AT122" i="25"/>
  <c r="AT374" i="25"/>
  <c r="AT207" i="25"/>
  <c r="AT459" i="25"/>
  <c r="AT40" i="25"/>
  <c r="AT292" i="25"/>
  <c r="AT544" i="25"/>
  <c r="AT125" i="25"/>
  <c r="AT377" i="25"/>
  <c r="AT210" i="25"/>
  <c r="AT462" i="25"/>
  <c r="AT43" i="25"/>
  <c r="AT295" i="25"/>
  <c r="AT547" i="25"/>
  <c r="AT128" i="25"/>
  <c r="AT380" i="25"/>
  <c r="AT213" i="25"/>
  <c r="AT465" i="25"/>
  <c r="AT46" i="25"/>
  <c r="AT298" i="25"/>
  <c r="AT550" i="25"/>
  <c r="AT131" i="25"/>
  <c r="AT383" i="25"/>
  <c r="AT216" i="25"/>
  <c r="AT468" i="25"/>
  <c r="AT49" i="25"/>
  <c r="AT301" i="25"/>
  <c r="AT553" i="25"/>
  <c r="AT134" i="25"/>
  <c r="AT386" i="25"/>
  <c r="AT219" i="25"/>
  <c r="AT471" i="25"/>
  <c r="AT52" i="25"/>
  <c r="AT304" i="25"/>
  <c r="AT556" i="25"/>
  <c r="AT137" i="25"/>
  <c r="AT389" i="25"/>
  <c r="AT222" i="25"/>
  <c r="AT474" i="25"/>
  <c r="AT55" i="25"/>
  <c r="AT307" i="25"/>
  <c r="AT559" i="25"/>
  <c r="AT140" i="25"/>
  <c r="AT392" i="25"/>
  <c r="AT225" i="25"/>
  <c r="AT477" i="25"/>
  <c r="AT58" i="25"/>
  <c r="AT310" i="25"/>
  <c r="AT562" i="25"/>
  <c r="AT143" i="25"/>
  <c r="AT395" i="25"/>
  <c r="AT228" i="25"/>
  <c r="AT480" i="25"/>
  <c r="AT61" i="25"/>
  <c r="AT313" i="25"/>
  <c r="AT565" i="25"/>
  <c r="AT146" i="25"/>
  <c r="AT398" i="25"/>
  <c r="AT231" i="25"/>
  <c r="AT483" i="25"/>
  <c r="AT64" i="25"/>
  <c r="AT316" i="25"/>
  <c r="AT568" i="25"/>
  <c r="AT149" i="25"/>
  <c r="AT401" i="25"/>
  <c r="AT234" i="25"/>
  <c r="AT486" i="25"/>
  <c r="AT67" i="25"/>
  <c r="AT319" i="25"/>
  <c r="AT571" i="25"/>
  <c r="AT152" i="25"/>
  <c r="AT404" i="25"/>
  <c r="AT237" i="25"/>
  <c r="AT489" i="25"/>
  <c r="AT70" i="25"/>
  <c r="AT322" i="25"/>
  <c r="AT574" i="25"/>
  <c r="AT155" i="25"/>
  <c r="AT407" i="25"/>
  <c r="AT9" i="25"/>
  <c r="AT261" i="25"/>
  <c r="AT513" i="25"/>
  <c r="AT94" i="25"/>
  <c r="AT346" i="25"/>
  <c r="AT598" i="25"/>
  <c r="AT179" i="25"/>
  <c r="AT431" i="25"/>
  <c r="AT12" i="25"/>
  <c r="AT264" i="25"/>
  <c r="AT516" i="25"/>
  <c r="AT97" i="25"/>
  <c r="AT349" i="25"/>
  <c r="AT601" i="25"/>
  <c r="AT182" i="25"/>
  <c r="AT434" i="25"/>
  <c r="AT15" i="25"/>
  <c r="AT267" i="25"/>
  <c r="AT519" i="25"/>
  <c r="AT100" i="25"/>
  <c r="AT352" i="25"/>
  <c r="AT604" i="25"/>
  <c r="AT185" i="25"/>
  <c r="AT437" i="25"/>
  <c r="AT18" i="25"/>
  <c r="AT270" i="25"/>
  <c r="AT522" i="25"/>
  <c r="AT103" i="25"/>
  <c r="AT355" i="25"/>
  <c r="AT607" i="25"/>
  <c r="AT188" i="25"/>
  <c r="AT440" i="25"/>
  <c r="AT21" i="25"/>
  <c r="AT273" i="25"/>
  <c r="AT525" i="25"/>
  <c r="AT106" i="25"/>
  <c r="AT358" i="25"/>
  <c r="AT610" i="25"/>
  <c r="AT191" i="25"/>
  <c r="AT443" i="25"/>
  <c r="AT24" i="25"/>
  <c r="AT276" i="25"/>
  <c r="AT528" i="25"/>
  <c r="AT109" i="25"/>
  <c r="AT361" i="25"/>
  <c r="AT613" i="25"/>
  <c r="AT194" i="25"/>
  <c r="AT446" i="25"/>
  <c r="AT27" i="25"/>
  <c r="AT279" i="25"/>
  <c r="AT531" i="25"/>
  <c r="AT112" i="25"/>
  <c r="AT364" i="25"/>
  <c r="AT616" i="25"/>
  <c r="AT197" i="25"/>
  <c r="AT449" i="25"/>
  <c r="AT51" i="25"/>
  <c r="AT303" i="25"/>
  <c r="AT555" i="25"/>
  <c r="AT136" i="25"/>
  <c r="AT388" i="25"/>
  <c r="AT221" i="25"/>
  <c r="AT473" i="25"/>
  <c r="AT54" i="25"/>
  <c r="AT306" i="25"/>
  <c r="AT558" i="25"/>
  <c r="AT139" i="25"/>
  <c r="AT391" i="25"/>
  <c r="AT224" i="25"/>
  <c r="AT476" i="25"/>
  <c r="AT57" i="25"/>
  <c r="AT309" i="25"/>
  <c r="AT561" i="25"/>
  <c r="AT142" i="25"/>
  <c r="AT394" i="25"/>
  <c r="AT227" i="25"/>
  <c r="AT479" i="25"/>
  <c r="AT60" i="25"/>
  <c r="AT312" i="25"/>
  <c r="AT564" i="25"/>
  <c r="AT145" i="25"/>
  <c r="AT397" i="25"/>
  <c r="AT230" i="25"/>
  <c r="AT482" i="25"/>
  <c r="AT63" i="25"/>
  <c r="AT315" i="25"/>
  <c r="AT567" i="25"/>
  <c r="AT148" i="25"/>
  <c r="AT400" i="25"/>
  <c r="AT233" i="25"/>
  <c r="AT485" i="25"/>
  <c r="AT66" i="25"/>
  <c r="AT318" i="25"/>
  <c r="AT570" i="25"/>
  <c r="AT151" i="25"/>
  <c r="AT403" i="25"/>
  <c r="AT236" i="25"/>
  <c r="AT488" i="25"/>
  <c r="AT69" i="25"/>
  <c r="AT321" i="25"/>
  <c r="AT573" i="25"/>
  <c r="AT154" i="25"/>
  <c r="AT406" i="25"/>
  <c r="AT239" i="25"/>
  <c r="AT491" i="25"/>
  <c r="AT72" i="25"/>
  <c r="AT324" i="25"/>
  <c r="AT576" i="25"/>
  <c r="AT157" i="25"/>
  <c r="AT409" i="25"/>
  <c r="AT242" i="25"/>
  <c r="AT494" i="25"/>
  <c r="AT75" i="25"/>
  <c r="AT327" i="25"/>
  <c r="AT579" i="25"/>
  <c r="AT160" i="25"/>
  <c r="AT412" i="25"/>
  <c r="AT245" i="25"/>
  <c r="AT497" i="25"/>
  <c r="AT78" i="25"/>
  <c r="AT330" i="25"/>
  <c r="AT582" i="25"/>
  <c r="AT163" i="25"/>
  <c r="AT415" i="25"/>
  <c r="AT248" i="25"/>
  <c r="AT500" i="25"/>
  <c r="AT81" i="25"/>
  <c r="AT333" i="25"/>
  <c r="AT585" i="25"/>
  <c r="AT166" i="25"/>
  <c r="AT418" i="25"/>
  <c r="AT251" i="25"/>
  <c r="AT503" i="25"/>
  <c r="AT84" i="25"/>
  <c r="AT336" i="25"/>
  <c r="AT588" i="25"/>
  <c r="AT169" i="25"/>
  <c r="AT421" i="25"/>
  <c r="AT254" i="25"/>
  <c r="AT506" i="25"/>
  <c r="AT87" i="25"/>
  <c r="AT339" i="25"/>
  <c r="AT591" i="25"/>
  <c r="AT172" i="25"/>
  <c r="AT424" i="25"/>
  <c r="AT257" i="25"/>
  <c r="AT509" i="25"/>
  <c r="AT90" i="25"/>
  <c r="AT342" i="25"/>
  <c r="AT594" i="25"/>
  <c r="AT175" i="25"/>
  <c r="AT427" i="25"/>
  <c r="AT260" i="25"/>
  <c r="AT512" i="25"/>
  <c r="AT534" i="25"/>
  <c r="AT33" i="25"/>
  <c r="AT118" i="25"/>
  <c r="AT203" i="25"/>
  <c r="AT288" i="25"/>
  <c r="AT373" i="25"/>
  <c r="AT458" i="25"/>
  <c r="AT543" i="25"/>
  <c r="AT42" i="25"/>
  <c r="AT127" i="25"/>
  <c r="AT212" i="25"/>
  <c r="AT297" i="25"/>
  <c r="AT382" i="25"/>
  <c r="AT467" i="25"/>
  <c r="AT552" i="25"/>
  <c r="AT36" i="25"/>
  <c r="AT291" i="25"/>
  <c r="AT45" i="25"/>
  <c r="AT300" i="25"/>
  <c r="AT515" i="25"/>
  <c r="AT524" i="25"/>
  <c r="AT192" i="25"/>
  <c r="AT577" i="25"/>
  <c r="AT501" i="25"/>
  <c r="AT255" i="25"/>
  <c r="AT597" i="25"/>
  <c r="AT11" i="25"/>
  <c r="AT96" i="25"/>
  <c r="AT181" i="25"/>
  <c r="AT266" i="25"/>
  <c r="AT351" i="25"/>
  <c r="AT436" i="25"/>
  <c r="AT521" i="25"/>
  <c r="AT606" i="25"/>
  <c r="AT20" i="25"/>
  <c r="AT105" i="25"/>
  <c r="AT190" i="25"/>
  <c r="AT275" i="25"/>
  <c r="AT360" i="25"/>
  <c r="AT445" i="25"/>
  <c r="AT530" i="25"/>
  <c r="AT615" i="25"/>
  <c r="AT29" i="25"/>
  <c r="AT130" i="25"/>
  <c r="AT99" i="25"/>
  <c r="AT269" i="25"/>
  <c r="AT439" i="25"/>
  <c r="AT278" i="25"/>
  <c r="AT98" i="25"/>
  <c r="AT608" i="25"/>
  <c r="AT362" i="25"/>
  <c r="AT416" i="25"/>
  <c r="AT170" i="25"/>
  <c r="AT510" i="25"/>
  <c r="AT10" i="25"/>
  <c r="AT95" i="25"/>
  <c r="AT180" i="25"/>
  <c r="AT265" i="25"/>
  <c r="AT350" i="25"/>
  <c r="AT435" i="25"/>
  <c r="AT520" i="25"/>
  <c r="AT605" i="25"/>
  <c r="AT19" i="25"/>
  <c r="AT104" i="25"/>
  <c r="AT189" i="25"/>
  <c r="AT274" i="25"/>
  <c r="AT359" i="25"/>
  <c r="AT444" i="25"/>
  <c r="AT529" i="25"/>
  <c r="AT614" i="25"/>
  <c r="AT28" i="25"/>
  <c r="AT113" i="25"/>
  <c r="AT452" i="25"/>
  <c r="AT184" i="25"/>
  <c r="AT448" i="25"/>
  <c r="AT268" i="25"/>
  <c r="AT246" i="25"/>
  <c r="AT73" i="25"/>
  <c r="AT158" i="25"/>
  <c r="AT243" i="25"/>
  <c r="AT328" i="25"/>
  <c r="AT413" i="25"/>
  <c r="AT498" i="25"/>
  <c r="AT583" i="25"/>
  <c r="AT82" i="25"/>
  <c r="AT167" i="25"/>
  <c r="AT252" i="25"/>
  <c r="AT337" i="25"/>
  <c r="AT422" i="25"/>
  <c r="AT507" i="25"/>
  <c r="AT592" i="25"/>
  <c r="AT91" i="25"/>
  <c r="AT176" i="25"/>
  <c r="AT121" i="25"/>
  <c r="AT206" i="25"/>
  <c r="AT376" i="25"/>
  <c r="AT546" i="25"/>
  <c r="AT215" i="25"/>
  <c r="AT470" i="25"/>
  <c r="AT363" i="25"/>
  <c r="AT13" i="25"/>
  <c r="AT353" i="25"/>
  <c r="AT523" i="25"/>
  <c r="AT22" i="25"/>
  <c r="AT447" i="25"/>
  <c r="AT161" i="25"/>
  <c r="AT425" i="25"/>
  <c r="AT30" i="25"/>
  <c r="AT115" i="25"/>
  <c r="AT200" i="25"/>
  <c r="AT285" i="25"/>
  <c r="AT370" i="25"/>
  <c r="AT455" i="25"/>
  <c r="AT540" i="25"/>
  <c r="AT39" i="25"/>
  <c r="AT124" i="25"/>
  <c r="AT209" i="25"/>
  <c r="AT294" i="25"/>
  <c r="AT379" i="25"/>
  <c r="AT464" i="25"/>
  <c r="AT549" i="25"/>
  <c r="AT48" i="25"/>
  <c r="AT133" i="25"/>
  <c r="AT218" i="25"/>
  <c r="AT367" i="25"/>
  <c r="AT345" i="25"/>
  <c r="AT193" i="25"/>
  <c r="AT599" i="25"/>
  <c r="AT331" i="25"/>
  <c r="AT93" i="25"/>
  <c r="AT178" i="25"/>
  <c r="AT263" i="25"/>
  <c r="AT348" i="25"/>
  <c r="AT433" i="25"/>
  <c r="AT518" i="25"/>
  <c r="AT603" i="25"/>
  <c r="AT17" i="25"/>
  <c r="AT102" i="25"/>
  <c r="AT187" i="25"/>
  <c r="AT272" i="25"/>
  <c r="AT357" i="25"/>
  <c r="AT442" i="25"/>
  <c r="AT527" i="25"/>
  <c r="AT612" i="25"/>
  <c r="AT26" i="25"/>
  <c r="AT111" i="25"/>
  <c r="AT196" i="25"/>
  <c r="AT281" i="25"/>
  <c r="AT537" i="25"/>
  <c r="AT600" i="25"/>
  <c r="AT609" i="25"/>
  <c r="AT183" i="25"/>
  <c r="AT617" i="25"/>
  <c r="AT76" i="25"/>
  <c r="AT595" i="25"/>
  <c r="AT177" i="25"/>
  <c r="AT262" i="25"/>
  <c r="AT347" i="25"/>
  <c r="AT432" i="25"/>
  <c r="AT517" i="25"/>
  <c r="AT602" i="25"/>
  <c r="AT16" i="25"/>
  <c r="AT101" i="25"/>
  <c r="AT186" i="25"/>
  <c r="AT271" i="25"/>
  <c r="AT356" i="25"/>
  <c r="AT441" i="25"/>
  <c r="AT526" i="25"/>
  <c r="AT611" i="25"/>
  <c r="AT25" i="25"/>
  <c r="AT110" i="25"/>
  <c r="AT195" i="25"/>
  <c r="AT280" i="25"/>
  <c r="AT365" i="25"/>
  <c r="AT282" i="25"/>
  <c r="AT461" i="25"/>
  <c r="AT385" i="25"/>
  <c r="AT430" i="25"/>
  <c r="AT23" i="25"/>
  <c r="AT514" i="25"/>
  <c r="AT438" i="25"/>
  <c r="AT107" i="25"/>
  <c r="AT532" i="25"/>
  <c r="AT492" i="25"/>
  <c r="AT586" i="25"/>
  <c r="AT340" i="25"/>
  <c r="AT240" i="25"/>
  <c r="AT325" i="25"/>
  <c r="AT410" i="25"/>
  <c r="AT495" i="25"/>
  <c r="AT580" i="25"/>
  <c r="AT79" i="25"/>
  <c r="AT164" i="25"/>
  <c r="AT249" i="25"/>
  <c r="AT334" i="25"/>
  <c r="AT419" i="25"/>
  <c r="AT504" i="25"/>
  <c r="AT589" i="25"/>
  <c r="AT88" i="25"/>
  <c r="AT173" i="25"/>
  <c r="AT258" i="25"/>
  <c r="AT343" i="25"/>
  <c r="AT428" i="25"/>
  <c r="AT14" i="25"/>
  <c r="AT354" i="25"/>
  <c r="AT108" i="25"/>
  <c r="AT533" i="25"/>
  <c r="AT429" i="25"/>
  <c r="AT277" i="25"/>
  <c r="AT85" i="25"/>
  <c r="M20" i="46"/>
  <c r="C21" i="46"/>
  <c r="M20" i="45"/>
  <c r="C21" i="45"/>
  <c r="M20" i="44"/>
  <c r="C21" i="44"/>
  <c r="M20" i="43"/>
  <c r="C21" i="43"/>
  <c r="M19" i="42"/>
  <c r="C20" i="42"/>
  <c r="M20" i="41"/>
  <c r="C21" i="41"/>
  <c r="M20" i="40"/>
  <c r="C21" i="40"/>
  <c r="C21" i="39"/>
  <c r="M20" i="39"/>
  <c r="M20" i="38"/>
  <c r="C21" i="38"/>
  <c r="C21" i="37"/>
  <c r="M20" i="37"/>
  <c r="M20" i="36"/>
  <c r="C21" i="36"/>
  <c r="M20" i="35"/>
  <c r="C21" i="35"/>
  <c r="M20" i="34"/>
  <c r="C21" i="34"/>
  <c r="M19" i="33"/>
  <c r="C20" i="33"/>
  <c r="M19" i="32"/>
  <c r="C20" i="32"/>
  <c r="M19" i="31"/>
  <c r="C20" i="31"/>
  <c r="M20" i="30"/>
  <c r="C21" i="30"/>
  <c r="M19" i="29"/>
  <c r="C20" i="29"/>
  <c r="M20" i="28"/>
  <c r="C21" i="28"/>
  <c r="M19" i="27"/>
  <c r="C20" i="27"/>
  <c r="M18" i="1" l="1"/>
  <c r="C19" i="1"/>
  <c r="M21" i="46"/>
  <c r="C22" i="46"/>
  <c r="M21" i="45"/>
  <c r="C22" i="45"/>
  <c r="M21" i="44"/>
  <c r="C22" i="44"/>
  <c r="M21" i="43"/>
  <c r="C22" i="43"/>
  <c r="M20" i="42"/>
  <c r="C21" i="42"/>
  <c r="M21" i="41"/>
  <c r="C22" i="41"/>
  <c r="M21" i="40"/>
  <c r="C22" i="40"/>
  <c r="C22" i="39"/>
  <c r="M21" i="39"/>
  <c r="M21" i="38"/>
  <c r="C22" i="38"/>
  <c r="C22" i="37"/>
  <c r="M21" i="37"/>
  <c r="M21" i="36"/>
  <c r="C22" i="36"/>
  <c r="M21" i="35"/>
  <c r="C22" i="35"/>
  <c r="M21" i="34"/>
  <c r="C22" i="34"/>
  <c r="M20" i="33"/>
  <c r="C21" i="33"/>
  <c r="M20" i="32"/>
  <c r="C21" i="32"/>
  <c r="M20" i="31"/>
  <c r="C21" i="31"/>
  <c r="M21" i="30"/>
  <c r="C22" i="30"/>
  <c r="M20" i="29"/>
  <c r="C21" i="29"/>
  <c r="M21" i="28"/>
  <c r="C22" i="28"/>
  <c r="M20" i="27"/>
  <c r="C21" i="27"/>
  <c r="M19" i="1" l="1"/>
  <c r="C20" i="1"/>
  <c r="C23" i="46"/>
  <c r="M22" i="46"/>
  <c r="C23" i="45"/>
  <c r="M22" i="45"/>
  <c r="C23" i="44"/>
  <c r="M22" i="44"/>
  <c r="C23" i="43"/>
  <c r="M22" i="43"/>
  <c r="M21" i="42"/>
  <c r="C22" i="42"/>
  <c r="C23" i="41"/>
  <c r="M22" i="41"/>
  <c r="C23" i="40"/>
  <c r="M22" i="40"/>
  <c r="C23" i="39"/>
  <c r="M22" i="39"/>
  <c r="C23" i="38"/>
  <c r="M22" i="38"/>
  <c r="C23" i="37"/>
  <c r="M22" i="37"/>
  <c r="C23" i="36"/>
  <c r="M22" i="36"/>
  <c r="C23" i="35"/>
  <c r="M22" i="35"/>
  <c r="C23" i="34"/>
  <c r="M22" i="34"/>
  <c r="M21" i="33"/>
  <c r="C22" i="33"/>
  <c r="M21" i="32"/>
  <c r="C22" i="32"/>
  <c r="M21" i="31"/>
  <c r="C22" i="31"/>
  <c r="C23" i="30"/>
  <c r="M22" i="30"/>
  <c r="M21" i="29"/>
  <c r="C22" i="29"/>
  <c r="C23" i="28"/>
  <c r="M22" i="28"/>
  <c r="M21" i="27"/>
  <c r="C22" i="27"/>
  <c r="M20" i="1" l="1"/>
  <c r="C21" i="1"/>
  <c r="M23" i="46"/>
  <c r="C24" i="46"/>
  <c r="M23" i="45"/>
  <c r="C24" i="45"/>
  <c r="M23" i="44"/>
  <c r="C24" i="44"/>
  <c r="M23" i="43"/>
  <c r="C24" i="43"/>
  <c r="C23" i="42"/>
  <c r="M22" i="42"/>
  <c r="M23" i="41"/>
  <c r="C24" i="41"/>
  <c r="M23" i="40"/>
  <c r="C24" i="40"/>
  <c r="M23" i="39"/>
  <c r="C24" i="39"/>
  <c r="M23" i="38"/>
  <c r="C24" i="38"/>
  <c r="C24" i="37"/>
  <c r="M23" i="37"/>
  <c r="M23" i="36"/>
  <c r="C24" i="36"/>
  <c r="M23" i="35"/>
  <c r="C24" i="35"/>
  <c r="M23" i="34"/>
  <c r="C24" i="34"/>
  <c r="C23" i="33"/>
  <c r="M22" i="33"/>
  <c r="C23" i="32"/>
  <c r="M22" i="32"/>
  <c r="C23" i="31"/>
  <c r="M22" i="31"/>
  <c r="M23" i="30"/>
  <c r="C24" i="30"/>
  <c r="C23" i="29"/>
  <c r="M22" i="29"/>
  <c r="M23" i="28"/>
  <c r="C24" i="28"/>
  <c r="C23" i="27"/>
  <c r="M22" i="27"/>
  <c r="M21" i="1" l="1"/>
  <c r="C22" i="1"/>
  <c r="M24" i="46"/>
  <c r="C25" i="46"/>
  <c r="M24" i="45"/>
  <c r="C25" i="45"/>
  <c r="M24" i="44"/>
  <c r="C25" i="44"/>
  <c r="M24" i="43"/>
  <c r="C25" i="43"/>
  <c r="M23" i="42"/>
  <c r="C24" i="42"/>
  <c r="M24" i="41"/>
  <c r="C25" i="41"/>
  <c r="M24" i="40"/>
  <c r="C25" i="40"/>
  <c r="M24" i="39"/>
  <c r="C25" i="39"/>
  <c r="M24" i="38"/>
  <c r="C25" i="38"/>
  <c r="C25" i="37"/>
  <c r="M24" i="37"/>
  <c r="M24" i="36"/>
  <c r="C25" i="36"/>
  <c r="M24" i="35"/>
  <c r="C25" i="35"/>
  <c r="M24" i="34"/>
  <c r="C25" i="34"/>
  <c r="M23" i="33"/>
  <c r="C24" i="33"/>
  <c r="M23" i="32"/>
  <c r="C24" i="32"/>
  <c r="M23" i="31"/>
  <c r="C24" i="31"/>
  <c r="M24" i="30"/>
  <c r="C25" i="30"/>
  <c r="M23" i="29"/>
  <c r="C24" i="29"/>
  <c r="M24" i="28"/>
  <c r="C25" i="28"/>
  <c r="M23" i="27"/>
  <c r="C24" i="27"/>
  <c r="M22" i="1" l="1"/>
  <c r="C23" i="1"/>
  <c r="M25" i="46"/>
  <c r="C26" i="46"/>
  <c r="M25" i="45"/>
  <c r="C26" i="45"/>
  <c r="M25" i="44"/>
  <c r="C26" i="44"/>
  <c r="M25" i="43"/>
  <c r="C26" i="43"/>
  <c r="M24" i="42"/>
  <c r="C25" i="42"/>
  <c r="M25" i="41"/>
  <c r="C26" i="41"/>
  <c r="M25" i="40"/>
  <c r="C26" i="40"/>
  <c r="M25" i="39"/>
  <c r="C26" i="39"/>
  <c r="M25" i="38"/>
  <c r="C26" i="38"/>
  <c r="C26" i="37"/>
  <c r="M25" i="37"/>
  <c r="M25" i="36"/>
  <c r="C26" i="36"/>
  <c r="M25" i="35"/>
  <c r="C26" i="35"/>
  <c r="M25" i="34"/>
  <c r="C26" i="34"/>
  <c r="M24" i="33"/>
  <c r="C25" i="33"/>
  <c r="M24" i="32"/>
  <c r="C25" i="32"/>
  <c r="M24" i="31"/>
  <c r="C25" i="31"/>
  <c r="M25" i="30"/>
  <c r="C26" i="30"/>
  <c r="M24" i="29"/>
  <c r="C25" i="29"/>
  <c r="M25" i="28"/>
  <c r="C26" i="28"/>
  <c r="M24" i="27"/>
  <c r="C25" i="27"/>
  <c r="M23" i="1" l="1"/>
  <c r="C24" i="1"/>
  <c r="C27" i="46"/>
  <c r="M26" i="46"/>
  <c r="C27" i="45"/>
  <c r="M26" i="45"/>
  <c r="C27" i="44"/>
  <c r="M26" i="44"/>
  <c r="C27" i="43"/>
  <c r="M26" i="43"/>
  <c r="M25" i="42"/>
  <c r="C26" i="42"/>
  <c r="C27" i="41"/>
  <c r="M26" i="41"/>
  <c r="C27" i="40"/>
  <c r="M26" i="40"/>
  <c r="C27" i="39"/>
  <c r="M26" i="39"/>
  <c r="C27" i="38"/>
  <c r="M26" i="38"/>
  <c r="C27" i="37"/>
  <c r="M26" i="37"/>
  <c r="C27" i="36"/>
  <c r="M26" i="36"/>
  <c r="C27" i="35"/>
  <c r="M26" i="35"/>
  <c r="C27" i="34"/>
  <c r="M26" i="34"/>
  <c r="M25" i="33"/>
  <c r="C26" i="33"/>
  <c r="M25" i="32"/>
  <c r="C26" i="32"/>
  <c r="M25" i="31"/>
  <c r="C26" i="31"/>
  <c r="C27" i="30"/>
  <c r="M26" i="30"/>
  <c r="M25" i="29"/>
  <c r="C26" i="29"/>
  <c r="C27" i="28"/>
  <c r="M26" i="28"/>
  <c r="M25" i="27"/>
  <c r="C26" i="27"/>
  <c r="M24" i="1" l="1"/>
  <c r="C25" i="1"/>
  <c r="M27" i="46"/>
  <c r="C28" i="46"/>
  <c r="M27" i="45"/>
  <c r="C28" i="45"/>
  <c r="M27" i="44"/>
  <c r="C28" i="44"/>
  <c r="M27" i="43"/>
  <c r="C28" i="43"/>
  <c r="C27" i="42"/>
  <c r="M26" i="42"/>
  <c r="M27" i="41"/>
  <c r="C28" i="41"/>
  <c r="M27" i="40"/>
  <c r="C28" i="40"/>
  <c r="M27" i="39"/>
  <c r="C28" i="39"/>
  <c r="M27" i="38"/>
  <c r="C28" i="38"/>
  <c r="C28" i="37"/>
  <c r="M27" i="37"/>
  <c r="M27" i="36"/>
  <c r="C28" i="36"/>
  <c r="M27" i="35"/>
  <c r="C28" i="35"/>
  <c r="M27" i="34"/>
  <c r="C28" i="34"/>
  <c r="C27" i="33"/>
  <c r="M26" i="33"/>
  <c r="C27" i="32"/>
  <c r="M26" i="32"/>
  <c r="C27" i="31"/>
  <c r="M26" i="31"/>
  <c r="M27" i="30"/>
  <c r="C28" i="30"/>
  <c r="C27" i="29"/>
  <c r="M26" i="29"/>
  <c r="M27" i="28"/>
  <c r="C28" i="28"/>
  <c r="C27" i="27"/>
  <c r="M26" i="27"/>
  <c r="M25" i="1" l="1"/>
  <c r="C26" i="1"/>
  <c r="M28" i="46"/>
  <c r="C29" i="46"/>
  <c r="M28" i="45"/>
  <c r="C29" i="45"/>
  <c r="M28" i="44"/>
  <c r="C29" i="44"/>
  <c r="M28" i="43"/>
  <c r="C29" i="43"/>
  <c r="M27" i="42"/>
  <c r="C28" i="42"/>
  <c r="M28" i="41"/>
  <c r="C29" i="41"/>
  <c r="M28" i="40"/>
  <c r="C29" i="40"/>
  <c r="M28" i="39"/>
  <c r="C29" i="39"/>
  <c r="M28" i="38"/>
  <c r="C29" i="38"/>
  <c r="C29" i="37"/>
  <c r="M28" i="37"/>
  <c r="M28" i="36"/>
  <c r="C29" i="36"/>
  <c r="M28" i="35"/>
  <c r="C29" i="35"/>
  <c r="M28" i="34"/>
  <c r="C29" i="34"/>
  <c r="M27" i="33"/>
  <c r="C28" i="33"/>
  <c r="M27" i="32"/>
  <c r="C28" i="32"/>
  <c r="M27" i="31"/>
  <c r="C28" i="31"/>
  <c r="M28" i="30"/>
  <c r="C29" i="30"/>
  <c r="M27" i="29"/>
  <c r="C28" i="29"/>
  <c r="M28" i="28"/>
  <c r="C29" i="28"/>
  <c r="M27" i="27"/>
  <c r="C28" i="27"/>
  <c r="M26" i="1" l="1"/>
  <c r="C27" i="1"/>
  <c r="M29" i="46"/>
  <c r="C30" i="46"/>
  <c r="M29" i="45"/>
  <c r="C30" i="45"/>
  <c r="M29" i="44"/>
  <c r="C30" i="44"/>
  <c r="M29" i="43"/>
  <c r="C30" i="43"/>
  <c r="M28" i="42"/>
  <c r="C29" i="42"/>
  <c r="M29" i="41"/>
  <c r="C30" i="41"/>
  <c r="M29" i="40"/>
  <c r="C30" i="40"/>
  <c r="M29" i="39"/>
  <c r="C30" i="39"/>
  <c r="M29" i="38"/>
  <c r="C30" i="38"/>
  <c r="C30" i="37"/>
  <c r="M29" i="37"/>
  <c r="M29" i="36"/>
  <c r="C30" i="36"/>
  <c r="M29" i="35"/>
  <c r="C30" i="35"/>
  <c r="M29" i="34"/>
  <c r="C30" i="34"/>
  <c r="M28" i="33"/>
  <c r="C29" i="33"/>
  <c r="M28" i="32"/>
  <c r="C29" i="32"/>
  <c r="M28" i="31"/>
  <c r="C29" i="31"/>
  <c r="M29" i="30"/>
  <c r="C30" i="30"/>
  <c r="M28" i="29"/>
  <c r="C29" i="29"/>
  <c r="M29" i="28"/>
  <c r="C30" i="28"/>
  <c r="M28" i="27"/>
  <c r="C29" i="27"/>
  <c r="M27" i="1" l="1"/>
  <c r="C28" i="1"/>
  <c r="C31" i="46"/>
  <c r="M30" i="46"/>
  <c r="C31" i="45"/>
  <c r="M30" i="45"/>
  <c r="C31" i="44"/>
  <c r="M30" i="44"/>
  <c r="C31" i="43"/>
  <c r="M30" i="43"/>
  <c r="M29" i="42"/>
  <c r="C30" i="42"/>
  <c r="C31" i="41"/>
  <c r="M30" i="41"/>
  <c r="C31" i="40"/>
  <c r="M30" i="40"/>
  <c r="C31" i="39"/>
  <c r="M30" i="39"/>
  <c r="C31" i="38"/>
  <c r="M30" i="38"/>
  <c r="C31" i="37"/>
  <c r="M30" i="37"/>
  <c r="C31" i="36"/>
  <c r="M30" i="36"/>
  <c r="C31" i="35"/>
  <c r="M30" i="35"/>
  <c r="C31" i="34"/>
  <c r="M30" i="34"/>
  <c r="M29" i="33"/>
  <c r="C30" i="33"/>
  <c r="M29" i="32"/>
  <c r="C30" i="32"/>
  <c r="M29" i="31"/>
  <c r="C30" i="31"/>
  <c r="C31" i="30"/>
  <c r="M30" i="30"/>
  <c r="M29" i="29"/>
  <c r="C30" i="29"/>
  <c r="C31" i="28"/>
  <c r="M30" i="28"/>
  <c r="M29" i="27"/>
  <c r="C30" i="27"/>
  <c r="M28" i="1" l="1"/>
  <c r="C29" i="1"/>
  <c r="M31" i="46"/>
  <c r="C32" i="46"/>
  <c r="M31" i="45"/>
  <c r="C32" i="45"/>
  <c r="M31" i="44"/>
  <c r="C32" i="44"/>
  <c r="M31" i="43"/>
  <c r="C32" i="43"/>
  <c r="C31" i="42"/>
  <c r="M30" i="42"/>
  <c r="M31" i="41"/>
  <c r="C32" i="41"/>
  <c r="M31" i="40"/>
  <c r="C32" i="40"/>
  <c r="M31" i="39"/>
  <c r="C32" i="39"/>
  <c r="M31" i="38"/>
  <c r="C32" i="38"/>
  <c r="C32" i="37"/>
  <c r="M31" i="37"/>
  <c r="M31" i="36"/>
  <c r="C32" i="36"/>
  <c r="M31" i="35"/>
  <c r="C32" i="35"/>
  <c r="M31" i="34"/>
  <c r="C32" i="34"/>
  <c r="C31" i="33"/>
  <c r="M30" i="33"/>
  <c r="C31" i="32"/>
  <c r="M30" i="32"/>
  <c r="C31" i="31"/>
  <c r="M30" i="31"/>
  <c r="M31" i="30"/>
  <c r="C32" i="30"/>
  <c r="C31" i="29"/>
  <c r="M30" i="29"/>
  <c r="M31" i="28"/>
  <c r="C32" i="28"/>
  <c r="C31" i="27"/>
  <c r="M30" i="27"/>
  <c r="M29" i="1" l="1"/>
  <c r="C30" i="1"/>
  <c r="M32" i="46"/>
  <c r="C33" i="46"/>
  <c r="M32" i="45"/>
  <c r="C33" i="45"/>
  <c r="M32" i="44"/>
  <c r="C33" i="44"/>
  <c r="M32" i="43"/>
  <c r="C33" i="43"/>
  <c r="M31" i="42"/>
  <c r="C32" i="42"/>
  <c r="M32" i="41"/>
  <c r="C33" i="41"/>
  <c r="M32" i="40"/>
  <c r="C33" i="40"/>
  <c r="M32" i="39"/>
  <c r="C33" i="39"/>
  <c r="M32" i="38"/>
  <c r="C33" i="38"/>
  <c r="C33" i="37"/>
  <c r="M32" i="37"/>
  <c r="M32" i="36"/>
  <c r="C33" i="36"/>
  <c r="M32" i="35"/>
  <c r="C33" i="35"/>
  <c r="M32" i="34"/>
  <c r="C33" i="34"/>
  <c r="M31" i="33"/>
  <c r="C32" i="33"/>
  <c r="M31" i="32"/>
  <c r="C32" i="32"/>
  <c r="M31" i="31"/>
  <c r="C32" i="31"/>
  <c r="M32" i="30"/>
  <c r="C33" i="30"/>
  <c r="M31" i="29"/>
  <c r="C32" i="29"/>
  <c r="M32" i="28"/>
  <c r="C33" i="28"/>
  <c r="M31" i="27"/>
  <c r="C32" i="27"/>
  <c r="M30" i="1" l="1"/>
  <c r="C31" i="1"/>
  <c r="M33" i="46"/>
  <c r="M33" i="45"/>
  <c r="M33" i="44"/>
  <c r="M33" i="43"/>
  <c r="M32" i="42"/>
  <c r="C33" i="42"/>
  <c r="M33" i="41"/>
  <c r="M33" i="40"/>
  <c r="M33" i="39"/>
  <c r="M33" i="38"/>
  <c r="M33" i="37"/>
  <c r="M33" i="36"/>
  <c r="M33" i="35"/>
  <c r="M33" i="34"/>
  <c r="M32" i="33"/>
  <c r="C33" i="33"/>
  <c r="M32" i="32"/>
  <c r="C33" i="32"/>
  <c r="M32" i="31"/>
  <c r="C33" i="31"/>
  <c r="M33" i="30"/>
  <c r="M32" i="29"/>
  <c r="C33" i="29"/>
  <c r="M33" i="28"/>
  <c r="M32" i="27"/>
  <c r="C33" i="27"/>
  <c r="M31" i="1" l="1"/>
  <c r="C32" i="1"/>
  <c r="M33" i="42"/>
  <c r="M33" i="33"/>
  <c r="M33" i="32"/>
  <c r="M33" i="31"/>
  <c r="M33" i="29"/>
  <c r="M33" i="27"/>
  <c r="M32" i="1" l="1"/>
  <c r="C33" i="1"/>
  <c r="M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Staff</author>
  </authors>
  <commentList>
    <comment ref="AF4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Staff:</t>
        </r>
        <r>
          <rPr>
            <sz val="8"/>
            <color indexed="81"/>
            <rFont val="Tahoma"/>
            <family val="2"/>
          </rPr>
          <t xml:space="preserve">
Changed from 14 to 10
</t>
        </r>
      </text>
    </comment>
  </commentList>
</comments>
</file>

<file path=xl/sharedStrings.xml><?xml version="1.0" encoding="utf-8"?>
<sst xmlns="http://schemas.openxmlformats.org/spreadsheetml/2006/main" count="911" uniqueCount="38">
  <si>
    <t>EIA Price</t>
  </si>
  <si>
    <t>MECS</t>
  </si>
  <si>
    <t>Predicted</t>
  </si>
  <si>
    <t>Residual</t>
  </si>
  <si>
    <t>Resid^2</t>
  </si>
  <si>
    <t>Interpolated Residual</t>
  </si>
  <si>
    <t>Calibrated Prediction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</si>
  <si>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</si>
  <si>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</si>
  <si>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</si>
  <si>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</si>
  <si>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</si>
  <si>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</si>
  <si>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</si>
  <si>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</si>
  <si>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</si>
  <si>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</si>
  <si>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</si>
  <si>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</si>
  <si>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</si>
  <si>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</si>
  <si>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</si>
  <si>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</si>
  <si>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</si>
  <si>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</si>
  <si>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</t>
  </si>
  <si>
    <t>337</t>
  </si>
  <si>
    <t>339</t>
  </si>
  <si>
    <t>Copy Values</t>
  </si>
  <si>
    <t>Paste Special - Transpose</t>
  </si>
  <si>
    <t>Link to ASM Spreadsheet</t>
  </si>
  <si>
    <t>($/mcf)</t>
  </si>
  <si>
    <t>Year</t>
  </si>
  <si>
    <t>NAICS</t>
  </si>
  <si>
    <t>Revised Prices - Directly from MECS, rather than calculated</t>
  </si>
  <si>
    <t>Constraints</t>
  </si>
  <si>
    <t xml:space="preserve">  Total</t>
  </si>
  <si>
    <t>Transfer values from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</si>
</sst>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2" fontId="0" fillId="0" borderId="0" xfId="0" applyNumberFormat="1" applyFill="1"/>
    <xf numFmtId="0" fontId="0" fillId="4" borderId="1" xfId="0" applyFill="1" applyBorder="1"/>
    <xf numFmtId="2" fontId="0" fillId="4" borderId="0" xfId="0" applyNumberFormat="1" applyFill="1"/>
    <xf numFmtId="0" fontId="4" fillId="2" borderId="0" xfId="0" applyFont="1" applyFill="1"/>
    <xf numFmtId="0" fontId="0" fillId="5" borderId="0" xfId="0" applyFill="1"/>
    <xf numFmtId="4" fontId="0" fillId="0" borderId="0" xfId="0" applyNumberFormat="1"/>
    <xf numFmtId="0" fontId="0" fillId="6" borderId="0" xfId="0" applyFill="1"/>
    <xf numFmtId="2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'Other-311'!$N$6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'Other-311'!$M$7:$M$42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'Other-311'!$N$7:$N$42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 formatCode="General">
                  <c:v>2.7862700228832953</c:v>
                </c:pt>
                <c:pt idx="28" formatCode="General">
                  <c:v>3.175707000463607</c:v>
                </c:pt>
                <c:pt idx="29" formatCode="General">
                  <c:v>3.0787878787878791</c:v>
                </c:pt>
                <c:pt idx="30" formatCode="General">
                  <c:v>2.8060185185185182</c:v>
                </c:pt>
                <c:pt idx="31" formatCode="General">
                  <c:v>2.6011614401858307</c:v>
                </c:pt>
                <c:pt idx="32" formatCode="General">
                  <c:v>2.4259102455546149</c:v>
                </c:pt>
                <c:pt idx="33" formatCode="General">
                  <c:v>2.2987413915934458</c:v>
                </c:pt>
                <c:pt idx="34" formatCode="General">
                  <c:v>2.6728199211614267</c:v>
                </c:pt>
                <c:pt idx="35" formatCode="General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F9-480F-8DF1-93FFCB3B2B7B}"/>
            </c:ext>
          </c:extLst>
        </c:ser>
        <c:ser>
          <c:idx val="1"/>
          <c:order val="1"/>
          <c:tx>
            <c:strRef>
              <c:f>'Other-311'!$O$6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'Other-311'!$M$7:$M$42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'Other-311'!$O$7:$O$42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5">
                  <c:v>2.4883720930232558</c:v>
                </c:pt>
                <c:pt idx="19">
                  <c:v>4.375</c:v>
                </c:pt>
                <c:pt idx="23">
                  <c:v>3.081967213114754</c:v>
                </c:pt>
                <c:pt idx="27">
                  <c:v>5</c:v>
                </c:pt>
                <c:pt idx="31">
                  <c:v>6.6046511627906979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F9-480F-8DF1-93FFCB3B2B7B}"/>
            </c:ext>
          </c:extLst>
        </c:ser>
        <c:ser>
          <c:idx val="2"/>
          <c:order val="2"/>
          <c:tx>
            <c:strRef>
              <c:f>'Other-311'!$P$6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'Other-311'!$M$7:$M$42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'Other-311'!$P$7:$P$42</c:f>
              <c:numCache>
                <c:formatCode>0.000</c:formatCode>
                <c:ptCount val="36"/>
                <c:pt idx="1">
                  <c:v>-3.8902683452246123E-2</c:v>
                </c:pt>
                <c:pt idx="2">
                  <c:v>0</c:v>
                </c:pt>
                <c:pt idx="3">
                  <c:v>-4.5660446215860961E-2</c:v>
                </c:pt>
                <c:pt idx="4">
                  <c:v>-3.0484237843420914E-2</c:v>
                </c:pt>
                <c:pt idx="5">
                  <c:v>0</c:v>
                </c:pt>
                <c:pt idx="6">
                  <c:v>-6.7643121744138668E-3</c:v>
                </c:pt>
                <c:pt idx="7">
                  <c:v>-6.9867321272403249E-3</c:v>
                </c:pt>
                <c:pt idx="8">
                  <c:v>0</c:v>
                </c:pt>
                <c:pt idx="9">
                  <c:v>-4.3172135876323736E-4</c:v>
                </c:pt>
                <c:pt idx="10">
                  <c:v>-1.3088610171931858E-3</c:v>
                </c:pt>
                <c:pt idx="11">
                  <c:v>0</c:v>
                </c:pt>
                <c:pt idx="12">
                  <c:v>0.64542132328983293</c:v>
                </c:pt>
                <c:pt idx="13">
                  <c:v>1.2638826337669504</c:v>
                </c:pt>
                <c:pt idx="14">
                  <c:v>1.881422625462112</c:v>
                </c:pt>
                <c:pt idx="15">
                  <c:v>2.4883720930232558</c:v>
                </c:pt>
                <c:pt idx="16">
                  <c:v>2.9238001803903613</c:v>
                </c:pt>
                <c:pt idx="17">
                  <c:v>3.3825778484116302</c:v>
                </c:pt>
                <c:pt idx="18">
                  <c:v>3.8727050456416467</c:v>
                </c:pt>
                <c:pt idx="19">
                  <c:v>4.375</c:v>
                </c:pt>
                <c:pt idx="20">
                  <c:v>3.9122117592235508</c:v>
                </c:pt>
                <c:pt idx="21">
                  <c:v>3.6080351187841937</c:v>
                </c:pt>
                <c:pt idx="22">
                  <c:v>3.4325257766522084</c:v>
                </c:pt>
                <c:pt idx="23">
                  <c:v>3.081967213114754</c:v>
                </c:pt>
                <c:pt idx="24">
                  <c:v>3.1226185146128529</c:v>
                </c:pt>
                <c:pt idx="25">
                  <c:v>3.6032315633989631</c:v>
                </c:pt>
                <c:pt idx="26">
                  <c:v>4.2970268854358284</c:v>
                </c:pt>
                <c:pt idx="27">
                  <c:v>5</c:v>
                </c:pt>
                <c:pt idx="28">
                  <c:v>5.8368769139523522</c:v>
                </c:pt>
                <c:pt idx="29">
                  <c:v>6.1873977286486648</c:v>
                </c:pt>
                <c:pt idx="30">
                  <c:v>6.3620683047513449</c:v>
                </c:pt>
                <c:pt idx="31">
                  <c:v>6.604651162790697</c:v>
                </c:pt>
                <c:pt idx="32">
                  <c:v>6.4293999681594816</c:v>
                </c:pt>
                <c:pt idx="33">
                  <c:v>6.3022311141983121</c:v>
                </c:pt>
                <c:pt idx="34">
                  <c:v>6.6763096437662934</c:v>
                </c:pt>
                <c:pt idx="35">
                  <c:v>6.8691052296206339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F9-480F-8DF1-93FFCB3B2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575744"/>
        <c:axId val="230248384"/>
      </c:lineChart>
      <c:catAx>
        <c:axId val="9257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24838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02483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25757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'Other-312'!$N$6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'Other-312'!$M$7:$M$42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'Other-312'!$N$7:$N$42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CB-4C7E-9601-A9B625DABDA0}"/>
            </c:ext>
          </c:extLst>
        </c:ser>
        <c:ser>
          <c:idx val="1"/>
          <c:order val="1"/>
          <c:tx>
            <c:strRef>
              <c:f>'Other-312'!$O$6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'Other-312'!$M$7:$M$42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'Other-312'!$O$7:$O$42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5">
                  <c:v>2</c:v>
                </c:pt>
                <c:pt idx="19">
                  <c:v>2.7777777777777777</c:v>
                </c:pt>
                <c:pt idx="23">
                  <c:v>4</c:v>
                </c:pt>
                <c:pt idx="27">
                  <c:v>7</c:v>
                </c:pt>
                <c:pt idx="31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CB-4C7E-9601-A9B625DABDA0}"/>
            </c:ext>
          </c:extLst>
        </c:ser>
        <c:ser>
          <c:idx val="2"/>
          <c:order val="2"/>
          <c:tx>
            <c:strRef>
              <c:f>'Other-312'!$P$6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'Other-312'!$M$7:$M$42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'Other-312'!$P$7:$P$42</c:f>
              <c:numCache>
                <c:formatCode>0.000</c:formatCode>
                <c:ptCount val="36"/>
                <c:pt idx="1">
                  <c:v>-9.406745582070819E-2</c:v>
                </c:pt>
                <c:pt idx="2">
                  <c:v>0</c:v>
                </c:pt>
                <c:pt idx="3">
                  <c:v>-0.11040785945876275</c:v>
                </c:pt>
                <c:pt idx="4">
                  <c:v>-7.3711488311184237E-2</c:v>
                </c:pt>
                <c:pt idx="5">
                  <c:v>0</c:v>
                </c:pt>
                <c:pt idx="6">
                  <c:v>-1.6356240242533016E-2</c:v>
                </c:pt>
                <c:pt idx="7">
                  <c:v>-1.6894056075002162E-2</c:v>
                </c:pt>
                <c:pt idx="8">
                  <c:v>0</c:v>
                </c:pt>
                <c:pt idx="9">
                  <c:v>-1.0439107598365638E-3</c:v>
                </c:pt>
                <c:pt idx="10">
                  <c:v>-3.1648517527433917E-3</c:v>
                </c:pt>
                <c:pt idx="11">
                  <c:v>0</c:v>
                </c:pt>
                <c:pt idx="12">
                  <c:v>0.55640828955966537</c:v>
                </c:pt>
                <c:pt idx="13">
                  <c:v>1.0476267364366558</c:v>
                </c:pt>
                <c:pt idx="14">
                  <c:v>1.5366174163287591</c:v>
                </c:pt>
                <c:pt idx="15">
                  <c:v>2</c:v>
                </c:pt>
                <c:pt idx="16">
                  <c:v>2.1068422754296718</c:v>
                </c:pt>
                <c:pt idx="17">
                  <c:v>2.2701442973782129</c:v>
                </c:pt>
                <c:pt idx="18">
                  <c:v>2.5092500992244502</c:v>
                </c:pt>
                <c:pt idx="19">
                  <c:v>2.7777777777777777</c:v>
                </c:pt>
                <c:pt idx="20">
                  <c:v>2.7459469350163723</c:v>
                </c:pt>
                <c:pt idx="21">
                  <c:v>3.0976420699854268</c:v>
                </c:pt>
                <c:pt idx="22">
                  <c:v>3.7604572698198204</c:v>
                </c:pt>
                <c:pt idx="23">
                  <c:v>4</c:v>
                </c:pt>
                <c:pt idx="24">
                  <c:v>4.0982956487415763</c:v>
                </c:pt>
                <c:pt idx="25">
                  <c:v>5.2604274792884249</c:v>
                </c:pt>
                <c:pt idx="26">
                  <c:v>6.1191176979771429</c:v>
                </c:pt>
                <c:pt idx="27">
                  <c:v>7</c:v>
                </c:pt>
                <c:pt idx="28">
                  <c:v>7.9285653431216367</c:v>
                </c:pt>
                <c:pt idx="29">
                  <c:v>7.6811120463965121</c:v>
                </c:pt>
                <c:pt idx="30">
                  <c:v>7.0084494046586467</c:v>
                </c:pt>
                <c:pt idx="31">
                  <c:v>6.5</c:v>
                </c:pt>
                <c:pt idx="32">
                  <c:v>6.0762391551026429</c:v>
                </c:pt>
                <c:pt idx="33">
                  <c:v>5.7687423582185273</c:v>
                </c:pt>
                <c:pt idx="34">
                  <c:v>6.6732716202373377</c:v>
                </c:pt>
                <c:pt idx="35">
                  <c:v>7.1394551491201925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CB-4C7E-9601-A9B625DAB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415744"/>
        <c:axId val="230250688"/>
      </c:lineChart>
      <c:catAx>
        <c:axId val="10441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25068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0250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441574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'Other-313'!$N$6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'Other-313'!$M$7:$M$42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'Other-313'!$N$7:$N$42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04-4095-811C-F025934E5BB4}"/>
            </c:ext>
          </c:extLst>
        </c:ser>
        <c:ser>
          <c:idx val="1"/>
          <c:order val="1"/>
          <c:tx>
            <c:strRef>
              <c:f>'Other-313'!$O$6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'Other-313'!$M$7:$M$42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'Other-313'!$O$7:$O$42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5">
                  <c:v>2.3333333333333335</c:v>
                </c:pt>
                <c:pt idx="19">
                  <c:v>3.3888888888888888</c:v>
                </c:pt>
                <c:pt idx="23">
                  <c:v>4.916666666666667</c:v>
                </c:pt>
                <c:pt idx="27">
                  <c:v>5.4285714285714288</c:v>
                </c:pt>
                <c:pt idx="31">
                  <c:v>1.6666666666666667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04-4095-811C-F025934E5BB4}"/>
            </c:ext>
          </c:extLst>
        </c:ser>
        <c:ser>
          <c:idx val="2"/>
          <c:order val="2"/>
          <c:tx>
            <c:strRef>
              <c:f>'Other-313'!$P$6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'Other-313'!$M$7:$M$42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'Other-313'!$P$7:$P$42</c:f>
              <c:numCache>
                <c:formatCode>0.000</c:formatCode>
                <c:ptCount val="36"/>
                <c:pt idx="1">
                  <c:v>-6.6712989653318733E-2</c:v>
                </c:pt>
                <c:pt idx="2">
                  <c:v>0</c:v>
                </c:pt>
                <c:pt idx="3">
                  <c:v>-7.8301664709167884E-2</c:v>
                </c:pt>
                <c:pt idx="4">
                  <c:v>-5.2276461759607429E-2</c:v>
                </c:pt>
                <c:pt idx="5">
                  <c:v>0</c:v>
                </c:pt>
                <c:pt idx="6">
                  <c:v>-1.1599906434666352E-2</c:v>
                </c:pt>
                <c:pt idx="7">
                  <c:v>-1.1981327424038568E-2</c:v>
                </c:pt>
                <c:pt idx="8">
                  <c:v>0</c:v>
                </c:pt>
                <c:pt idx="9">
                  <c:v>-7.4034539482736861E-4</c:v>
                </c:pt>
                <c:pt idx="10">
                  <c:v>-2.2445246381224138E-3</c:v>
                </c:pt>
                <c:pt idx="11">
                  <c:v>0</c:v>
                </c:pt>
                <c:pt idx="12">
                  <c:v>0.62333830216046882</c:v>
                </c:pt>
                <c:pt idx="13">
                  <c:v>1.2004437253465137</c:v>
                </c:pt>
                <c:pt idx="14">
                  <c:v>1.7759692078982965</c:v>
                </c:pt>
                <c:pt idx="15">
                  <c:v>2.3333333333333335</c:v>
                </c:pt>
                <c:pt idx="16">
                  <c:v>2.5350944380262748</c:v>
                </c:pt>
                <c:pt idx="17">
                  <c:v>2.7768970050132675</c:v>
                </c:pt>
                <c:pt idx="18">
                  <c:v>3.0724598947375563</c:v>
                </c:pt>
                <c:pt idx="19">
                  <c:v>3.3888888888888888</c:v>
                </c:pt>
                <c:pt idx="20">
                  <c:v>3.5315576443746557</c:v>
                </c:pt>
                <c:pt idx="21">
                  <c:v>3.9462244502050412</c:v>
                </c:pt>
                <c:pt idx="22">
                  <c:v>4.5815387635842812</c:v>
                </c:pt>
                <c:pt idx="23">
                  <c:v>4.916666666666667</c:v>
                </c:pt>
                <c:pt idx="24">
                  <c:v>4.9863783064707849</c:v>
                </c:pt>
                <c:pt idx="25">
                  <c:v>5.8105665244963109</c:v>
                </c:pt>
                <c:pt idx="26">
                  <c:v>5.6116996224998994</c:v>
                </c:pt>
                <c:pt idx="27">
                  <c:v>5.4285714285714288</c:v>
                </c:pt>
                <c:pt idx="28">
                  <c:v>5.235287699308758</c:v>
                </c:pt>
                <c:pt idx="29">
                  <c:v>4.207967175198112</c:v>
                </c:pt>
                <c:pt idx="30">
                  <c:v>2.8790866015800498</c:v>
                </c:pt>
                <c:pt idx="31">
                  <c:v>1.666666666666667</c:v>
                </c:pt>
                <c:pt idx="32">
                  <c:v>1.3661338988303378</c:v>
                </c:pt>
                <c:pt idx="33">
                  <c:v>1.1480560264144168</c:v>
                </c:pt>
                <c:pt idx="34">
                  <c:v>1.7895515444095027</c:v>
                </c:pt>
                <c:pt idx="35">
                  <c:v>2.120170637565236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04-4095-811C-F025934E5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752064"/>
        <c:axId val="230677248"/>
      </c:lineChart>
      <c:catAx>
        <c:axId val="10575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67724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0677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75206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'Other-314'!$N$6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'Other-314'!$M$7:$M$42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'Other-314'!$N$7:$N$42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F-4365-8E42-F6A1A512DA95}"/>
            </c:ext>
          </c:extLst>
        </c:ser>
        <c:ser>
          <c:idx val="1"/>
          <c:order val="1"/>
          <c:tx>
            <c:strRef>
              <c:f>'Other-314'!$O$6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'Other-314'!$M$7:$M$42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'Other-314'!$O$7:$O$42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5">
                  <c:v>2.33</c:v>
                </c:pt>
                <c:pt idx="19">
                  <c:v>3.3</c:v>
                </c:pt>
                <c:pt idx="23">
                  <c:v>5</c:v>
                </c:pt>
                <c:pt idx="27">
                  <c:v>5</c:v>
                </c:pt>
                <c:pt idx="31">
                  <c:v>6.666666666666667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F-4365-8E42-F6A1A512DA95}"/>
            </c:ext>
          </c:extLst>
        </c:ser>
        <c:ser>
          <c:idx val="2"/>
          <c:order val="2"/>
          <c:tx>
            <c:strRef>
              <c:f>'Other-314'!$P$6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'Other-314'!$M$7:$M$42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'Other-314'!$P$7:$P$42</c:f>
              <c:numCache>
                <c:formatCode>0.000</c:formatCode>
                <c:ptCount val="36"/>
                <c:pt idx="1">
                  <c:v>-3.6486352856558213E-2</c:v>
                </c:pt>
                <c:pt idx="2">
                  <c:v>0</c:v>
                </c:pt>
                <c:pt idx="3">
                  <c:v>1.7848458285642188E-2</c:v>
                </c:pt>
                <c:pt idx="4">
                  <c:v>-3.1569498462791667E-2</c:v>
                </c:pt>
                <c:pt idx="5">
                  <c:v>0</c:v>
                </c:pt>
                <c:pt idx="6">
                  <c:v>-1.9078804461798438E-2</c:v>
                </c:pt>
                <c:pt idx="7">
                  <c:v>-1.7298681423874918E-2</c:v>
                </c:pt>
                <c:pt idx="8">
                  <c:v>0</c:v>
                </c:pt>
                <c:pt idx="9">
                  <c:v>1.5915624525124183E-2</c:v>
                </c:pt>
                <c:pt idx="10">
                  <c:v>7.3324719083531775E-3</c:v>
                </c:pt>
                <c:pt idx="11">
                  <c:v>0</c:v>
                </c:pt>
                <c:pt idx="12">
                  <c:v>0.61111895841557295</c:v>
                </c:pt>
                <c:pt idx="13">
                  <c:v>1.208663236410731</c:v>
                </c:pt>
                <c:pt idx="14">
                  <c:v>1.7765364380689437</c:v>
                </c:pt>
                <c:pt idx="15">
                  <c:v>2.33</c:v>
                </c:pt>
                <c:pt idx="16">
                  <c:v>2.4842421735699984</c:v>
                </c:pt>
                <c:pt idx="17">
                  <c:v>2.6969971627600628</c:v>
                </c:pt>
                <c:pt idx="18">
                  <c:v>2.9742088649043703</c:v>
                </c:pt>
                <c:pt idx="19">
                  <c:v>3.3</c:v>
                </c:pt>
                <c:pt idx="20">
                  <c:v>3.4656416159927628</c:v>
                </c:pt>
                <c:pt idx="21">
                  <c:v>3.7851649330557322</c:v>
                </c:pt>
                <c:pt idx="22">
                  <c:v>4.4356063107742862</c:v>
                </c:pt>
                <c:pt idx="23">
                  <c:v>5</c:v>
                </c:pt>
                <c:pt idx="24">
                  <c:v>5.1827368784664722</c:v>
                </c:pt>
                <c:pt idx="25">
                  <c:v>5.8354410435830859</c:v>
                </c:pt>
                <c:pt idx="26">
                  <c:v>5.5410411862309008</c:v>
                </c:pt>
                <c:pt idx="27">
                  <c:v>5</c:v>
                </c:pt>
                <c:pt idx="28">
                  <c:v>6.1588570652545487</c:v>
                </c:pt>
                <c:pt idx="29">
                  <c:v>6.8528909394162678</c:v>
                </c:pt>
                <c:pt idx="30">
                  <c:v>6.8096553499635188</c:v>
                </c:pt>
                <c:pt idx="31">
                  <c:v>6.666666666666667</c:v>
                </c:pt>
                <c:pt idx="32">
                  <c:v>6.2277592387094431</c:v>
                </c:pt>
                <c:pt idx="33">
                  <c:v>5.8811507165077002</c:v>
                </c:pt>
                <c:pt idx="34">
                  <c:v>6.2212801373238964</c:v>
                </c:pt>
                <c:pt idx="35">
                  <c:v>6.8613468700635245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AF-4365-8E42-F6A1A512D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754112"/>
        <c:axId val="233710720"/>
      </c:lineChart>
      <c:catAx>
        <c:axId val="10575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71072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3710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75411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'Other-315'!$N$6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'Other-315'!$M$7:$M$42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'Other-315'!$N$7:$N$42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BC-45D2-9A24-D3381B139641}"/>
            </c:ext>
          </c:extLst>
        </c:ser>
        <c:ser>
          <c:idx val="1"/>
          <c:order val="1"/>
          <c:tx>
            <c:strRef>
              <c:f>'Other-315'!$O$6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'Other-315'!$M$7:$M$42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'Other-315'!$O$7:$O$42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5">
                  <c:v>2</c:v>
                </c:pt>
                <c:pt idx="19">
                  <c:v>3.3</c:v>
                </c:pt>
                <c:pt idx="23">
                  <c:v>5</c:v>
                </c:pt>
                <c:pt idx="27">
                  <c:v>5</c:v>
                </c:pt>
                <c:pt idx="3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BC-45D2-9A24-D3381B139641}"/>
            </c:ext>
          </c:extLst>
        </c:ser>
        <c:ser>
          <c:idx val="2"/>
          <c:order val="2"/>
          <c:tx>
            <c:strRef>
              <c:f>'Other-315'!$P$6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'Other-315'!$M$7:$M$42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'Other-315'!$P$7:$P$42</c:f>
              <c:numCache>
                <c:formatCode>0.000</c:formatCode>
                <c:ptCount val="36"/>
                <c:pt idx="1">
                  <c:v>-7.7805366904492246E-2</c:v>
                </c:pt>
                <c:pt idx="2">
                  <c:v>0</c:v>
                </c:pt>
                <c:pt idx="3">
                  <c:v>-9.1320892431721923E-2</c:v>
                </c:pt>
                <c:pt idx="4">
                  <c:v>-6.0968475686841828E-2</c:v>
                </c:pt>
                <c:pt idx="5">
                  <c:v>0</c:v>
                </c:pt>
                <c:pt idx="6">
                  <c:v>-1.3528624348827734E-2</c:v>
                </c:pt>
                <c:pt idx="7">
                  <c:v>-1.397346425448065E-2</c:v>
                </c:pt>
                <c:pt idx="8">
                  <c:v>0</c:v>
                </c:pt>
                <c:pt idx="9">
                  <c:v>-8.6344271752647472E-4</c:v>
                </c:pt>
                <c:pt idx="10">
                  <c:v>-2.6177220343863716E-3</c:v>
                </c:pt>
                <c:pt idx="11">
                  <c:v>0</c:v>
                </c:pt>
                <c:pt idx="12">
                  <c:v>0.54665660006803796</c:v>
                </c:pt>
                <c:pt idx="13">
                  <c:v>1.0393931745106451</c:v>
                </c:pt>
                <c:pt idx="14">
                  <c:v>1.5302871113893404</c:v>
                </c:pt>
                <c:pt idx="15">
                  <c:v>2</c:v>
                </c:pt>
                <c:pt idx="16">
                  <c:v>2.2525422212458386</c:v>
                </c:pt>
                <c:pt idx="17">
                  <c:v>2.551783603800005</c:v>
                </c:pt>
                <c:pt idx="18">
                  <c:v>2.9137240447716657</c:v>
                </c:pt>
                <c:pt idx="19">
                  <c:v>3.3</c:v>
                </c:pt>
                <c:pt idx="20">
                  <c:v>3.4459399118897243</c:v>
                </c:pt>
                <c:pt idx="21">
                  <c:v>3.9091030244536338</c:v>
                </c:pt>
                <c:pt idx="22">
                  <c:v>4.6296007336322855</c:v>
                </c:pt>
                <c:pt idx="23">
                  <c:v>5</c:v>
                </c:pt>
                <c:pt idx="24">
                  <c:v>5.0813026029961978</c:v>
                </c:pt>
                <c:pt idx="25">
                  <c:v>6.0425287005684183</c:v>
                </c:pt>
                <c:pt idx="26">
                  <c:v>5.5120865577569038</c:v>
                </c:pt>
                <c:pt idx="27">
                  <c:v>5</c:v>
                </c:pt>
                <c:pt idx="28">
                  <c:v>5.8714282465093559</c:v>
                </c:pt>
                <c:pt idx="29">
                  <c:v>5.7701442945066326</c:v>
                </c:pt>
                <c:pt idx="30">
                  <c:v>5.3171598653166425</c:v>
                </c:pt>
                <c:pt idx="31">
                  <c:v>5</c:v>
                </c:pt>
                <c:pt idx="32">
                  <c:v>4.6494976107375683</c:v>
                </c:pt>
                <c:pt idx="33">
                  <c:v>4.3951599028152302</c:v>
                </c:pt>
                <c:pt idx="34">
                  <c:v>5.143316961951192</c:v>
                </c:pt>
                <c:pt idx="35">
                  <c:v>5.5289081336598729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BC-45D2-9A24-D3381B139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461888"/>
        <c:axId val="233713024"/>
      </c:lineChart>
      <c:catAx>
        <c:axId val="223461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71302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3713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346188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'Other-316'!$N$6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'Other-316'!$M$7:$M$42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'Other-316'!$N$7:$N$42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3C-4297-AC6D-E915B10A9DEB}"/>
            </c:ext>
          </c:extLst>
        </c:ser>
        <c:ser>
          <c:idx val="1"/>
          <c:order val="1"/>
          <c:tx>
            <c:strRef>
              <c:f>'Other-316'!$O$6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'Other-316'!$M$7:$M$42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'Other-316'!$O$7:$O$42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5">
                  <c:v>2.5</c:v>
                </c:pt>
                <c:pt idx="19">
                  <c:v>3.3</c:v>
                </c:pt>
                <c:pt idx="23">
                  <c:v>5</c:v>
                </c:pt>
                <c:pt idx="27">
                  <c:v>5</c:v>
                </c:pt>
                <c:pt idx="3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3C-4297-AC6D-E915B10A9DEB}"/>
            </c:ext>
          </c:extLst>
        </c:ser>
        <c:ser>
          <c:idx val="2"/>
          <c:order val="2"/>
          <c:tx>
            <c:strRef>
              <c:f>'Other-316'!$P$6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'Other-316'!$M$7:$M$42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'Other-316'!$P$7:$P$42</c:f>
              <c:numCache>
                <c:formatCode>0.000</c:formatCode>
                <c:ptCount val="36"/>
                <c:pt idx="1">
                  <c:v>-3.8902683452246123E-2</c:v>
                </c:pt>
                <c:pt idx="2">
                  <c:v>0</c:v>
                </c:pt>
                <c:pt idx="3">
                  <c:v>-4.5660446215860961E-2</c:v>
                </c:pt>
                <c:pt idx="4">
                  <c:v>-3.0484237843420914E-2</c:v>
                </c:pt>
                <c:pt idx="5">
                  <c:v>0</c:v>
                </c:pt>
                <c:pt idx="6">
                  <c:v>-6.7643121744138668E-3</c:v>
                </c:pt>
                <c:pt idx="7">
                  <c:v>-6.9867321272403249E-3</c:v>
                </c:pt>
                <c:pt idx="8">
                  <c:v>0</c:v>
                </c:pt>
                <c:pt idx="9">
                  <c:v>-4.3172135876323736E-4</c:v>
                </c:pt>
                <c:pt idx="10">
                  <c:v>-1.3088610171931858E-3</c:v>
                </c:pt>
                <c:pt idx="11">
                  <c:v>0</c:v>
                </c:pt>
                <c:pt idx="12">
                  <c:v>0.64832830003401898</c:v>
                </c:pt>
                <c:pt idx="13">
                  <c:v>1.2696965872553225</c:v>
                </c:pt>
                <c:pt idx="14">
                  <c:v>1.8901435556946702</c:v>
                </c:pt>
                <c:pt idx="15">
                  <c:v>2.5</c:v>
                </c:pt>
                <c:pt idx="16">
                  <c:v>2.6637711106229194</c:v>
                </c:pt>
                <c:pt idx="17">
                  <c:v>2.8508918019000022</c:v>
                </c:pt>
                <c:pt idx="18">
                  <c:v>3.0693620223858327</c:v>
                </c:pt>
                <c:pt idx="19">
                  <c:v>3.3</c:v>
                </c:pt>
                <c:pt idx="20">
                  <c:v>3.5854699559448622</c:v>
                </c:pt>
                <c:pt idx="21">
                  <c:v>4.0295515122268171</c:v>
                </c:pt>
                <c:pt idx="22">
                  <c:v>4.6023003668161424</c:v>
                </c:pt>
                <c:pt idx="23">
                  <c:v>5</c:v>
                </c:pt>
                <c:pt idx="24">
                  <c:v>5.040651301498098</c:v>
                </c:pt>
                <c:pt idx="25">
                  <c:v>5.5212643502842091</c:v>
                </c:pt>
                <c:pt idx="26">
                  <c:v>5.2560432788784519</c:v>
                </c:pt>
                <c:pt idx="27">
                  <c:v>5</c:v>
                </c:pt>
                <c:pt idx="28">
                  <c:v>5.4357141232546784</c:v>
                </c:pt>
                <c:pt idx="29">
                  <c:v>5.3850721472533163</c:v>
                </c:pt>
                <c:pt idx="30">
                  <c:v>5.1585799326583217</c:v>
                </c:pt>
                <c:pt idx="31">
                  <c:v>5</c:v>
                </c:pt>
                <c:pt idx="32">
                  <c:v>4.8247488053687846</c:v>
                </c:pt>
                <c:pt idx="33">
                  <c:v>4.6975799514076151</c:v>
                </c:pt>
                <c:pt idx="34">
                  <c:v>5.0716584809755965</c:v>
                </c:pt>
                <c:pt idx="35">
                  <c:v>5.264454066829936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3C-4297-AC6D-E915B10A9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464448"/>
        <c:axId val="233715328"/>
      </c:lineChart>
      <c:catAx>
        <c:axId val="22346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71532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3715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346444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'Other-321'!$N$6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'Other-321'!$M$7:$M$42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'Other-321'!$N$7:$N$42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6-4F27-9A07-980EA62E0DD4}"/>
            </c:ext>
          </c:extLst>
        </c:ser>
        <c:ser>
          <c:idx val="1"/>
          <c:order val="1"/>
          <c:tx>
            <c:strRef>
              <c:f>'Other-321'!$O$6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'Other-321'!$M$7:$M$42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'Other-321'!$O$7:$O$42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5">
                  <c:v>2.129032258064516</c:v>
                </c:pt>
                <c:pt idx="19">
                  <c:v>1.3491271820448878</c:v>
                </c:pt>
                <c:pt idx="23">
                  <c:v>2.574074074074074</c:v>
                </c:pt>
                <c:pt idx="27">
                  <c:v>2.0877192982456139</c:v>
                </c:pt>
                <c:pt idx="31">
                  <c:v>5.0196078431372548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C6-4F27-9A07-980EA62E0DD4}"/>
            </c:ext>
          </c:extLst>
        </c:ser>
        <c:ser>
          <c:idx val="2"/>
          <c:order val="2"/>
          <c:tx>
            <c:strRef>
              <c:f>'Other-321'!$P$6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'Other-321'!$M$7:$M$42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'Other-321'!$P$7:$P$42</c:f>
              <c:numCache>
                <c:formatCode>0.000</c:formatCode>
                <c:ptCount val="36"/>
                <c:pt idx="1">
                  <c:v>1.7123552056302449E-2</c:v>
                </c:pt>
                <c:pt idx="2">
                  <c:v>0</c:v>
                </c:pt>
                <c:pt idx="3">
                  <c:v>0.10083999561431911</c:v>
                </c:pt>
                <c:pt idx="4">
                  <c:v>9.4540720567883874E-3</c:v>
                </c:pt>
                <c:pt idx="5">
                  <c:v>0</c:v>
                </c:pt>
                <c:pt idx="6">
                  <c:v>-1.3969539599736347E-2</c:v>
                </c:pt>
                <c:pt idx="7">
                  <c:v>-1.1225087908578457E-2</c:v>
                </c:pt>
                <c:pt idx="8">
                  <c:v>0</c:v>
                </c:pt>
                <c:pt idx="9">
                  <c:v>2.1908990409164497E-2</c:v>
                </c:pt>
                <c:pt idx="10">
                  <c:v>1.1967600271068912E-2</c:v>
                </c:pt>
                <c:pt idx="11">
                  <c:v>0</c:v>
                </c:pt>
                <c:pt idx="12">
                  <c:v>0.53095872633763119</c:v>
                </c:pt>
                <c:pt idx="13">
                  <c:v>1.0893687022412655</c:v>
                </c:pt>
                <c:pt idx="14">
                  <c:v>1.609848582761755</c:v>
                </c:pt>
                <c:pt idx="15">
                  <c:v>2.129032258064516</c:v>
                </c:pt>
                <c:pt idx="16">
                  <c:v>1.8777692147767753</c:v>
                </c:pt>
                <c:pt idx="17">
                  <c:v>1.6649529181475733</c:v>
                </c:pt>
                <c:pt idx="18">
                  <c:v>1.4849871927521932</c:v>
                </c:pt>
                <c:pt idx="19">
                  <c:v>1.3491271820448878</c:v>
                </c:pt>
                <c:pt idx="20">
                  <c:v>1.5457821715106843</c:v>
                </c:pt>
                <c:pt idx="21">
                  <c:v>1.6794380638700723</c:v>
                </c:pt>
                <c:pt idx="22">
                  <c:v>2.036244930654135</c:v>
                </c:pt>
                <c:pt idx="23">
                  <c:v>2.574074074074074</c:v>
                </c:pt>
                <c:pt idx="24">
                  <c:v>2.7486249769689213</c:v>
                </c:pt>
                <c:pt idx="25">
                  <c:v>2.805817373500151</c:v>
                </c:pt>
                <c:pt idx="26">
                  <c:v>2.6186278042297286</c:v>
                </c:pt>
                <c:pt idx="27">
                  <c:v>2.0877192982456139</c:v>
                </c:pt>
                <c:pt idx="28">
                  <c:v>3.0727719605315964</c:v>
                </c:pt>
                <c:pt idx="29">
                  <c:v>4.2603555100334427</c:v>
                </c:pt>
                <c:pt idx="30">
                  <c:v>4.7636837009378628</c:v>
                </c:pt>
                <c:pt idx="31">
                  <c:v>5.0196078431372548</c:v>
                </c:pt>
                <c:pt idx="32">
                  <c:v>4.7313940141955104</c:v>
                </c:pt>
                <c:pt idx="33">
                  <c:v>4.484832761626782</c:v>
                </c:pt>
                <c:pt idx="34">
                  <c:v>4.3059186493071699</c:v>
                </c:pt>
                <c:pt idx="35">
                  <c:v>4.8322104729003703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C6-4F27-9A07-980EA62E0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122496"/>
        <c:axId val="227213312"/>
      </c:lineChart>
      <c:catAx>
        <c:axId val="23012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721331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272133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12249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'Other-322'!$N$6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'Other-322'!$M$7:$M$42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'Other-322'!$N$7:$N$42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75-46A6-B8BF-9AF9EFEB1E0B}"/>
            </c:ext>
          </c:extLst>
        </c:ser>
        <c:ser>
          <c:idx val="1"/>
          <c:order val="1"/>
          <c:tx>
            <c:strRef>
              <c:f>'Other-322'!$O$6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'Other-322'!$M$7:$M$42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'Other-322'!$O$7:$O$42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5">
                  <c:v>2.1297468354430378</c:v>
                </c:pt>
                <c:pt idx="19">
                  <c:v>2.6971153846153846</c:v>
                </c:pt>
                <c:pt idx="23">
                  <c:v>5</c:v>
                </c:pt>
                <c:pt idx="27">
                  <c:v>3.1075949367088609</c:v>
                </c:pt>
                <c:pt idx="31">
                  <c:v>3.3161512027491411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75-46A6-B8BF-9AF9EFEB1E0B}"/>
            </c:ext>
          </c:extLst>
        </c:ser>
        <c:ser>
          <c:idx val="2"/>
          <c:order val="2"/>
          <c:tx>
            <c:strRef>
              <c:f>'Other-322'!$P$6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'Other-322'!$M$7:$M$42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'Other-322'!$P$7:$P$42</c:f>
              <c:numCache>
                <c:formatCode>0.000</c:formatCode>
                <c:ptCount val="36"/>
                <c:pt idx="1">
                  <c:v>-6.0831590345562958E-2</c:v>
                </c:pt>
                <c:pt idx="2">
                  <c:v>0</c:v>
                </c:pt>
                <c:pt idx="3">
                  <c:v>-7.1398610910952787E-2</c:v>
                </c:pt>
                <c:pt idx="4">
                  <c:v>-4.7667782886083199E-2</c:v>
                </c:pt>
                <c:pt idx="5">
                  <c:v>0</c:v>
                </c:pt>
                <c:pt idx="6">
                  <c:v>-1.0577261788857095E-2</c:v>
                </c:pt>
                <c:pt idx="7">
                  <c:v>-1.0925056805918931E-2</c:v>
                </c:pt>
                <c:pt idx="8">
                  <c:v>0</c:v>
                </c:pt>
                <c:pt idx="9">
                  <c:v>-6.7507674302080822E-4</c:v>
                </c:pt>
                <c:pt idx="10">
                  <c:v>-2.0466479469190002E-3</c:v>
                </c:pt>
                <c:pt idx="11">
                  <c:v>0</c:v>
                </c:pt>
                <c:pt idx="12">
                  <c:v>0.56891485034603262</c:v>
                </c:pt>
                <c:pt idx="13">
                  <c:v>1.0956726999507822</c:v>
                </c:pt>
                <c:pt idx="14">
                  <c:v>1.6209898960646121</c:v>
                </c:pt>
                <c:pt idx="15">
                  <c:v>2.1297468354430378</c:v>
                </c:pt>
                <c:pt idx="16">
                  <c:v>2.2149383573623398</c:v>
                </c:pt>
                <c:pt idx="17">
                  <c:v>2.336641296979558</c:v>
                </c:pt>
                <c:pt idx="18">
                  <c:v>2.5073650636740066</c:v>
                </c:pt>
                <c:pt idx="19">
                  <c:v>2.6971153846153846</c:v>
                </c:pt>
                <c:pt idx="20">
                  <c:v>3.0546553301837212</c:v>
                </c:pt>
                <c:pt idx="21">
                  <c:v>3.6602140507963044</c:v>
                </c:pt>
                <c:pt idx="22">
                  <c:v>4.4669680537629244</c:v>
                </c:pt>
                <c:pt idx="23">
                  <c:v>5</c:v>
                </c:pt>
                <c:pt idx="24">
                  <c:v>5.0635658803018515</c:v>
                </c:pt>
                <c:pt idx="25">
                  <c:v>5.8150938856739529</c:v>
                </c:pt>
                <c:pt idx="26">
                  <c:v>4.4541688173023264</c:v>
                </c:pt>
                <c:pt idx="27">
                  <c:v>3.1075949367088609</c:v>
                </c:pt>
                <c:pt idx="28">
                  <c:v>3.8410541770866389</c:v>
                </c:pt>
                <c:pt idx="29">
                  <c:v>3.8140050831659198</c:v>
                </c:pt>
                <c:pt idx="30">
                  <c:v>3.5119813929701524</c:v>
                </c:pt>
                <c:pt idx="31">
                  <c:v>3.3161512027491411</c:v>
                </c:pt>
                <c:pt idx="32">
                  <c:v>3.0421133232680759</c:v>
                </c:pt>
                <c:pt idx="33">
                  <c:v>2.8432611377015835</c:v>
                </c:pt>
                <c:pt idx="34">
                  <c:v>3.4282025825683173</c:v>
                </c:pt>
                <c:pt idx="35">
                  <c:v>3.7296743849831944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75-46A6-B8BF-9AF9EFEB1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917632"/>
        <c:axId val="227215616"/>
      </c:lineChart>
      <c:catAx>
        <c:axId val="230917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721561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272156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91763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'Other-323'!$N$6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'Other-323'!$M$7:$M$42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'Other-323'!$N$7:$N$42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FC-4336-84EE-B0E3EF6E98A2}"/>
            </c:ext>
          </c:extLst>
        </c:ser>
        <c:ser>
          <c:idx val="1"/>
          <c:order val="1"/>
          <c:tx>
            <c:strRef>
              <c:f>'Other-323'!$O$6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'Other-323'!$M$7:$M$42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'Other-323'!$O$7:$O$42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5">
                  <c:v>2.5</c:v>
                </c:pt>
                <c:pt idx="19">
                  <c:v>2.5</c:v>
                </c:pt>
                <c:pt idx="23">
                  <c:v>5</c:v>
                </c:pt>
                <c:pt idx="27">
                  <c:v>3.1075949367088609</c:v>
                </c:pt>
                <c:pt idx="31">
                  <c:v>3.3161512027491411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FC-4336-84EE-B0E3EF6E98A2}"/>
            </c:ext>
          </c:extLst>
        </c:ser>
        <c:ser>
          <c:idx val="2"/>
          <c:order val="2"/>
          <c:tx>
            <c:strRef>
              <c:f>'Other-323'!$P$6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'Other-323'!$M$7:$M$42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'Other-323'!$P$7:$P$42</c:f>
              <c:numCache>
                <c:formatCode>0.000</c:formatCode>
                <c:ptCount val="36"/>
                <c:pt idx="1">
                  <c:v>-6.1019456542628081E-2</c:v>
                </c:pt>
                <c:pt idx="2">
                  <c:v>0</c:v>
                </c:pt>
                <c:pt idx="3">
                  <c:v>-7.1619111237039235E-2</c:v>
                </c:pt>
                <c:pt idx="4">
                  <c:v>-4.7814995297306373E-2</c:v>
                </c:pt>
                <c:pt idx="5">
                  <c:v>0</c:v>
                </c:pt>
                <c:pt idx="6">
                  <c:v>-1.0609927545848663E-2</c:v>
                </c:pt>
                <c:pt idx="7">
                  <c:v>-1.0958796658242065E-2</c:v>
                </c:pt>
                <c:pt idx="8">
                  <c:v>0</c:v>
                </c:pt>
                <c:pt idx="9">
                  <c:v>-6.7716158248853908E-4</c:v>
                </c:pt>
                <c:pt idx="10">
                  <c:v>-2.0529686096588673E-3</c:v>
                </c:pt>
                <c:pt idx="11">
                  <c:v>0</c:v>
                </c:pt>
                <c:pt idx="12">
                  <c:v>0.6615907969275836</c:v>
                </c:pt>
                <c:pt idx="13">
                  <c:v>1.2808943996508508</c:v>
                </c:pt>
                <c:pt idx="14">
                  <c:v>1.8987528997131031</c:v>
                </c:pt>
                <c:pt idx="15">
                  <c:v>2.5</c:v>
                </c:pt>
                <c:pt idx="16">
                  <c:v>2.4431744305339222</c:v>
                </c:pt>
                <c:pt idx="17">
                  <c:v>2.4229730369749967</c:v>
                </c:pt>
                <c:pt idx="18">
                  <c:v>2.4519438615108249</c:v>
                </c:pt>
                <c:pt idx="19">
                  <c:v>2.5</c:v>
                </c:pt>
                <c:pt idx="20">
                  <c:v>2.9061449827088497</c:v>
                </c:pt>
                <c:pt idx="21">
                  <c:v>3.5610746968310569</c:v>
                </c:pt>
                <c:pt idx="22">
                  <c:v>4.4178210446865531</c:v>
                </c:pt>
                <c:pt idx="23">
                  <c:v>5</c:v>
                </c:pt>
                <c:pt idx="24">
                  <c:v>5.0637621908064361</c:v>
                </c:pt>
                <c:pt idx="25">
                  <c:v>5.8176111400755346</c:v>
                </c:pt>
                <c:pt idx="26">
                  <c:v>4.4554052841169094</c:v>
                </c:pt>
                <c:pt idx="27">
                  <c:v>3.1075949367088609</c:v>
                </c:pt>
                <c:pt idx="28">
                  <c:v>3.8431582981415238</c:v>
                </c:pt>
                <c:pt idx="29">
                  <c:v>3.8158646474293705</c:v>
                </c:pt>
                <c:pt idx="30">
                  <c:v>3.5127471964118584</c:v>
                </c:pt>
                <c:pt idx="31">
                  <c:v>3.3161512027491411</c:v>
                </c:pt>
                <c:pt idx="32">
                  <c:v>3.0412670121001866</c:v>
                </c:pt>
                <c:pt idx="33">
                  <c:v>2.8418007113401207</c:v>
                </c:pt>
                <c:pt idx="34">
                  <c:v>3.4285486308383502</c:v>
                </c:pt>
                <c:pt idx="35">
                  <c:v>3.7309514686037804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FC-4336-84EE-B0E3EF6E9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199936"/>
        <c:axId val="227217920"/>
      </c:lineChart>
      <c:catAx>
        <c:axId val="23619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721792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272179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19993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'Other-324'!$N$6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'Other-324'!$M$7:$M$42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'Other-324'!$N$7:$N$42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09-44BD-8C73-7B5EE23594BE}"/>
            </c:ext>
          </c:extLst>
        </c:ser>
        <c:ser>
          <c:idx val="1"/>
          <c:order val="1"/>
          <c:tx>
            <c:strRef>
              <c:f>'Other-324'!$O$6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'Other-324'!$M$7:$M$42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'Other-324'!$O$7:$O$42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5">
                  <c:v>2.9220779220779223</c:v>
                </c:pt>
                <c:pt idx="19">
                  <c:v>3.5632183908045976</c:v>
                </c:pt>
                <c:pt idx="23">
                  <c:v>5.6351791530944624</c:v>
                </c:pt>
                <c:pt idx="27">
                  <c:v>4.2644230769230766</c:v>
                </c:pt>
                <c:pt idx="31">
                  <c:v>11.466139954853274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09-44BD-8C73-7B5EE23594BE}"/>
            </c:ext>
          </c:extLst>
        </c:ser>
        <c:ser>
          <c:idx val="2"/>
          <c:order val="2"/>
          <c:tx>
            <c:strRef>
              <c:f>'Other-324'!$P$6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'Other-324'!$M$7:$M$42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'Other-324'!$P$7:$P$42</c:f>
              <c:numCache>
                <c:formatCode>0.000</c:formatCode>
                <c:ptCount val="36"/>
                <c:pt idx="1">
                  <c:v>-4.6735670420991582E-2</c:v>
                </c:pt>
                <c:pt idx="2">
                  <c:v>0</c:v>
                </c:pt>
                <c:pt idx="3">
                  <c:v>2.2862221030243823E-2</c:v>
                </c:pt>
                <c:pt idx="4">
                  <c:v>-4.0437630251473511E-2</c:v>
                </c:pt>
                <c:pt idx="5">
                  <c:v>0</c:v>
                </c:pt>
                <c:pt idx="6">
                  <c:v>-2.4438194599704754E-2</c:v>
                </c:pt>
                <c:pt idx="7">
                  <c:v>-2.2158020852069971E-2</c:v>
                </c:pt>
                <c:pt idx="8">
                  <c:v>0</c:v>
                </c:pt>
                <c:pt idx="9">
                  <c:v>2.0386450347085194E-2</c:v>
                </c:pt>
                <c:pt idx="10">
                  <c:v>9.3922214457666797E-3</c:v>
                </c:pt>
                <c:pt idx="11">
                  <c:v>0</c:v>
                </c:pt>
                <c:pt idx="12">
                  <c:v>0.76717773865975047</c:v>
                </c:pt>
                <c:pt idx="13">
                  <c:v>1.5169675539890184</c:v>
                </c:pt>
                <c:pt idx="14">
                  <c:v>2.228751450636254</c:v>
                </c:pt>
                <c:pt idx="15">
                  <c:v>2.9220779220779223</c:v>
                </c:pt>
                <c:pt idx="16">
                  <c:v>2.9693128758951883</c:v>
                </c:pt>
                <c:pt idx="17">
                  <c:v>3.0914973680968023</c:v>
                </c:pt>
                <c:pt idx="18">
                  <c:v>3.29624498624375</c:v>
                </c:pt>
                <c:pt idx="19">
                  <c:v>3.5632183908045976</c:v>
                </c:pt>
                <c:pt idx="20">
                  <c:v>3.7489943221974378</c:v>
                </c:pt>
                <c:pt idx="21">
                  <c:v>4.1318785927720834</c:v>
                </c:pt>
                <c:pt idx="22">
                  <c:v>4.938638480610364</c:v>
                </c:pt>
                <c:pt idx="23">
                  <c:v>5.6351791530944624</c:v>
                </c:pt>
                <c:pt idx="24">
                  <c:v>5.8692482892562232</c:v>
                </c:pt>
                <c:pt idx="25">
                  <c:v>6.7053023850154743</c:v>
                </c:pt>
                <c:pt idx="26">
                  <c:v>5.6428251529501932</c:v>
                </c:pt>
                <c:pt idx="27">
                  <c:v>4.2644230769230766</c:v>
                </c:pt>
                <c:pt idx="28">
                  <c:v>7.0155300112754411</c:v>
                </c:pt>
                <c:pt idx="29">
                  <c:v>9.1712410872775614</c:v>
                </c:pt>
                <c:pt idx="30">
                  <c:v>10.382577779383164</c:v>
                </c:pt>
                <c:pt idx="31">
                  <c:v>11.466139954853274</c:v>
                </c:pt>
                <c:pt idx="32">
                  <c:v>10.90393988343618</c:v>
                </c:pt>
                <c:pt idx="33">
                  <c:v>10.459966229153292</c:v>
                </c:pt>
                <c:pt idx="34">
                  <c:v>10.895640813572886</c:v>
                </c:pt>
                <c:pt idx="35">
                  <c:v>11.715507448148736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09-44BD-8C73-7B5EE2359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202496"/>
        <c:axId val="227220224"/>
      </c:lineChart>
      <c:catAx>
        <c:axId val="23620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722022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272202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20249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'Other-325'!$N$6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'Other-325'!$M$7:$M$42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'Other-325'!$N$7:$N$42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13-4CF6-ABE9-6EF8B3B75F22}"/>
            </c:ext>
          </c:extLst>
        </c:ser>
        <c:ser>
          <c:idx val="1"/>
          <c:order val="1"/>
          <c:tx>
            <c:strRef>
              <c:f>'Other-325'!$O$6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'Other-325'!$M$7:$M$42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'Other-325'!$O$7:$O$42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5">
                  <c:v>3.5084427767354596</c:v>
                </c:pt>
                <c:pt idx="19">
                  <c:v>3.4020408163265308</c:v>
                </c:pt>
                <c:pt idx="23">
                  <c:v>7.8918128654970756</c:v>
                </c:pt>
                <c:pt idx="27">
                  <c:v>6.5774999999999997</c:v>
                </c:pt>
                <c:pt idx="31">
                  <c:v>5.7403100775193803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13-4CF6-ABE9-6EF8B3B75F22}"/>
            </c:ext>
          </c:extLst>
        </c:ser>
        <c:ser>
          <c:idx val="2"/>
          <c:order val="2"/>
          <c:tx>
            <c:strRef>
              <c:f>'Other-325'!$P$6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'Other-325'!$M$7:$M$42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'Other-325'!$P$7:$P$42</c:f>
              <c:numCache>
                <c:formatCode>0.000</c:formatCode>
                <c:ptCount val="36"/>
                <c:pt idx="1">
                  <c:v>-0.10536370422477015</c:v>
                </c:pt>
                <c:pt idx="2">
                  <c:v>0</c:v>
                </c:pt>
                <c:pt idx="3">
                  <c:v>-0.12309247397847445</c:v>
                </c:pt>
                <c:pt idx="4">
                  <c:v>-8.2591431448382657E-2</c:v>
                </c:pt>
                <c:pt idx="5">
                  <c:v>0</c:v>
                </c:pt>
                <c:pt idx="6">
                  <c:v>-1.8440862580392015E-2</c:v>
                </c:pt>
                <c:pt idx="7">
                  <c:v>-1.9024451737150283E-2</c:v>
                </c:pt>
                <c:pt idx="8">
                  <c:v>0</c:v>
                </c:pt>
                <c:pt idx="9">
                  <c:v>-1.0148961548774871E-3</c:v>
                </c:pt>
                <c:pt idx="10">
                  <c:v>-3.4639396995617133E-3</c:v>
                </c:pt>
                <c:pt idx="11">
                  <c:v>0</c:v>
                </c:pt>
                <c:pt idx="12">
                  <c:v>0.94035661745766985</c:v>
                </c:pt>
                <c:pt idx="13">
                  <c:v>1.8078057317437592</c:v>
                </c:pt>
                <c:pt idx="14">
                  <c:v>2.6724870713365494</c:v>
                </c:pt>
                <c:pt idx="15">
                  <c:v>3.5084427767354596</c:v>
                </c:pt>
                <c:pt idx="16">
                  <c:v>3.3832068422067505</c:v>
                </c:pt>
                <c:pt idx="17">
                  <c:v>3.3215570416315323</c:v>
                </c:pt>
                <c:pt idx="18">
                  <c:v>3.3451456212017256</c:v>
                </c:pt>
                <c:pt idx="19">
                  <c:v>3.4020408163265308</c:v>
                </c:pt>
                <c:pt idx="20">
                  <c:v>4.1453663971882628</c:v>
                </c:pt>
                <c:pt idx="21">
                  <c:v>5.3183227636463668</c:v>
                </c:pt>
                <c:pt idx="22">
                  <c:v>6.8417492353372911</c:v>
                </c:pt>
                <c:pt idx="23">
                  <c:v>7.8918128654970756</c:v>
                </c:pt>
                <c:pt idx="24">
                  <c:v>8.0032803697254202</c:v>
                </c:pt>
                <c:pt idx="25">
                  <c:v>9.3068789132100509</c:v>
                </c:pt>
                <c:pt idx="26">
                  <c:v>7.9309681167359907</c:v>
                </c:pt>
                <c:pt idx="27">
                  <c:v>6.5774999999999997</c:v>
                </c:pt>
                <c:pt idx="28">
                  <c:v>7.5514419444728578</c:v>
                </c:pt>
                <c:pt idx="29">
                  <c:v>7.208059012859052</c:v>
                </c:pt>
                <c:pt idx="30">
                  <c:v>6.3829910313850498</c:v>
                </c:pt>
                <c:pt idx="31">
                  <c:v>5.7403100775193803</c:v>
                </c:pt>
                <c:pt idx="32">
                  <c:v>5.2630643377234296</c:v>
                </c:pt>
                <c:pt idx="33">
                  <c:v>4.9164908987866234</c:v>
                </c:pt>
                <c:pt idx="34">
                  <c:v>5.9295407309258019</c:v>
                </c:pt>
                <c:pt idx="35">
                  <c:v>6.4560506579035231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13-4CF6-ABE9-6EF8B3B75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124544"/>
        <c:axId val="230237312"/>
      </c:lineChart>
      <c:catAx>
        <c:axId val="238124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23731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02373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12454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'Other-326'!$N$6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'Other-326'!$M$7:$M$42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'Other-326'!$N$7:$N$42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AF-44DC-BB79-606D3388AB43}"/>
            </c:ext>
          </c:extLst>
        </c:ser>
        <c:ser>
          <c:idx val="1"/>
          <c:order val="1"/>
          <c:tx>
            <c:strRef>
              <c:f>'Other-326'!$O$6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'Other-326'!$M$7:$M$42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'Other-326'!$O$7:$O$42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5">
                  <c:v>4.2</c:v>
                </c:pt>
                <c:pt idx="19">
                  <c:v>4</c:v>
                </c:pt>
                <c:pt idx="23">
                  <c:v>8</c:v>
                </c:pt>
                <c:pt idx="27">
                  <c:v>5</c:v>
                </c:pt>
                <c:pt idx="3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AF-44DC-BB79-606D3388AB43}"/>
            </c:ext>
          </c:extLst>
        </c:ser>
        <c:ser>
          <c:idx val="2"/>
          <c:order val="2"/>
          <c:tx>
            <c:strRef>
              <c:f>'Other-326'!$P$6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'Other-326'!$M$7:$M$42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'Other-326'!$P$7:$P$42</c:f>
              <c:numCache>
                <c:formatCode>0.000</c:formatCode>
                <c:ptCount val="36"/>
                <c:pt idx="1">
                  <c:v>-1.05573755449484E-3</c:v>
                </c:pt>
                <c:pt idx="2">
                  <c:v>0</c:v>
                </c:pt>
                <c:pt idx="3">
                  <c:v>0.11946858232138569</c:v>
                </c:pt>
                <c:pt idx="4">
                  <c:v>-6.7533646733894948E-3</c:v>
                </c:pt>
                <c:pt idx="5">
                  <c:v>0</c:v>
                </c:pt>
                <c:pt idx="6">
                  <c:v>-2.5518945170144303E-2</c:v>
                </c:pt>
                <c:pt idx="7">
                  <c:v>-2.1568436087743947E-2</c:v>
                </c:pt>
                <c:pt idx="8">
                  <c:v>0</c:v>
                </c:pt>
                <c:pt idx="9">
                  <c:v>3.2457739706943656E-2</c:v>
                </c:pt>
                <c:pt idx="10">
                  <c:v>1.6994547318998965E-2</c:v>
                </c:pt>
                <c:pt idx="11">
                  <c:v>0</c:v>
                </c:pt>
                <c:pt idx="12">
                  <c:v>1.064041476082636</c:v>
                </c:pt>
                <c:pt idx="13">
                  <c:v>2.1506497524326931</c:v>
                </c:pt>
                <c:pt idx="14">
                  <c:v>3.1799219579835722</c:v>
                </c:pt>
                <c:pt idx="15">
                  <c:v>4.2</c:v>
                </c:pt>
                <c:pt idx="16">
                  <c:v>4.0410291689590725</c:v>
                </c:pt>
                <c:pt idx="17">
                  <c:v>3.9555340727184847</c:v>
                </c:pt>
                <c:pt idx="18">
                  <c:v>3.9406298933572819</c:v>
                </c:pt>
                <c:pt idx="19">
                  <c:v>4</c:v>
                </c:pt>
                <c:pt idx="20">
                  <c:v>4.740574821742781</c:v>
                </c:pt>
                <c:pt idx="21">
                  <c:v>5.4956438035154509</c:v>
                </c:pt>
                <c:pt idx="22">
                  <c:v>6.6724790444790685</c:v>
                </c:pt>
                <c:pt idx="23">
                  <c:v>8</c:v>
                </c:pt>
                <c:pt idx="24">
                  <c:v>8.288803689075273</c:v>
                </c:pt>
                <c:pt idx="25">
                  <c:v>8.7036092335421635</c:v>
                </c:pt>
                <c:pt idx="26">
                  <c:v>7.1055872167553966</c:v>
                </c:pt>
                <c:pt idx="27">
                  <c:v>5</c:v>
                </c:pt>
                <c:pt idx="28">
                  <c:v>6.1753961603198864</c:v>
                </c:pt>
                <c:pt idx="29">
                  <c:v>7.3203333932256847</c:v>
                </c:pt>
                <c:pt idx="30">
                  <c:v>7.3218330932222644</c:v>
                </c:pt>
                <c:pt idx="31">
                  <c:v>7</c:v>
                </c:pt>
                <c:pt idx="32">
                  <c:v>6.4490478388447094</c:v>
                </c:pt>
                <c:pt idx="33">
                  <c:v>5.993310333645776</c:v>
                </c:pt>
                <c:pt idx="34">
                  <c:v>5.9821461516736143</c:v>
                </c:pt>
                <c:pt idx="35">
                  <c:v>6.9010415823225086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AF-44DC-BB79-606D3388A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156800"/>
        <c:axId val="230239616"/>
      </c:lineChart>
      <c:catAx>
        <c:axId val="23815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23961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02396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15680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'Other-327'!$N$6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'Other-327'!$M$7:$M$42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'Other-327'!$N$7:$N$42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C4-419A-9DE1-E0B7AD04D23F}"/>
            </c:ext>
          </c:extLst>
        </c:ser>
        <c:ser>
          <c:idx val="1"/>
          <c:order val="1"/>
          <c:tx>
            <c:strRef>
              <c:f>'Other-327'!$O$6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'Other-327'!$M$7:$M$42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'Other-327'!$O$7:$O$42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5">
                  <c:v>1.3571428571428572</c:v>
                </c:pt>
                <c:pt idx="19">
                  <c:v>1.288</c:v>
                </c:pt>
                <c:pt idx="23">
                  <c:v>1.5347222222222223</c:v>
                </c:pt>
                <c:pt idx="27">
                  <c:v>2.2564102564102564</c:v>
                </c:pt>
                <c:pt idx="31">
                  <c:v>1.9368421052631579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C4-419A-9DE1-E0B7AD04D23F}"/>
            </c:ext>
          </c:extLst>
        </c:ser>
        <c:ser>
          <c:idx val="2"/>
          <c:order val="2"/>
          <c:tx>
            <c:strRef>
              <c:f>'Other-327'!$P$6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'Other-327'!$M$7:$M$42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'Other-327'!$P$7:$P$42</c:f>
              <c:numCache>
                <c:formatCode>0.000</c:formatCode>
                <c:ptCount val="36"/>
                <c:pt idx="1">
                  <c:v>-3.2728942385567672E-2</c:v>
                </c:pt>
                <c:pt idx="2">
                  <c:v>0</c:v>
                </c:pt>
                <c:pt idx="3">
                  <c:v>-3.8414268139951302E-2</c:v>
                </c:pt>
                <c:pt idx="4">
                  <c:v>-2.5646479253030874E-2</c:v>
                </c:pt>
                <c:pt idx="5">
                  <c:v>0</c:v>
                </c:pt>
                <c:pt idx="6">
                  <c:v>-5.6908357930152143E-3</c:v>
                </c:pt>
                <c:pt idx="7">
                  <c:v>-5.877958355663182E-3</c:v>
                </c:pt>
                <c:pt idx="8">
                  <c:v>0</c:v>
                </c:pt>
                <c:pt idx="9">
                  <c:v>-3.6320845308579486E-4</c:v>
                </c:pt>
                <c:pt idx="10">
                  <c:v>-1.1011486360579248E-3</c:v>
                </c:pt>
                <c:pt idx="11">
                  <c:v>0</c:v>
                </c:pt>
                <c:pt idx="12">
                  <c:v>0.35891188194337398</c:v>
                </c:pt>
                <c:pt idx="13">
                  <c:v>0.69514222555161842</c:v>
                </c:pt>
                <c:pt idx="14">
                  <c:v>1.0305974609499011</c:v>
                </c:pt>
                <c:pt idx="15">
                  <c:v>1.3571428571428572</c:v>
                </c:pt>
                <c:pt idx="16">
                  <c:v>1.3093776713170602</c:v>
                </c:pt>
                <c:pt idx="17">
                  <c:v>1.2812565565974472</c:v>
                </c:pt>
                <c:pt idx="18">
                  <c:v>1.2795098933098865</c:v>
                </c:pt>
                <c:pt idx="19">
                  <c:v>1.288</c:v>
                </c:pt>
                <c:pt idx="20">
                  <c:v>1.2322935177553993</c:v>
                </c:pt>
                <c:pt idx="21">
                  <c:v>1.3100274429183669</c:v>
                </c:pt>
                <c:pt idx="22">
                  <c:v>1.4960095458292242</c:v>
                </c:pt>
                <c:pt idx="23">
                  <c:v>1.5347222222222223</c:v>
                </c:pt>
                <c:pt idx="24">
                  <c:v>1.56892228212973</c:v>
                </c:pt>
                <c:pt idx="25">
                  <c:v>1.9732634583054434</c:v>
                </c:pt>
                <c:pt idx="26">
                  <c:v>2.1109762053899517</c:v>
                </c:pt>
                <c:pt idx="27">
                  <c:v>2.2564102564102564</c:v>
                </c:pt>
                <c:pt idx="28">
                  <c:v>2.5430857962582105</c:v>
                </c:pt>
                <c:pt idx="29">
                  <c:v>2.4205885146230406</c:v>
                </c:pt>
                <c:pt idx="30">
                  <c:v>2.150147908345903</c:v>
                </c:pt>
                <c:pt idx="31">
                  <c:v>1.9368421052631579</c:v>
                </c:pt>
                <c:pt idx="32">
                  <c:v>1.7894027580744793</c:v>
                </c:pt>
                <c:pt idx="33">
                  <c:v>1.6824152259767808</c:v>
                </c:pt>
                <c:pt idx="34">
                  <c:v>1.9971285967635832</c:v>
                </c:pt>
                <c:pt idx="35">
                  <c:v>2.1593280920596891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C4-419A-9DE1-E0B7AD04D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090496"/>
        <c:axId val="230241920"/>
      </c:lineChart>
      <c:catAx>
        <c:axId val="106090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24192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02419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09049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'Other-331'!$N$6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'Other-331'!$M$7:$M$42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'Other-331'!$N$7:$N$42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59-4F3B-8424-4479BC6B5253}"/>
            </c:ext>
          </c:extLst>
        </c:ser>
        <c:ser>
          <c:idx val="1"/>
          <c:order val="1"/>
          <c:tx>
            <c:strRef>
              <c:f>'Other-331'!$O$6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'Other-331'!$M$7:$M$42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'Other-331'!$O$7:$O$42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5">
                  <c:v>5.3417721518987342</c:v>
                </c:pt>
                <c:pt idx="19">
                  <c:v>2.0393258426966292</c:v>
                </c:pt>
                <c:pt idx="23">
                  <c:v>2.992481203007519</c:v>
                </c:pt>
                <c:pt idx="27">
                  <c:v>3.7254901960784315</c:v>
                </c:pt>
                <c:pt idx="31">
                  <c:v>2.6788321167883211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59-4F3B-8424-4479BC6B5253}"/>
            </c:ext>
          </c:extLst>
        </c:ser>
        <c:ser>
          <c:idx val="2"/>
          <c:order val="2"/>
          <c:tx>
            <c:strRef>
              <c:f>'Other-331'!$P$6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'Other-331'!$M$7:$M$42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'Other-331'!$P$7:$P$42</c:f>
              <c:numCache>
                <c:formatCode>0.000</c:formatCode>
                <c:ptCount val="36"/>
                <c:pt idx="1">
                  <c:v>-5.921548024152079E-2</c:v>
                </c:pt>
                <c:pt idx="2">
                  <c:v>0</c:v>
                </c:pt>
                <c:pt idx="3">
                  <c:v>-6.9501767250409019E-2</c:v>
                </c:pt>
                <c:pt idx="4">
                  <c:v>-4.6401395058280448E-2</c:v>
                </c:pt>
                <c:pt idx="5">
                  <c:v>0</c:v>
                </c:pt>
                <c:pt idx="6">
                  <c:v>-1.0296256154235683E-2</c:v>
                </c:pt>
                <c:pt idx="7">
                  <c:v>-1.0634811316839965E-2</c:v>
                </c:pt>
                <c:pt idx="8">
                  <c:v>0</c:v>
                </c:pt>
                <c:pt idx="9">
                  <c:v>-6.5714200978073123E-4</c:v>
                </c:pt>
                <c:pt idx="10">
                  <c:v>-1.9922747436595944E-3</c:v>
                </c:pt>
                <c:pt idx="11">
                  <c:v>0</c:v>
                </c:pt>
                <c:pt idx="12">
                  <c:v>1.3709520663281753</c:v>
                </c:pt>
                <c:pt idx="13">
                  <c:v>2.7008671150433576</c:v>
                </c:pt>
                <c:pt idx="14">
                  <c:v>4.0293797840436296</c:v>
                </c:pt>
                <c:pt idx="15">
                  <c:v>5.3417721518987342</c:v>
                </c:pt>
                <c:pt idx="16">
                  <c:v>4.4610149935558576</c:v>
                </c:pt>
                <c:pt idx="17">
                  <c:v>3.6157992557314813</c:v>
                </c:pt>
                <c:pt idx="18">
                  <c:v>2.8183020108928223</c:v>
                </c:pt>
                <c:pt idx="19">
                  <c:v>2.0393258426966292</c:v>
                </c:pt>
                <c:pt idx="20">
                  <c:v>2.065229884769666</c:v>
                </c:pt>
                <c:pt idx="21">
                  <c:v>2.3325635983296653</c:v>
                </c:pt>
                <c:pt idx="22">
                  <c:v>2.7957474482948457</c:v>
                </c:pt>
                <c:pt idx="23">
                  <c:v>2.992481203007519</c:v>
                </c:pt>
                <c:pt idx="24">
                  <c:v>3.0543583314479679</c:v>
                </c:pt>
                <c:pt idx="25">
                  <c:v>3.7859205263578861</c:v>
                </c:pt>
                <c:pt idx="26">
                  <c:v>3.7487204010067572</c:v>
                </c:pt>
                <c:pt idx="27">
                  <c:v>3.7254901960784315</c:v>
                </c:pt>
                <c:pt idx="28">
                  <c:v>4.1270452479394404</c:v>
                </c:pt>
                <c:pt idx="29">
                  <c:v>3.7882963559557665</c:v>
                </c:pt>
                <c:pt idx="30">
                  <c:v>3.1818781053354268</c:v>
                </c:pt>
                <c:pt idx="31">
                  <c:v>2.6788321167883211</c:v>
                </c:pt>
                <c:pt idx="32">
                  <c:v>2.4120745892330215</c:v>
                </c:pt>
                <c:pt idx="33">
                  <c:v>2.2185053006692104</c:v>
                </c:pt>
                <c:pt idx="34">
                  <c:v>2.787906632677605</c:v>
                </c:pt>
                <c:pt idx="35">
                  <c:v>3.0813692473793406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59-4F3B-8424-4479BC6B5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092544"/>
        <c:axId val="232423424"/>
      </c:lineChart>
      <c:catAx>
        <c:axId val="10609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42342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2423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09254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1478004569817123"/>
          <c:y val="0.54046997389033946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'Other-332'!$N$6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'Other-332'!$M$7:$M$42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'Other-332'!$N$7:$N$42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16-4766-A620-2403D1F857C5}"/>
            </c:ext>
          </c:extLst>
        </c:ser>
        <c:ser>
          <c:idx val="1"/>
          <c:order val="1"/>
          <c:tx>
            <c:strRef>
              <c:f>'Other-332'!$O$6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'Other-332'!$M$7:$M$42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'Other-332'!$O$7:$O$42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5">
                  <c:v>12.925925925925926</c:v>
                </c:pt>
                <c:pt idx="19">
                  <c:v>15.333333333333334</c:v>
                </c:pt>
                <c:pt idx="23">
                  <c:v>10</c:v>
                </c:pt>
                <c:pt idx="27">
                  <c:v>5.333333333333333</c:v>
                </c:pt>
                <c:pt idx="3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16-4766-A620-2403D1F857C5}"/>
            </c:ext>
          </c:extLst>
        </c:ser>
        <c:ser>
          <c:idx val="2"/>
          <c:order val="2"/>
          <c:tx>
            <c:strRef>
              <c:f>'Other-332'!$P$6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'Other-332'!$M$7:$M$42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'Other-332'!$P$7:$P$42</c:f>
              <c:numCache>
                <c:formatCode>0.000</c:formatCode>
                <c:ptCount val="36"/>
                <c:pt idx="1">
                  <c:v>-6.6848951674781887E-2</c:v>
                </c:pt>
                <c:pt idx="2">
                  <c:v>0</c:v>
                </c:pt>
                <c:pt idx="3">
                  <c:v>3.2701289320754334E-2</c:v>
                </c:pt>
                <c:pt idx="4">
                  <c:v>-5.7840472248988917E-2</c:v>
                </c:pt>
                <c:pt idx="5">
                  <c:v>0</c:v>
                </c:pt>
                <c:pt idx="6">
                  <c:v>-3.4955483058734416E-2</c:v>
                </c:pt>
                <c:pt idx="7">
                  <c:v>-3.1694007152163195E-2</c:v>
                </c:pt>
                <c:pt idx="8">
                  <c:v>0</c:v>
                </c:pt>
                <c:pt idx="9">
                  <c:v>2.9160021389280644E-2</c:v>
                </c:pt>
                <c:pt idx="10">
                  <c:v>1.3434285143042679E-2</c:v>
                </c:pt>
                <c:pt idx="11">
                  <c:v>0</c:v>
                </c:pt>
                <c:pt idx="12">
                  <c:v>3.2839160830379686</c:v>
                </c:pt>
                <c:pt idx="13">
                  <c:v>6.542961136947377</c:v>
                </c:pt>
                <c:pt idx="14">
                  <c:v>9.7476439370466927</c:v>
                </c:pt>
                <c:pt idx="15">
                  <c:v>12.925925925925924</c:v>
                </c:pt>
                <c:pt idx="16">
                  <c:v>13.36607503793722</c:v>
                </c:pt>
                <c:pt idx="17">
                  <c:v>13.913429176240953</c:v>
                </c:pt>
                <c:pt idx="18">
                  <c:v>14.578878530541349</c:v>
                </c:pt>
                <c:pt idx="19">
                  <c:v>15.333333333333336</c:v>
                </c:pt>
                <c:pt idx="20">
                  <c:v>13.52481311944512</c:v>
                </c:pt>
                <c:pt idx="21">
                  <c:v>11.998229289925373</c:v>
                </c:pt>
                <c:pt idx="22">
                  <c:v>11.077941346562357</c:v>
                </c:pt>
                <c:pt idx="23">
                  <c:v>10</c:v>
                </c:pt>
                <c:pt idx="24">
                  <c:v>10.334803780974935</c:v>
                </c:pt>
                <c:pt idx="25">
                  <c:v>11.530664314047506</c:v>
                </c:pt>
                <c:pt idx="26">
                  <c:v>8.6579424055826433</c:v>
                </c:pt>
                <c:pt idx="27">
                  <c:v>5.333333333333333</c:v>
                </c:pt>
                <c:pt idx="28">
                  <c:v>7.359813916986365</c:v>
                </c:pt>
                <c:pt idx="29">
                  <c:v>8.5346625721538683</c:v>
                </c:pt>
                <c:pt idx="30">
                  <c:v>8.3587132601239524</c:v>
                </c:pt>
                <c:pt idx="31">
                  <c:v>8</c:v>
                </c:pt>
                <c:pt idx="32">
                  <c:v>7.1958499714065915</c:v>
                </c:pt>
                <c:pt idx="33">
                  <c:v>6.5608065991569511</c:v>
                </c:pt>
                <c:pt idx="34">
                  <c:v>7.1839791945347571</c:v>
                </c:pt>
                <c:pt idx="35">
                  <c:v>8.356685895988992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16-4766-A620-2403D1F85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091520"/>
        <c:axId val="232425728"/>
      </c:lineChart>
      <c:catAx>
        <c:axId val="106091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42572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24257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09152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'Other-333'!$N$6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'Other-333'!$M$7:$M$42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'Other-333'!$N$7:$N$42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87-460C-9989-1394EADEC06A}"/>
            </c:ext>
          </c:extLst>
        </c:ser>
        <c:ser>
          <c:idx val="1"/>
          <c:order val="1"/>
          <c:tx>
            <c:strRef>
              <c:f>'Other-333'!$O$6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'Other-333'!$M$7:$M$42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'Other-333'!$O$7:$O$42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5">
                  <c:v>7.8571428571428568</c:v>
                </c:pt>
                <c:pt idx="19">
                  <c:v>7.4</c:v>
                </c:pt>
                <c:pt idx="23">
                  <c:v>9.99</c:v>
                </c:pt>
                <c:pt idx="27">
                  <c:v>13.5</c:v>
                </c:pt>
                <c:pt idx="3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87-460C-9989-1394EADEC06A}"/>
            </c:ext>
          </c:extLst>
        </c:ser>
        <c:ser>
          <c:idx val="2"/>
          <c:order val="2"/>
          <c:tx>
            <c:strRef>
              <c:f>'Other-333'!$P$6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'Other-333'!$M$7:$M$42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'Other-333'!$P$7:$P$42</c:f>
              <c:numCache>
                <c:formatCode>0.000</c:formatCode>
                <c:ptCount val="36"/>
                <c:pt idx="1">
                  <c:v>-2.5951961150365133E-2</c:v>
                </c:pt>
                <c:pt idx="2">
                  <c:v>0</c:v>
                </c:pt>
                <c:pt idx="3">
                  <c:v>-5.1886685587376746E-4</c:v>
                </c:pt>
                <c:pt idx="4">
                  <c:v>-2.1805968516001473E-2</c:v>
                </c:pt>
                <c:pt idx="5">
                  <c:v>0</c:v>
                </c:pt>
                <c:pt idx="6">
                  <c:v>-1.0796835184488707E-2</c:v>
                </c:pt>
                <c:pt idx="7">
                  <c:v>-9.9638019955807788E-3</c:v>
                </c:pt>
                <c:pt idx="8">
                  <c:v>0</c:v>
                </c:pt>
                <c:pt idx="9">
                  <c:v>7.7659523531063979E-3</c:v>
                </c:pt>
                <c:pt idx="10">
                  <c:v>3.3511177480329835E-3</c:v>
                </c:pt>
                <c:pt idx="11">
                  <c:v>0</c:v>
                </c:pt>
                <c:pt idx="12">
                  <c:v>1.9831739249324001</c:v>
                </c:pt>
                <c:pt idx="13">
                  <c:v>3.954141947999033</c:v>
                </c:pt>
                <c:pt idx="14">
                  <c:v>5.9102795170426994</c:v>
                </c:pt>
                <c:pt idx="15">
                  <c:v>7.8571428571428568</c:v>
                </c:pt>
                <c:pt idx="16">
                  <c:v>7.6919028467451103</c:v>
                </c:pt>
                <c:pt idx="17">
                  <c:v>7.5603075939589495</c:v>
                </c:pt>
                <c:pt idx="18">
                  <c:v>7.4669244384313815</c:v>
                </c:pt>
                <c:pt idx="19">
                  <c:v>7.4</c:v>
                </c:pt>
                <c:pt idx="20">
                  <c:v>7.8910091631133579</c:v>
                </c:pt>
                <c:pt idx="21">
                  <c:v>8.4903555906860966</c:v>
                </c:pt>
                <c:pt idx="22">
                  <c:v>9.2792876750940074</c:v>
                </c:pt>
                <c:pt idx="23">
                  <c:v>9.99</c:v>
                </c:pt>
                <c:pt idx="24">
                  <c:v>10.08848172980772</c:v>
                </c:pt>
                <c:pt idx="25">
                  <c:v>10.508754524604967</c:v>
                </c:pt>
                <c:pt idx="26">
                  <c:v>12.064296933063428</c:v>
                </c:pt>
                <c:pt idx="27">
                  <c:v>13.5</c:v>
                </c:pt>
                <c:pt idx="28">
                  <c:v>14.330261719241335</c:v>
                </c:pt>
                <c:pt idx="29">
                  <c:v>14.831794170204738</c:v>
                </c:pt>
                <c:pt idx="30">
                  <c:v>14.933574411607683</c:v>
                </c:pt>
                <c:pt idx="31">
                  <c:v>15</c:v>
                </c:pt>
                <c:pt idx="32">
                  <c:v>14.7476076423089</c:v>
                </c:pt>
                <c:pt idx="33">
                  <c:v>14.550585042073052</c:v>
                </c:pt>
                <c:pt idx="34">
                  <c:v>14.794845302073236</c:v>
                </c:pt>
                <c:pt idx="35">
                  <c:v>15.150090665989183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87-460C-9989-1394EADEC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093568"/>
        <c:axId val="232428032"/>
      </c:lineChart>
      <c:catAx>
        <c:axId val="106093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42803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24280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09356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'Other-334'!$N$6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'Other-334'!$M$7:$M$42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'Other-334'!$N$7:$N$42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E-4650-A575-E687D6B57F73}"/>
            </c:ext>
          </c:extLst>
        </c:ser>
        <c:ser>
          <c:idx val="1"/>
          <c:order val="1"/>
          <c:tx>
            <c:strRef>
              <c:f>'Other-334'!$O$6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'Other-334'!$M$7:$M$42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'Other-334'!$O$7:$O$42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5">
                  <c:v>5.5</c:v>
                </c:pt>
                <c:pt idx="19">
                  <c:v>5</c:v>
                </c:pt>
                <c:pt idx="23">
                  <c:v>6.5</c:v>
                </c:pt>
                <c:pt idx="27">
                  <c:v>14</c:v>
                </c:pt>
                <c:pt idx="3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DE-4650-A575-E687D6B57F73}"/>
            </c:ext>
          </c:extLst>
        </c:ser>
        <c:ser>
          <c:idx val="2"/>
          <c:order val="2"/>
          <c:tx>
            <c:strRef>
              <c:f>'Other-334'!$P$6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'Other-334'!$M$7:$M$42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'Other-334'!$P$7:$P$42</c:f>
              <c:numCache>
                <c:formatCode>0.000</c:formatCode>
                <c:ptCount val="36"/>
                <c:pt idx="1">
                  <c:v>6.7515370152545273E-2</c:v>
                </c:pt>
                <c:pt idx="2">
                  <c:v>0</c:v>
                </c:pt>
                <c:pt idx="3">
                  <c:v>0.39759563948508614</c:v>
                </c:pt>
                <c:pt idx="4">
                  <c:v>3.7275862640191448E-2</c:v>
                </c:pt>
                <c:pt idx="5">
                  <c:v>0</c:v>
                </c:pt>
                <c:pt idx="6">
                  <c:v>-5.5079613963020968E-2</c:v>
                </c:pt>
                <c:pt idx="7">
                  <c:v>-4.4258689006267282E-2</c:v>
                </c:pt>
                <c:pt idx="8">
                  <c:v>0</c:v>
                </c:pt>
                <c:pt idx="9">
                  <c:v>8.6383572303205369E-2</c:v>
                </c:pt>
                <c:pt idx="10">
                  <c:v>4.7186294028377596E-2</c:v>
                </c:pt>
                <c:pt idx="11">
                  <c:v>0</c:v>
                </c:pt>
                <c:pt idx="12">
                  <c:v>1.3698769216932236</c:v>
                </c:pt>
                <c:pt idx="13">
                  <c:v>2.8479896387111916</c:v>
                </c:pt>
                <c:pt idx="14">
                  <c:v>4.1765501821325728</c:v>
                </c:pt>
                <c:pt idx="15">
                  <c:v>5.5</c:v>
                </c:pt>
                <c:pt idx="16">
                  <c:v>5.153070438428716</c:v>
                </c:pt>
                <c:pt idx="17">
                  <c:v>4.9577301220839782</c:v>
                </c:pt>
                <c:pt idx="18">
                  <c:v>4.8919142449024173</c:v>
                </c:pt>
                <c:pt idx="19">
                  <c:v>5</c:v>
                </c:pt>
                <c:pt idx="20">
                  <c:v>4.9429371150514969</c:v>
                </c:pt>
                <c:pt idx="21">
                  <c:v>4.6374790754978044</c:v>
                </c:pt>
                <c:pt idx="22">
                  <c:v>5.2118688962855506</c:v>
                </c:pt>
                <c:pt idx="23">
                  <c:v>6.5</c:v>
                </c:pt>
                <c:pt idx="24">
                  <c:v>7.1882257127877285</c:v>
                </c:pt>
                <c:pt idx="25">
                  <c:v>7.4137259950317915</c:v>
                </c:pt>
                <c:pt idx="26">
                  <c:v>11.384476823326143</c:v>
                </c:pt>
                <c:pt idx="27">
                  <c:v>14</c:v>
                </c:pt>
                <c:pt idx="28">
                  <c:v>15.993912359388801</c:v>
                </c:pt>
                <c:pt idx="29">
                  <c:v>18.786370941707418</c:v>
                </c:pt>
                <c:pt idx="30">
                  <c:v>18.880922357179536</c:v>
                </c:pt>
                <c:pt idx="31">
                  <c:v>18</c:v>
                </c:pt>
                <c:pt idx="32">
                  <c:v>16.863619926513898</c:v>
                </c:pt>
                <c:pt idx="33">
                  <c:v>15.891469161432079</c:v>
                </c:pt>
                <c:pt idx="34">
                  <c:v>15.186040026223731</c:v>
                </c:pt>
                <c:pt idx="35">
                  <c:v>17.261122763807641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DE-4650-A575-E687D6B57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271232"/>
        <c:axId val="232430336"/>
      </c:lineChart>
      <c:catAx>
        <c:axId val="10627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43033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2430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27123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'Other-335'!$N$6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'Other-335'!$M$7:$M$42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'Other-335'!$N$7:$N$42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82-4618-ACB8-62C1CB49AC1D}"/>
            </c:ext>
          </c:extLst>
        </c:ser>
        <c:ser>
          <c:idx val="1"/>
          <c:order val="1"/>
          <c:tx>
            <c:strRef>
              <c:f>'Other-335'!$O$6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'Other-335'!$M$7:$M$42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'Other-335'!$O$7:$O$42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5">
                  <c:v>0.41514360313315929</c:v>
                </c:pt>
                <c:pt idx="19">
                  <c:v>2.5</c:v>
                </c:pt>
                <c:pt idx="23">
                  <c:v>6</c:v>
                </c:pt>
                <c:pt idx="27">
                  <c:v>7.56</c:v>
                </c:pt>
                <c:pt idx="31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82-4618-ACB8-62C1CB49AC1D}"/>
            </c:ext>
          </c:extLst>
        </c:ser>
        <c:ser>
          <c:idx val="2"/>
          <c:order val="2"/>
          <c:tx>
            <c:strRef>
              <c:f>'Other-335'!$P$6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'Other-335'!$M$7:$M$42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'Other-335'!$P$7:$P$42</c:f>
              <c:numCache>
                <c:formatCode>0.000</c:formatCode>
                <c:ptCount val="36"/>
                <c:pt idx="1">
                  <c:v>-6.9037191932078468E-2</c:v>
                </c:pt>
                <c:pt idx="2">
                  <c:v>0</c:v>
                </c:pt>
                <c:pt idx="3">
                  <c:v>-8.1029602828766922E-2</c:v>
                </c:pt>
                <c:pt idx="4">
                  <c:v>-5.409771234631533E-2</c:v>
                </c:pt>
                <c:pt idx="5">
                  <c:v>0</c:v>
                </c:pt>
                <c:pt idx="6">
                  <c:v>-1.2004033563564498E-2</c:v>
                </c:pt>
                <c:pt idx="7">
                  <c:v>-1.2398742812649299E-2</c:v>
                </c:pt>
                <c:pt idx="8">
                  <c:v>0</c:v>
                </c:pt>
                <c:pt idx="9">
                  <c:v>-7.6613815966464216E-4</c:v>
                </c:pt>
                <c:pt idx="10">
                  <c:v>-2.322721242798309E-3</c:v>
                </c:pt>
                <c:pt idx="11">
                  <c:v>0</c:v>
                </c:pt>
                <c:pt idx="12">
                  <c:v>0.14518459578268827</c:v>
                </c:pt>
                <c:pt idx="13">
                  <c:v>0.24252561333696332</c:v>
                </c:pt>
                <c:pt idx="14">
                  <c:v>0.33823164697917485</c:v>
                </c:pt>
                <c:pt idx="15">
                  <c:v>0.41514360313315923</c:v>
                </c:pt>
                <c:pt idx="16">
                  <c:v>0.87206545905303479</c:v>
                </c:pt>
                <c:pt idx="17">
                  <c:v>1.3704237748287913</c:v>
                </c:pt>
                <c:pt idx="18">
                  <c:v>1.9244153599038571</c:v>
                </c:pt>
                <c:pt idx="19">
                  <c:v>2.5</c:v>
                </c:pt>
                <c:pt idx="20">
                  <c:v>3.1273882268031628</c:v>
                </c:pt>
                <c:pt idx="21">
                  <c:v>4.036250596863499</c:v>
                </c:pt>
                <c:pt idx="22">
                  <c:v>5.1734475747287654</c:v>
                </c:pt>
                <c:pt idx="23">
                  <c:v>6</c:v>
                </c:pt>
                <c:pt idx="24">
                  <c:v>6.0721403115355272</c:v>
                </c:pt>
                <c:pt idx="25">
                  <c:v>6.9250422799778191</c:v>
                </c:pt>
                <c:pt idx="26">
                  <c:v>7.2343776268942648</c:v>
                </c:pt>
                <c:pt idx="27">
                  <c:v>7.56</c:v>
                </c:pt>
                <c:pt idx="28">
                  <c:v>8.1432237698094756</c:v>
                </c:pt>
                <c:pt idx="29">
                  <c:v>7.8633538814939987</c:v>
                </c:pt>
                <c:pt idx="30">
                  <c:v>7.2714179453956538</c:v>
                </c:pt>
                <c:pt idx="31">
                  <c:v>6.8</c:v>
                </c:pt>
                <c:pt idx="32">
                  <c:v>6.4889970231762311</c:v>
                </c:pt>
                <c:pt idx="33">
                  <c:v>6.2633215735770653</c:v>
                </c:pt>
                <c:pt idx="34">
                  <c:v>6.9271660426907591</c:v>
                </c:pt>
                <c:pt idx="35">
                  <c:v>7.2693035171048823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82-4618-ACB8-62C1CB49A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399232"/>
        <c:axId val="234333312"/>
      </c:lineChart>
      <c:catAx>
        <c:axId val="106399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433331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43333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39923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'Other-336'!$N$6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'Other-336'!$M$7:$M$42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'Other-336'!$N$7:$N$42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D6-410E-9F13-E58E9BB6A0EB}"/>
            </c:ext>
          </c:extLst>
        </c:ser>
        <c:ser>
          <c:idx val="1"/>
          <c:order val="1"/>
          <c:tx>
            <c:strRef>
              <c:f>'Other-336'!$O$6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'Other-336'!$M$7:$M$42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'Other-336'!$O$7:$O$42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5">
                  <c:v>3.8518518518518516</c:v>
                </c:pt>
                <c:pt idx="19">
                  <c:v>3.5161290322580645</c:v>
                </c:pt>
                <c:pt idx="23">
                  <c:v>7.4</c:v>
                </c:pt>
                <c:pt idx="27">
                  <c:v>7.56</c:v>
                </c:pt>
                <c:pt idx="31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D6-410E-9F13-E58E9BB6A0EB}"/>
            </c:ext>
          </c:extLst>
        </c:ser>
        <c:ser>
          <c:idx val="2"/>
          <c:order val="2"/>
          <c:tx>
            <c:strRef>
              <c:f>'Other-336'!$P$6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'Other-336'!$M$7:$M$42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'Other-336'!$P$7:$P$42</c:f>
              <c:numCache>
                <c:formatCode>0.000</c:formatCode>
                <c:ptCount val="36"/>
                <c:pt idx="1">
                  <c:v>-0.115200225973072</c:v>
                </c:pt>
                <c:pt idx="2">
                  <c:v>0</c:v>
                </c:pt>
                <c:pt idx="3">
                  <c:v>-0.1346376922611876</c:v>
                </c:pt>
                <c:pt idx="4">
                  <c:v>-9.0299353933865678E-2</c:v>
                </c:pt>
                <c:pt idx="5">
                  <c:v>0</c:v>
                </c:pt>
                <c:pt idx="6">
                  <c:v>-2.015121512966056E-2</c:v>
                </c:pt>
                <c:pt idx="7">
                  <c:v>-2.079104304706636E-2</c:v>
                </c:pt>
                <c:pt idx="8">
                  <c:v>0</c:v>
                </c:pt>
                <c:pt idx="9">
                  <c:v>-1.1240566589312273E-3</c:v>
                </c:pt>
                <c:pt idx="10">
                  <c:v>-3.7948844755679723E-3</c:v>
                </c:pt>
                <c:pt idx="11">
                  <c:v>0</c:v>
                </c:pt>
                <c:pt idx="12">
                  <c:v>1.0321074338502561</c:v>
                </c:pt>
                <c:pt idx="13">
                  <c:v>1.9844905403709709</c:v>
                </c:pt>
                <c:pt idx="14">
                  <c:v>2.9338729172597655</c:v>
                </c:pt>
                <c:pt idx="15">
                  <c:v>3.8518518518518516</c:v>
                </c:pt>
                <c:pt idx="16">
                  <c:v>3.6601252481147819</c:v>
                </c:pt>
                <c:pt idx="17">
                  <c:v>3.5378887067375899</c:v>
                </c:pt>
                <c:pt idx="18">
                  <c:v>3.5088172564289613</c:v>
                </c:pt>
                <c:pt idx="19">
                  <c:v>3.5161290322580645</c:v>
                </c:pt>
                <c:pt idx="20">
                  <c:v>4.0726992491779805</c:v>
                </c:pt>
                <c:pt idx="21">
                  <c:v>5.0990051061103854</c:v>
                </c:pt>
                <c:pt idx="22">
                  <c:v>6.5083145226746986</c:v>
                </c:pt>
                <c:pt idx="23">
                  <c:v>7.4</c:v>
                </c:pt>
                <c:pt idx="24">
                  <c:v>7.5217461630713442</c:v>
                </c:pt>
                <c:pt idx="25">
                  <c:v>8.9468674470811926</c:v>
                </c:pt>
                <c:pt idx="26">
                  <c:v>8.2410520838183761</c:v>
                </c:pt>
                <c:pt idx="27">
                  <c:v>7.56</c:v>
                </c:pt>
                <c:pt idx="28">
                  <c:v>8.6634094974145697</c:v>
                </c:pt>
                <c:pt idx="29">
                  <c:v>8.3265192511186683</c:v>
                </c:pt>
                <c:pt idx="30">
                  <c:v>7.4634803205067701</c:v>
                </c:pt>
                <c:pt idx="31">
                  <c:v>6.8</c:v>
                </c:pt>
                <c:pt idx="32">
                  <c:v>6.2784420936790379</c:v>
                </c:pt>
                <c:pt idx="33">
                  <c:v>5.8997140811578381</c:v>
                </c:pt>
                <c:pt idx="34">
                  <c:v>7.0073494602345408</c:v>
                </c:pt>
                <c:pt idx="35">
                  <c:v>7.5826076432435094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D6-410E-9F13-E58E9BB6A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401280"/>
        <c:axId val="234335616"/>
      </c:lineChart>
      <c:catAx>
        <c:axId val="10640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433561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43356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40128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'Other-337'!$N$6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'Other-337'!$M$7:$M$42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'Other-337'!$N$7:$N$42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A3-4859-A628-20299956C17E}"/>
            </c:ext>
          </c:extLst>
        </c:ser>
        <c:ser>
          <c:idx val="1"/>
          <c:order val="1"/>
          <c:tx>
            <c:strRef>
              <c:f>'Other-337'!$O$6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'Other-337'!$M$7:$M$42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'Other-337'!$O$7:$O$42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5">
                  <c:v>4.666666666666667</c:v>
                </c:pt>
                <c:pt idx="19">
                  <c:v>2</c:v>
                </c:pt>
                <c:pt idx="23">
                  <c:v>3.5</c:v>
                </c:pt>
                <c:pt idx="27">
                  <c:v>2</c:v>
                </c:pt>
                <c:pt idx="3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A3-4859-A628-20299956C17E}"/>
            </c:ext>
          </c:extLst>
        </c:ser>
        <c:ser>
          <c:idx val="2"/>
          <c:order val="2"/>
          <c:tx>
            <c:strRef>
              <c:f>'Other-337'!$P$6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'Other-337'!$M$7:$M$42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'Other-337'!$P$7:$P$42</c:f>
              <c:numCache>
                <c:formatCode>0.000</c:formatCode>
                <c:ptCount val="36"/>
                <c:pt idx="1">
                  <c:v>1.6623875493326556E-2</c:v>
                </c:pt>
                <c:pt idx="2">
                  <c:v>0</c:v>
                </c:pt>
                <c:pt idx="3">
                  <c:v>9.7897417914704521E-2</c:v>
                </c:pt>
                <c:pt idx="4">
                  <c:v>9.1781959876218178E-3</c:v>
                </c:pt>
                <c:pt idx="5">
                  <c:v>0</c:v>
                </c:pt>
                <c:pt idx="6">
                  <c:v>-1.3561899204180383E-2</c:v>
                </c:pt>
                <c:pt idx="7">
                  <c:v>-1.0897532426700662E-2</c:v>
                </c:pt>
                <c:pt idx="8">
                  <c:v>0</c:v>
                </c:pt>
                <c:pt idx="9">
                  <c:v>2.126967159318971E-2</c:v>
                </c:pt>
                <c:pt idx="10">
                  <c:v>1.1618377787856904E-2</c:v>
                </c:pt>
                <c:pt idx="11">
                  <c:v>0</c:v>
                </c:pt>
                <c:pt idx="12">
                  <c:v>1.1654052440347238</c:v>
                </c:pt>
                <c:pt idx="13">
                  <c:v>2.3574606920353651</c:v>
                </c:pt>
                <c:pt idx="14">
                  <c:v>3.5126928698975353</c:v>
                </c:pt>
                <c:pt idx="15">
                  <c:v>4.666666666666667</c:v>
                </c:pt>
                <c:pt idx="16">
                  <c:v>3.9453557109808641</c:v>
                </c:pt>
                <c:pt idx="17">
                  <c:v>3.2613696004833459</c:v>
                </c:pt>
                <c:pt idx="18">
                  <c:v>2.609275459845827</c:v>
                </c:pt>
                <c:pt idx="19">
                  <c:v>2</c:v>
                </c:pt>
                <c:pt idx="20">
                  <c:v>2.2686159338467213</c:v>
                </c:pt>
                <c:pt idx="21">
                  <c:v>2.4760711258657291</c:v>
                </c:pt>
                <c:pt idx="22">
                  <c:v>2.9001655994340898</c:v>
                </c:pt>
                <c:pt idx="23">
                  <c:v>3.5</c:v>
                </c:pt>
                <c:pt idx="24">
                  <c:v>3.6694573922180882</c:v>
                </c:pt>
                <c:pt idx="25">
                  <c:v>3.7249808768300436</c:v>
                </c:pt>
                <c:pt idx="26">
                  <c:v>3.0293349339332281</c:v>
                </c:pt>
                <c:pt idx="27">
                  <c:v>2</c:v>
                </c:pt>
                <c:pt idx="28">
                  <c:v>2.4947246497564404</c:v>
                </c:pt>
                <c:pt idx="29">
                  <c:v>3.1860702016224005</c:v>
                </c:pt>
                <c:pt idx="30">
                  <c:v>3.2131274183599876</c:v>
                </c:pt>
                <c:pt idx="31">
                  <c:v>3</c:v>
                </c:pt>
                <c:pt idx="32">
                  <c:v>2.7201964410170931</c:v>
                </c:pt>
                <c:pt idx="33">
                  <c:v>2.4808300087077053</c:v>
                </c:pt>
                <c:pt idx="34">
                  <c:v>2.3071367283987523</c:v>
                </c:pt>
                <c:pt idx="35">
                  <c:v>2.8180710088449086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A3-4859-A628-20299956C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92800"/>
        <c:axId val="234337920"/>
      </c:lineChart>
      <c:catAx>
        <c:axId val="113292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433792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43379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29280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'Other-339'!$N$6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'Other-339'!$M$7:$M$42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'Other-339'!$N$7:$N$42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C9-4B01-8D7E-589BB4AC3D96}"/>
            </c:ext>
          </c:extLst>
        </c:ser>
        <c:ser>
          <c:idx val="1"/>
          <c:order val="1"/>
          <c:tx>
            <c:strRef>
              <c:f>'Other-339'!$O$6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'Other-339'!$M$7:$M$42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'Other-339'!$O$7:$O$42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5">
                  <c:v>3.6</c:v>
                </c:pt>
                <c:pt idx="19">
                  <c:v>2</c:v>
                </c:pt>
                <c:pt idx="23">
                  <c:v>4</c:v>
                </c:pt>
                <c:pt idx="27">
                  <c:v>5</c:v>
                </c:pt>
                <c:pt idx="3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C9-4B01-8D7E-589BB4AC3D96}"/>
            </c:ext>
          </c:extLst>
        </c:ser>
        <c:ser>
          <c:idx val="2"/>
          <c:order val="2"/>
          <c:tx>
            <c:strRef>
              <c:f>'Other-339'!$P$6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'Other-339'!$M$7:$M$42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'Other-339'!$P$7:$P$42</c:f>
              <c:numCache>
                <c:formatCode>0.000</c:formatCode>
                <c:ptCount val="36"/>
                <c:pt idx="1">
                  <c:v>-3.7867711885851918E-2</c:v>
                </c:pt>
                <c:pt idx="2">
                  <c:v>0</c:v>
                </c:pt>
                <c:pt idx="3">
                  <c:v>1.8524207460344222E-2</c:v>
                </c:pt>
                <c:pt idx="4">
                  <c:v>-3.2764707974882068E-2</c:v>
                </c:pt>
                <c:pt idx="5">
                  <c:v>0</c:v>
                </c:pt>
                <c:pt idx="6">
                  <c:v>-1.9801123367249041E-2</c:v>
                </c:pt>
                <c:pt idx="7">
                  <c:v>-1.7953605124665817E-2</c:v>
                </c:pt>
                <c:pt idx="8">
                  <c:v>0</c:v>
                </c:pt>
                <c:pt idx="9">
                  <c:v>1.6518187476937563E-2</c:v>
                </c:pt>
                <c:pt idx="10">
                  <c:v>7.6100783325405708E-3</c:v>
                </c:pt>
                <c:pt idx="11">
                  <c:v>0</c:v>
                </c:pt>
                <c:pt idx="12">
                  <c:v>0.92970246247600663</c:v>
                </c:pt>
                <c:pt idx="13">
                  <c:v>1.8453163150597309</c:v>
                </c:pt>
                <c:pt idx="14">
                  <c:v>2.7301357495510503</c:v>
                </c:pt>
                <c:pt idx="15">
                  <c:v>3.6</c:v>
                </c:pt>
                <c:pt idx="16">
                  <c:v>3.1084007547193684</c:v>
                </c:pt>
                <c:pt idx="17">
                  <c:v>2.6775296055090863</c:v>
                </c:pt>
                <c:pt idx="18">
                  <c:v>2.3135554829806777</c:v>
                </c:pt>
                <c:pt idx="19">
                  <c:v>2</c:v>
                </c:pt>
                <c:pt idx="20">
                  <c:v>2.2308223804883225</c:v>
                </c:pt>
                <c:pt idx="21">
                  <c:v>2.6213523641242316</c:v>
                </c:pt>
                <c:pt idx="22">
                  <c:v>3.3553288834873101</c:v>
                </c:pt>
                <c:pt idx="23">
                  <c:v>4</c:v>
                </c:pt>
                <c:pt idx="24">
                  <c:v>4.1896552573748362</c:v>
                </c:pt>
                <c:pt idx="25">
                  <c:v>4.8670705915992336</c:v>
                </c:pt>
                <c:pt idx="26">
                  <c:v>5.0615248607655143</c:v>
                </c:pt>
                <c:pt idx="27">
                  <c:v>5</c:v>
                </c:pt>
                <c:pt idx="28">
                  <c:v>6.5202895108029892</c:v>
                </c:pt>
                <c:pt idx="29">
                  <c:v>7.5581578046107643</c:v>
                </c:pt>
                <c:pt idx="30">
                  <c:v>7.8308437739899439</c:v>
                </c:pt>
                <c:pt idx="31">
                  <c:v>8</c:v>
                </c:pt>
                <c:pt idx="32">
                  <c:v>7.5444756474759016</c:v>
                </c:pt>
                <c:pt idx="33">
                  <c:v>7.1847446116600127</c:v>
                </c:pt>
                <c:pt idx="34">
                  <c:v>7.5377511967468065</c:v>
                </c:pt>
                <c:pt idx="35">
                  <c:v>8.2020507077506934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C9-4B01-8D7E-589BB4AC3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795072"/>
        <c:axId val="73728000"/>
      </c:lineChart>
      <c:catAx>
        <c:axId val="201795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372800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737280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179507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1037" name="Chart 1">
          <a:extLst>
            <a:ext uri="{FF2B5EF4-FFF2-40B4-BE49-F238E27FC236}">
              <a16:creationId xmlns:a16="http://schemas.microsoft.com/office/drawing/2014/main" id="{00000000-0008-0000-0200-00000D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Mdata_0106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_12/Industrial/MECS_pri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%20-%20Industrial_2020/MECS_prices_12241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%20-%20Industrial/ASMdata_10071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%20-%20Industrial_2020/ASMdata_0102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M_DB"/>
      <sheetName val="Elec.cht"/>
      <sheetName val="ELECTRICITY"/>
      <sheetName val="Shares"/>
      <sheetName val="Distilate"/>
      <sheetName val="Resid"/>
      <sheetName val="Prices"/>
      <sheetName val="PURCHASED FUEL"/>
      <sheetName val="3DNAICS"/>
      <sheetName val="Original_MECS (110910)"/>
      <sheetName val="Chart1"/>
      <sheetName val="Sheet2"/>
      <sheetName val="Quantity_shares"/>
      <sheetName val="Expenditure_ratios"/>
      <sheetName val="Final_quantities"/>
      <sheetName val="BTUCharts10.28.10"/>
      <sheetName val="BTU charts"/>
      <sheetName val="Total.cht"/>
      <sheetName val="Fossil.cht"/>
      <sheetName val="Asmt4"/>
      <sheetName val="cht.20060131.elec"/>
      <sheetName val="Chart2"/>
      <sheetName val="Lookups"/>
      <sheetName val="3Digit"/>
      <sheetName val="313&amp;314"/>
      <sheetName val="334fix"/>
      <sheetName val="336fix"/>
      <sheetName val="339fix"/>
      <sheetName val="AERTable6.8"/>
      <sheetName val="311.cht"/>
      <sheetName val="312.cht"/>
      <sheetName val="321.cht"/>
      <sheetName val="322.cht"/>
      <sheetName val="323.cht"/>
      <sheetName val="326.cht"/>
      <sheetName val="327.cht"/>
      <sheetName val="331.cht"/>
      <sheetName val="332.cht"/>
      <sheetName val="333.cht"/>
      <sheetName val="334.cht"/>
      <sheetName val="335.cht"/>
      <sheetName val="336.cht"/>
      <sheetName val="339.cht"/>
    </sheetNames>
    <sheetDataSet>
      <sheetData sheetId="0"/>
      <sheetData sheetId="1" refreshError="1"/>
      <sheetData sheetId="2"/>
      <sheetData sheetId="3"/>
      <sheetData sheetId="4"/>
      <sheetData sheetId="5"/>
      <sheetData sheetId="6">
        <row r="3">
          <cell r="W3">
            <v>4.18</v>
          </cell>
        </row>
      </sheetData>
      <sheetData sheetId="7"/>
      <sheetData sheetId="8">
        <row r="24">
          <cell r="O24">
            <v>2.9</v>
          </cell>
        </row>
        <row r="25">
          <cell r="O25">
            <v>4</v>
          </cell>
        </row>
        <row r="26">
          <cell r="O26">
            <v>3.41</v>
          </cell>
        </row>
        <row r="27">
          <cell r="O27">
            <v>3.41</v>
          </cell>
        </row>
        <row r="28">
          <cell r="O28">
            <v>4.18</v>
          </cell>
        </row>
        <row r="29">
          <cell r="O29">
            <v>3.4</v>
          </cell>
        </row>
        <row r="30">
          <cell r="O30">
            <v>3.57</v>
          </cell>
        </row>
        <row r="31">
          <cell r="O31">
            <v>2.48</v>
          </cell>
        </row>
        <row r="32">
          <cell r="O32">
            <v>4</v>
          </cell>
        </row>
        <row r="33">
          <cell r="O33">
            <v>2.0499999999999998</v>
          </cell>
        </row>
        <row r="34">
          <cell r="O34">
            <v>1.94</v>
          </cell>
        </row>
        <row r="35">
          <cell r="O35">
            <v>3.14</v>
          </cell>
        </row>
        <row r="36">
          <cell r="O36">
            <v>2.74</v>
          </cell>
        </row>
        <row r="37">
          <cell r="O37">
            <v>2.69</v>
          </cell>
        </row>
        <row r="38">
          <cell r="O38">
            <v>3.53</v>
          </cell>
        </row>
        <row r="39">
          <cell r="O39">
            <v>3.56</v>
          </cell>
        </row>
        <row r="40">
          <cell r="O40">
            <v>3.75</v>
          </cell>
        </row>
        <row r="41">
          <cell r="O41">
            <v>3.36</v>
          </cell>
        </row>
        <row r="42">
          <cell r="O42">
            <v>2.96</v>
          </cell>
        </row>
        <row r="43">
          <cell r="O43">
            <v>3.83</v>
          </cell>
        </row>
        <row r="44">
          <cell r="O44">
            <v>3.7</v>
          </cell>
        </row>
        <row r="87">
          <cell r="O87">
            <v>2.5338983050847457</v>
          </cell>
        </row>
        <row r="88">
          <cell r="O88">
            <v>3.5</v>
          </cell>
        </row>
        <row r="89">
          <cell r="O89">
            <v>3.074074074074074</v>
          </cell>
        </row>
        <row r="90">
          <cell r="O90">
            <v>3.074074074074074</v>
          </cell>
        </row>
        <row r="91">
          <cell r="O91">
            <v>3.736842105263158</v>
          </cell>
        </row>
        <row r="92">
          <cell r="O92">
            <v>3</v>
          </cell>
        </row>
        <row r="93">
          <cell r="O93">
            <v>3.0975609756097562</v>
          </cell>
        </row>
        <row r="94">
          <cell r="O94">
            <v>2.148842777334397</v>
          </cell>
        </row>
        <row r="95">
          <cell r="O95">
            <v>3.6041666666666665</v>
          </cell>
        </row>
        <row r="96">
          <cell r="O96">
            <v>1.798329355608592</v>
          </cell>
        </row>
        <row r="97">
          <cell r="O97">
            <v>1.6706976850271993</v>
          </cell>
        </row>
        <row r="98">
          <cell r="O98">
            <v>3.1354166666666665</v>
          </cell>
        </row>
        <row r="99">
          <cell r="O99">
            <v>2.5223097112860891</v>
          </cell>
        </row>
        <row r="100">
          <cell r="O100">
            <v>2.4759887005649719</v>
          </cell>
        </row>
        <row r="101">
          <cell r="O101">
            <v>3.3714285714285714</v>
          </cell>
        </row>
        <row r="102">
          <cell r="O102">
            <v>3.4587155963302751</v>
          </cell>
        </row>
        <row r="103">
          <cell r="O103">
            <v>3.4615384615384617</v>
          </cell>
        </row>
        <row r="104">
          <cell r="O104">
            <v>3.3291139240506329</v>
          </cell>
        </row>
        <row r="105">
          <cell r="O105">
            <v>2.9849624060150375</v>
          </cell>
        </row>
        <row r="106">
          <cell r="O106">
            <v>3.6315789473684212</v>
          </cell>
        </row>
        <row r="107">
          <cell r="O107">
            <v>3.8666666666666667</v>
          </cell>
        </row>
        <row r="150">
          <cell r="O150">
            <v>2.8335974643423136</v>
          </cell>
        </row>
        <row r="151">
          <cell r="O151">
            <v>2.5188002926115582</v>
          </cell>
        </row>
        <row r="152">
          <cell r="O152">
            <v>3.4444444444444442</v>
          </cell>
        </row>
        <row r="153">
          <cell r="O153">
            <v>3.4444444444444442</v>
          </cell>
        </row>
        <row r="154">
          <cell r="O154">
            <v>4.08</v>
          </cell>
        </row>
        <row r="155">
          <cell r="O155">
            <v>2.5188002926115582</v>
          </cell>
        </row>
        <row r="156">
          <cell r="O156">
            <v>3.0625</v>
          </cell>
        </row>
        <row r="157">
          <cell r="O157">
            <v>2.4504347826086956</v>
          </cell>
        </row>
        <row r="158">
          <cell r="O158">
            <v>4.041666666666667</v>
          </cell>
        </row>
        <row r="159">
          <cell r="O159">
            <v>2.1344019728729964</v>
          </cell>
        </row>
        <row r="160">
          <cell r="O160">
            <v>2.0856364344102762</v>
          </cell>
        </row>
        <row r="161">
          <cell r="O161">
            <v>3.5272727272727273</v>
          </cell>
        </row>
        <row r="162">
          <cell r="O162">
            <v>2.7847222222222223</v>
          </cell>
        </row>
        <row r="163">
          <cell r="O163">
            <v>2.6942046855733661</v>
          </cell>
        </row>
        <row r="164">
          <cell r="O164">
            <v>3.4454545454545453</v>
          </cell>
        </row>
        <row r="165">
          <cell r="O165">
            <v>3.6846846846846848</v>
          </cell>
        </row>
        <row r="166">
          <cell r="O166">
            <v>3.7931034482758621</v>
          </cell>
        </row>
        <row r="167">
          <cell r="O167">
            <v>3.5454545454545454</v>
          </cell>
        </row>
        <row r="168">
          <cell r="O168">
            <v>3.2738853503184715</v>
          </cell>
        </row>
        <row r="169">
          <cell r="O169">
            <v>3.7916666666666665</v>
          </cell>
        </row>
        <row r="170">
          <cell r="O170">
            <v>4.5263157894736841</v>
          </cell>
        </row>
        <row r="234">
          <cell r="O234">
            <v>2.936619718309859</v>
          </cell>
        </row>
        <row r="235">
          <cell r="O235">
            <v>3.2444444444444445</v>
          </cell>
        </row>
        <row r="236">
          <cell r="O236">
            <v>3.320388349514563</v>
          </cell>
        </row>
        <row r="237">
          <cell r="O237">
            <v>3.9207335907335916</v>
          </cell>
        </row>
        <row r="238">
          <cell r="O238">
            <v>3.7826086956521738</v>
          </cell>
        </row>
        <row r="239">
          <cell r="O239">
            <v>4</v>
          </cell>
        </row>
        <row r="240">
          <cell r="O240">
            <v>2.9863013698630136</v>
          </cell>
        </row>
        <row r="241">
          <cell r="O241">
            <v>2.6365187713310578</v>
          </cell>
        </row>
        <row r="242">
          <cell r="O242">
            <v>3.8409090909090908</v>
          </cell>
        </row>
        <row r="243">
          <cell r="O243">
            <v>2.1410129096325718</v>
          </cell>
        </row>
        <row r="244">
          <cell r="O244">
            <v>2.1447028423772609</v>
          </cell>
        </row>
        <row r="245">
          <cell r="O245">
            <v>3.4761904761904763</v>
          </cell>
        </row>
        <row r="246">
          <cell r="O246">
            <v>2.9054054054054053</v>
          </cell>
        </row>
        <row r="247">
          <cell r="O247">
            <v>2.889603429796356</v>
          </cell>
        </row>
        <row r="248">
          <cell r="O248">
            <v>3.4854771784232366</v>
          </cell>
        </row>
        <row r="249">
          <cell r="O249">
            <v>3.6464646464646466</v>
          </cell>
        </row>
        <row r="250">
          <cell r="O250">
            <v>3.6875</v>
          </cell>
        </row>
        <row r="251">
          <cell r="O251">
            <v>3.3773584905660377</v>
          </cell>
        </row>
        <row r="252">
          <cell r="O252">
            <v>3.2264150943396226</v>
          </cell>
        </row>
        <row r="253">
          <cell r="O253">
            <v>4.1481481481481479</v>
          </cell>
        </row>
        <row r="254">
          <cell r="O254">
            <v>3.9249999999999998</v>
          </cell>
        </row>
        <row r="318">
          <cell r="O318">
            <v>4.3745704467353947</v>
          </cell>
        </row>
        <row r="319">
          <cell r="O319">
            <v>4.3695652173913047</v>
          </cell>
        </row>
        <row r="320">
          <cell r="O320">
            <v>4.5999999999999996</v>
          </cell>
        </row>
        <row r="321">
          <cell r="O321">
            <v>4.4137931034482758</v>
          </cell>
        </row>
        <row r="322">
          <cell r="O322">
            <v>5.3125</v>
          </cell>
        </row>
        <row r="323">
          <cell r="O323">
            <v>4.75</v>
          </cell>
        </row>
        <row r="324">
          <cell r="O324">
            <v>4.7719298245614032</v>
          </cell>
        </row>
        <row r="325">
          <cell r="O325">
            <v>4.1488095238095237</v>
          </cell>
        </row>
        <row r="326">
          <cell r="O326">
            <v>4.9782608695652177</v>
          </cell>
        </row>
        <row r="327">
          <cell r="O327">
            <v>3.5421412300683373</v>
          </cell>
        </row>
        <row r="328">
          <cell r="O328">
            <v>3.2284351972258345</v>
          </cell>
        </row>
        <row r="329">
          <cell r="O329">
            <v>5</v>
          </cell>
        </row>
        <row r="330">
          <cell r="O330">
            <v>4.201421800947867</v>
          </cell>
        </row>
        <row r="331">
          <cell r="O331">
            <v>4.078125</v>
          </cell>
        </row>
        <row r="332">
          <cell r="O332">
            <v>4.9190476190476193</v>
          </cell>
        </row>
        <row r="333">
          <cell r="O333">
            <v>5.2682926829268295</v>
          </cell>
        </row>
        <row r="334">
          <cell r="O334">
            <v>5.4923076923076923</v>
          </cell>
        </row>
        <row r="335">
          <cell r="O335">
            <v>4.9056603773584904</v>
          </cell>
        </row>
        <row r="336">
          <cell r="O336">
            <v>4.2315270935960587</v>
          </cell>
        </row>
        <row r="337">
          <cell r="O337">
            <v>5.16</v>
          </cell>
        </row>
        <row r="338">
          <cell r="O338">
            <v>5.0625</v>
          </cell>
        </row>
        <row r="402">
          <cell r="O402">
            <v>7.1206896551724137</v>
          </cell>
        </row>
        <row r="403">
          <cell r="O403">
            <v>9.3414634146341466</v>
          </cell>
        </row>
        <row r="404">
          <cell r="O404">
            <v>8.8461538461538467</v>
          </cell>
        </row>
        <row r="405">
          <cell r="O405">
            <v>9.3260869565217384</v>
          </cell>
        </row>
        <row r="406">
          <cell r="O406">
            <v>9.7142857142857135</v>
          </cell>
        </row>
        <row r="407">
          <cell r="O407">
            <v>14</v>
          </cell>
        </row>
        <row r="408">
          <cell r="O408">
            <v>7.2758620689655169</v>
          </cell>
        </row>
        <row r="409">
          <cell r="O409">
            <v>8.4177215189873422</v>
          </cell>
        </row>
        <row r="410">
          <cell r="O410">
            <v>8.2564102564102573</v>
          </cell>
        </row>
        <row r="411">
          <cell r="O411">
            <v>7.0694935217903412</v>
          </cell>
        </row>
        <row r="412">
          <cell r="O412">
            <v>7.1483385939741746</v>
          </cell>
        </row>
        <row r="413">
          <cell r="O413">
            <v>8.96875</v>
          </cell>
        </row>
        <row r="414">
          <cell r="O414">
            <v>8.3152173913043477</v>
          </cell>
        </row>
        <row r="415">
          <cell r="O415">
            <v>8.3971282051282046</v>
          </cell>
        </row>
        <row r="416">
          <cell r="O416">
            <v>8.9</v>
          </cell>
        </row>
        <row r="417">
          <cell r="O417">
            <v>12.119047619047619</v>
          </cell>
        </row>
        <row r="418">
          <cell r="O418">
            <v>9.4</v>
          </cell>
        </row>
        <row r="419">
          <cell r="O419">
            <v>9.3809523809523814</v>
          </cell>
        </row>
        <row r="420">
          <cell r="O420">
            <v>6.9598393574297193</v>
          </cell>
        </row>
        <row r="421">
          <cell r="O421">
            <v>10.176470588235293</v>
          </cell>
        </row>
        <row r="422">
          <cell r="O422">
            <v>9.76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ECS_data"/>
      <sheetName val="MECS_EnergyPrices"/>
      <sheetName val="MECS vs CM"/>
      <sheetName val="Energy vs Fuel Expen"/>
      <sheetName val="Quantity Shares_1998 forward"/>
      <sheetName val="MECS vs CM_Elec"/>
      <sheetName val="MECS_data_SIC"/>
      <sheetName val="Plot Prices_1998forward"/>
      <sheetName val="Quantity Shares_1985-1998"/>
      <sheetName val="Plot Prices_1985forward"/>
      <sheetName val="ASM_CostofFuels"/>
      <sheetName val="Plot Prices"/>
    </sheetNames>
    <sheetDataSet>
      <sheetData sheetId="0"/>
      <sheetData sheetId="1"/>
      <sheetData sheetId="2">
        <row r="11">
          <cell r="A11" t="str">
            <v>311</v>
          </cell>
        </row>
        <row r="12">
          <cell r="A12" t="str">
            <v>312</v>
          </cell>
        </row>
        <row r="13">
          <cell r="A13" t="str">
            <v>313</v>
          </cell>
        </row>
        <row r="14">
          <cell r="A14" t="str">
            <v>314</v>
          </cell>
        </row>
        <row r="15">
          <cell r="A15" t="str">
            <v>315</v>
          </cell>
        </row>
        <row r="16">
          <cell r="A16" t="str">
            <v>316</v>
          </cell>
        </row>
        <row r="17">
          <cell r="A17" t="str">
            <v>321</v>
          </cell>
        </row>
        <row r="18">
          <cell r="A18" t="str">
            <v>322</v>
          </cell>
        </row>
        <row r="19">
          <cell r="A19" t="str">
            <v>323</v>
          </cell>
        </row>
        <row r="20">
          <cell r="A20" t="str">
            <v>324</v>
          </cell>
        </row>
        <row r="21">
          <cell r="A21" t="str">
            <v>325</v>
          </cell>
        </row>
        <row r="22">
          <cell r="A22" t="str">
            <v>326</v>
          </cell>
        </row>
        <row r="23">
          <cell r="A23" t="str">
            <v>327</v>
          </cell>
        </row>
        <row r="24">
          <cell r="A24" t="str">
            <v>331</v>
          </cell>
        </row>
        <row r="25">
          <cell r="A25" t="str">
            <v>332</v>
          </cell>
        </row>
        <row r="26">
          <cell r="A26" t="str">
            <v>333</v>
          </cell>
        </row>
        <row r="27">
          <cell r="A27" t="str">
            <v>334</v>
          </cell>
        </row>
        <row r="28">
          <cell r="A28" t="str">
            <v>335</v>
          </cell>
        </row>
        <row r="29">
          <cell r="A29" t="str">
            <v>336</v>
          </cell>
        </row>
        <row r="30">
          <cell r="A30" t="str">
            <v>337</v>
          </cell>
        </row>
        <row r="31">
          <cell r="A31" t="str">
            <v>339</v>
          </cell>
        </row>
        <row r="191">
          <cell r="G191">
            <v>2.4883720930232558</v>
          </cell>
          <cell r="H191">
            <v>4.375</v>
          </cell>
          <cell r="I191">
            <v>3.081967213114754</v>
          </cell>
          <cell r="J191">
            <v>5</v>
          </cell>
        </row>
        <row r="192">
          <cell r="G192">
            <v>2</v>
          </cell>
          <cell r="H192">
            <v>2.7777777777777777</v>
          </cell>
          <cell r="I192">
            <v>4</v>
          </cell>
          <cell r="J192">
            <v>7</v>
          </cell>
        </row>
        <row r="193">
          <cell r="G193">
            <v>2.3333333333333335</v>
          </cell>
          <cell r="H193">
            <v>3.3888888888888888</v>
          </cell>
          <cell r="I193">
            <v>4.916666666666667</v>
          </cell>
          <cell r="J193">
            <v>5.4285714285714288</v>
          </cell>
        </row>
        <row r="194">
          <cell r="G194">
            <v>2.33</v>
          </cell>
          <cell r="H194">
            <v>3.3</v>
          </cell>
          <cell r="I194">
            <v>5</v>
          </cell>
          <cell r="J194">
            <v>5</v>
          </cell>
        </row>
        <row r="195">
          <cell r="G195">
            <v>2</v>
          </cell>
          <cell r="H195">
            <v>3.3</v>
          </cell>
          <cell r="I195">
            <v>5</v>
          </cell>
          <cell r="J195">
            <v>5</v>
          </cell>
        </row>
        <row r="196">
          <cell r="G196">
            <v>2.5</v>
          </cell>
          <cell r="H196">
            <v>3.3</v>
          </cell>
          <cell r="I196">
            <v>5</v>
          </cell>
          <cell r="J196">
            <v>5</v>
          </cell>
        </row>
        <row r="197">
          <cell r="G197">
            <v>2.129032258064516</v>
          </cell>
          <cell r="H197">
            <v>1.3491271820448878</v>
          </cell>
          <cell r="I197">
            <v>2.574074074074074</v>
          </cell>
          <cell r="J197">
            <v>2.0877192982456139</v>
          </cell>
        </row>
        <row r="198">
          <cell r="G198">
            <v>2.1297468354430378</v>
          </cell>
          <cell r="H198">
            <v>2.6971153846153846</v>
          </cell>
          <cell r="I198">
            <v>5</v>
          </cell>
          <cell r="J198">
            <v>3.1075949367088609</v>
          </cell>
        </row>
        <row r="199">
          <cell r="G199">
            <v>2.5</v>
          </cell>
          <cell r="H199">
            <v>2.5</v>
          </cell>
          <cell r="I199">
            <v>5</v>
          </cell>
          <cell r="J199">
            <v>5</v>
          </cell>
        </row>
        <row r="200">
          <cell r="G200">
            <v>2.9220779220779223</v>
          </cell>
          <cell r="H200">
            <v>3.5632183908045976</v>
          </cell>
          <cell r="I200">
            <v>5.6351791530944624</v>
          </cell>
          <cell r="J200">
            <v>4.2644230769230766</v>
          </cell>
        </row>
        <row r="201">
          <cell r="G201">
            <v>3.5084427767354596</v>
          </cell>
          <cell r="H201">
            <v>3.4020408163265308</v>
          </cell>
          <cell r="I201">
            <v>7.8918128654970756</v>
          </cell>
          <cell r="J201">
            <v>6.5774999999999997</v>
          </cell>
        </row>
        <row r="202">
          <cell r="G202">
            <v>4.2</v>
          </cell>
          <cell r="H202">
            <v>4</v>
          </cell>
          <cell r="I202">
            <v>8</v>
          </cell>
          <cell r="J202">
            <v>5</v>
          </cell>
        </row>
        <row r="203">
          <cell r="G203">
            <v>1.3571428571428572</v>
          </cell>
          <cell r="H203">
            <v>1.288</v>
          </cell>
          <cell r="I203">
            <v>1.5347222222222223</v>
          </cell>
          <cell r="J203">
            <v>2.2564102564102564</v>
          </cell>
        </row>
        <row r="204">
          <cell r="G204">
            <v>5.3417721518987342</v>
          </cell>
          <cell r="H204">
            <v>2.0393258426966292</v>
          </cell>
          <cell r="I204">
            <v>2.992481203007519</v>
          </cell>
          <cell r="J204">
            <v>3.7254901960784315</v>
          </cell>
        </row>
        <row r="205">
          <cell r="G205">
            <v>12.925925925925926</v>
          </cell>
          <cell r="H205">
            <v>15.333333333333334</v>
          </cell>
          <cell r="I205">
            <v>10</v>
          </cell>
          <cell r="J205">
            <v>5.333333333333333</v>
          </cell>
        </row>
        <row r="206">
          <cell r="G206">
            <v>7.8571428571428568</v>
          </cell>
          <cell r="H206">
            <v>7.4</v>
          </cell>
          <cell r="I206">
            <v>9.99</v>
          </cell>
          <cell r="J206">
            <v>13.5</v>
          </cell>
        </row>
        <row r="207">
          <cell r="G207">
            <v>5.5</v>
          </cell>
          <cell r="H207">
            <v>5</v>
          </cell>
          <cell r="I207">
            <v>6.5</v>
          </cell>
          <cell r="J207">
            <v>14</v>
          </cell>
        </row>
        <row r="208">
          <cell r="G208">
            <v>0.41514360313315929</v>
          </cell>
          <cell r="H208">
            <v>2.5</v>
          </cell>
          <cell r="I208">
            <v>6</v>
          </cell>
          <cell r="J208">
            <v>7.56</v>
          </cell>
        </row>
        <row r="209">
          <cell r="G209">
            <v>3.8518518518518516</v>
          </cell>
          <cell r="H209">
            <v>3.5161290322580645</v>
          </cell>
          <cell r="I209">
            <v>7.4</v>
          </cell>
          <cell r="J209">
            <v>11.666666666666666</v>
          </cell>
        </row>
        <row r="210">
          <cell r="G210">
            <v>4.666666666666667</v>
          </cell>
          <cell r="H210">
            <v>2</v>
          </cell>
          <cell r="I210">
            <v>3.5</v>
          </cell>
          <cell r="J210">
            <v>2</v>
          </cell>
        </row>
        <row r="211">
          <cell r="G211">
            <v>3.6</v>
          </cell>
          <cell r="H211">
            <v>2</v>
          </cell>
          <cell r="I211">
            <v>4</v>
          </cell>
          <cell r="J211">
            <v>5</v>
          </cell>
        </row>
        <row r="212">
          <cell r="G212">
            <v>2.629139072847682</v>
          </cell>
          <cell r="H212">
            <v>2.4974874371859297</v>
          </cell>
          <cell r="I212">
            <v>3.9037780401416766</v>
          </cell>
          <cell r="J212">
            <v>3.85</v>
          </cell>
        </row>
        <row r="213">
          <cell r="G213">
            <v>2.6263128800442233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few notes"/>
      <sheetName val="Sheet1"/>
      <sheetName val="MECS_data"/>
      <sheetName val="MECS_data_SIC"/>
      <sheetName val="MECS_Total_Fuel"/>
      <sheetName val="MECS_EnergyPrices"/>
      <sheetName val="MECS vs CM"/>
      <sheetName val="MECS vs CM_Elec"/>
      <sheetName val="Energy vs Fuel Expen"/>
      <sheetName val="Quantity Shares_1998 forward"/>
      <sheetName val="Plot Prices_1998forward"/>
      <sheetName val="Quantity Shares_1985-1998"/>
      <sheetName val="Plot Prices_1985forward"/>
    </sheetNames>
    <sheetDataSet>
      <sheetData sheetId="0"/>
      <sheetData sheetId="1"/>
      <sheetData sheetId="2"/>
      <sheetData sheetId="3"/>
      <sheetData sheetId="4"/>
      <sheetData sheetId="5">
        <row r="191">
          <cell r="K191">
            <v>6.6046511627906979</v>
          </cell>
        </row>
        <row r="192">
          <cell r="K192">
            <v>6.5</v>
          </cell>
        </row>
        <row r="193">
          <cell r="K193">
            <v>1.6666666666666667</v>
          </cell>
        </row>
        <row r="194">
          <cell r="K194">
            <v>6.666666666666667</v>
          </cell>
        </row>
        <row r="195">
          <cell r="K195">
            <v>5</v>
          </cell>
        </row>
        <row r="196">
          <cell r="K196">
            <v>5</v>
          </cell>
        </row>
        <row r="197">
          <cell r="K197">
            <v>5.0196078431372548</v>
          </cell>
        </row>
        <row r="198">
          <cell r="K198">
            <v>3.3161512027491411</v>
          </cell>
        </row>
        <row r="199">
          <cell r="K199">
            <v>3.3333333333333335</v>
          </cell>
        </row>
        <row r="200">
          <cell r="K200">
            <v>11.466139954853274</v>
          </cell>
        </row>
        <row r="201">
          <cell r="K201">
            <v>5.7403100775193803</v>
          </cell>
        </row>
        <row r="202">
          <cell r="K202">
            <v>7</v>
          </cell>
        </row>
        <row r="203">
          <cell r="K203">
            <v>1.9368421052631579</v>
          </cell>
        </row>
        <row r="204">
          <cell r="K204">
            <v>2.6788321167883211</v>
          </cell>
        </row>
        <row r="205">
          <cell r="K205">
            <v>8</v>
          </cell>
        </row>
        <row r="206">
          <cell r="K206">
            <v>15</v>
          </cell>
        </row>
        <row r="207">
          <cell r="K207">
            <v>18</v>
          </cell>
        </row>
        <row r="208">
          <cell r="K208">
            <v>6.8</v>
          </cell>
        </row>
        <row r="209">
          <cell r="K209">
            <v>10</v>
          </cell>
        </row>
        <row r="210">
          <cell r="K210">
            <v>20</v>
          </cell>
        </row>
        <row r="211">
          <cell r="K211">
            <v>13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M_DB"/>
      <sheetName val="ELECTRICITY"/>
      <sheetName val="Shares"/>
      <sheetName val="Distillate"/>
      <sheetName val="Resid"/>
      <sheetName val="Prices"/>
      <sheetName val="PURCHASED FUEL"/>
      <sheetName val="AER_11_Table3.4"/>
      <sheetName val="3DNAICS"/>
      <sheetName val="Original_MECS (110910)"/>
      <sheetName val="Chart4"/>
      <sheetName val="Sheet2"/>
      <sheetName val="Example_calc"/>
      <sheetName val="Quantity_shares"/>
      <sheetName val="Quantity_shares_revised"/>
      <sheetName val="Expenditure_ratios"/>
      <sheetName val="Expenditure_ratios_revised"/>
      <sheetName val="Expenditure_ratios_revised_1985"/>
      <sheetName val="Final_quantities"/>
      <sheetName val="Final_quantities_fuel_w_ASM"/>
      <sheetName val="Final_quantities_w_ASM_85"/>
      <sheetName val="BTUCharts10.28.10"/>
      <sheetName val="BTU charts"/>
      <sheetName val="Chart5"/>
      <sheetName val="Chart6"/>
      <sheetName val="Asmt4"/>
      <sheetName val="Chart7"/>
      <sheetName val="Chart8"/>
      <sheetName val="Lookups"/>
      <sheetName val="3Digit"/>
      <sheetName val="313&amp;314"/>
      <sheetName val="334fix"/>
      <sheetName val="336fix"/>
      <sheetName val="339fix"/>
      <sheetName val="AERTable6.8"/>
      <sheetName val="Chart9"/>
      <sheetName val="Chart10"/>
      <sheetName val="Chart11"/>
      <sheetName val="Chart12"/>
      <sheetName val="Chart13"/>
      <sheetName val="Chart14"/>
      <sheetName val="Chart15"/>
      <sheetName val="Chart16"/>
      <sheetName val="Chart17"/>
      <sheetName val="Chart18"/>
      <sheetName val="Chart19"/>
      <sheetName val="Chart20"/>
      <sheetName val="Chart21"/>
      <sheetName val="Chart22"/>
    </sheetNames>
    <sheetDataSet>
      <sheetData sheetId="0"/>
      <sheetData sheetId="1"/>
      <sheetData sheetId="2"/>
      <sheetData sheetId="3"/>
      <sheetData sheetId="4"/>
      <sheetData sheetId="5">
        <row r="3">
          <cell r="I3">
            <v>1.3710885852798589</v>
          </cell>
        </row>
        <row r="4">
          <cell r="I4">
            <v>1.3589174800354924</v>
          </cell>
        </row>
        <row r="5">
          <cell r="I5">
            <v>1.3978201634877385</v>
          </cell>
        </row>
        <row r="6">
          <cell r="I6">
            <v>1.2990990990990992</v>
          </cell>
        </row>
        <row r="7">
          <cell r="I7">
            <v>1.2596067917783738</v>
          </cell>
        </row>
        <row r="8">
          <cell r="I8">
            <v>1.237030411449016</v>
          </cell>
        </row>
        <row r="9">
          <cell r="I9">
            <v>1.2259507829977627</v>
          </cell>
        </row>
        <row r="10">
          <cell r="I10">
            <v>1.2212822796081924</v>
          </cell>
        </row>
        <row r="11">
          <cell r="I11">
            <v>1.223953695458593</v>
          </cell>
        </row>
        <row r="12">
          <cell r="I12">
            <v>1.2035955056179777</v>
          </cell>
        </row>
        <row r="13">
          <cell r="I13">
            <v>1.1821880650994574</v>
          </cell>
        </row>
        <row r="14">
          <cell r="I14">
            <v>1.1635704576347983</v>
          </cell>
        </row>
        <row r="15">
          <cell r="I15">
            <v>1.1644646924829156</v>
          </cell>
        </row>
        <row r="16">
          <cell r="I16">
            <v>1.1383989145183175</v>
          </cell>
        </row>
        <row r="17">
          <cell r="I17">
            <v>1.1114118177717636</v>
          </cell>
        </row>
        <row r="18">
          <cell r="I18">
            <v>1.0738341968911918</v>
          </cell>
        </row>
        <row r="19">
          <cell r="I19">
            <v>1.0635838150289019</v>
          </cell>
        </row>
        <row r="20">
          <cell r="I20">
            <v>1.0766830138207757</v>
          </cell>
        </row>
        <row r="21">
          <cell r="I21">
            <v>1.1211317418213969</v>
          </cell>
        </row>
        <row r="22">
          <cell r="I22">
            <v>1.1777482269503547</v>
          </cell>
        </row>
        <row r="23">
          <cell r="I23">
            <v>1.1895861148197597</v>
          </cell>
        </row>
        <row r="24">
          <cell r="I24">
            <v>1.3600356030262573</v>
          </cell>
        </row>
        <row r="25">
          <cell r="I25">
            <v>1.6591523895401261</v>
          </cell>
        </row>
        <row r="26">
          <cell r="I26">
            <v>1.7832199546485261</v>
          </cell>
        </row>
        <row r="27">
          <cell r="I27">
            <v>1.8238712561466248</v>
          </cell>
        </row>
        <row r="28">
          <cell r="I28">
            <v>2.3044843049327355</v>
          </cell>
        </row>
        <row r="29">
          <cell r="I29">
            <v>2.5407882676443627</v>
          </cell>
        </row>
      </sheetData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Few Notes"/>
      <sheetName val="ASM_DB"/>
      <sheetName val="ELECTRICITY"/>
      <sheetName val="PURCHASED FUEL"/>
      <sheetName val="Distillate"/>
      <sheetName val="Resid"/>
      <sheetName val="Prices"/>
      <sheetName val="AER_11_Table3.4"/>
      <sheetName val="3DNAICS"/>
      <sheetName val="Original_MECS (110910)"/>
      <sheetName val="Pivot_table-(not used)"/>
      <sheetName val="Quantity_shares"/>
      <sheetName val="Quantity_shares_revised"/>
      <sheetName val="Expenditure_ratios"/>
      <sheetName val="Expenditure_ratios_revised"/>
      <sheetName val="Expend_ratios_revised_1985-97"/>
      <sheetName val="Final_quant._elec_w_ASM_87"/>
      <sheetName val="Final_quantities_w_ASM_85"/>
      <sheetName val="Final_quantities-NOT USED"/>
      <sheetName val="BTUCharts10.28.10"/>
      <sheetName val="BTU charts"/>
      <sheetName val="Chart5"/>
      <sheetName val="Chart6"/>
      <sheetName val="Asmt4"/>
      <sheetName val="Chart7"/>
      <sheetName val="Chart8"/>
      <sheetName val="Lookups"/>
      <sheetName val="3Digit"/>
      <sheetName val="313&amp;314"/>
      <sheetName val="334fix"/>
      <sheetName val="336fix"/>
      <sheetName val="339fix"/>
      <sheetName val="AERTable6.8"/>
      <sheetName val="Chart9"/>
      <sheetName val="Chart10"/>
      <sheetName val="Chart11"/>
      <sheetName val="Chart12"/>
      <sheetName val="Chart13"/>
      <sheetName val="Chart14"/>
      <sheetName val="Chart15"/>
      <sheetName val="Chart16"/>
      <sheetName val="Chart17"/>
      <sheetName val="Chart18"/>
      <sheetName val="Chart19"/>
      <sheetName val="Chart20"/>
      <sheetName val="Chart21"/>
      <sheetName val="Chart22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>
            <v>1.3710885852798589</v>
          </cell>
        </row>
        <row r="30">
          <cell r="H30">
            <v>2.7862700228832953</v>
          </cell>
        </row>
        <row r="31">
          <cell r="H31">
            <v>3.175707000463607</v>
          </cell>
        </row>
        <row r="32">
          <cell r="H32">
            <v>3.0787878787878791</v>
          </cell>
        </row>
        <row r="33">
          <cell r="H33">
            <v>2.8060185185185182</v>
          </cell>
        </row>
        <row r="34">
          <cell r="H34">
            <v>2.6011614401858307</v>
          </cell>
        </row>
        <row r="35">
          <cell r="H35">
            <v>2.4259102455546149</v>
          </cell>
        </row>
        <row r="36">
          <cell r="H36">
            <v>2.2987413915934458</v>
          </cell>
        </row>
        <row r="37">
          <cell r="H37">
            <v>2.6728199211614267</v>
          </cell>
        </row>
        <row r="38">
          <cell r="H38">
            <v>2.8656155070157672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U55"/>
  <sheetViews>
    <sheetView workbookViewId="0">
      <selection activeCell="L35" sqref="L35"/>
    </sheetView>
  </sheetViews>
  <sheetFormatPr defaultRowHeight="12.75" x14ac:dyDescent="0.2"/>
  <cols>
    <col min="23" max="23" width="10.5703125" bestFit="1" customWidth="1"/>
  </cols>
  <sheetData>
    <row r="4" spans="3:47" x14ac:dyDescent="0.2">
      <c r="D4" t="s">
        <v>30</v>
      </c>
      <c r="G4" t="s">
        <v>31</v>
      </c>
      <c r="N4" t="s">
        <v>28</v>
      </c>
      <c r="Z4" t="s">
        <v>29</v>
      </c>
    </row>
    <row r="6" spans="3:47" ht="13.5" thickBot="1" x14ac:dyDescent="0.25">
      <c r="C6" s="6"/>
      <c r="D6" s="6">
        <v>1988</v>
      </c>
      <c r="E6" s="6">
        <v>1991</v>
      </c>
      <c r="F6" s="6">
        <v>1994</v>
      </c>
      <c r="G6" s="6">
        <v>1998</v>
      </c>
      <c r="H6" s="6">
        <v>2002</v>
      </c>
      <c r="I6" s="6">
        <v>2006</v>
      </c>
      <c r="P6">
        <v>1988</v>
      </c>
      <c r="Q6">
        <v>1991</v>
      </c>
      <c r="R6">
        <v>1994</v>
      </c>
      <c r="S6">
        <v>1998</v>
      </c>
      <c r="T6">
        <v>2002</v>
      </c>
      <c r="U6">
        <v>2006</v>
      </c>
      <c r="Z6" s="5"/>
      <c r="AA6" t="s">
        <v>7</v>
      </c>
      <c r="AB6" t="s">
        <v>8</v>
      </c>
      <c r="AC6" t="s">
        <v>9</v>
      </c>
      <c r="AD6" t="s">
        <v>10</v>
      </c>
      <c r="AE6" t="s">
        <v>11</v>
      </c>
      <c r="AF6" t="s">
        <v>12</v>
      </c>
      <c r="AG6" t="s">
        <v>13</v>
      </c>
      <c r="AH6" t="s">
        <v>14</v>
      </c>
      <c r="AI6" t="s">
        <v>15</v>
      </c>
      <c r="AJ6" t="s">
        <v>16</v>
      </c>
      <c r="AK6" t="s">
        <v>17</v>
      </c>
      <c r="AL6" t="s">
        <v>18</v>
      </c>
      <c r="AM6" t="s">
        <v>19</v>
      </c>
      <c r="AN6" t="s">
        <v>20</v>
      </c>
      <c r="AO6" t="s">
        <v>21</v>
      </c>
      <c r="AP6" t="s">
        <v>22</v>
      </c>
      <c r="AQ6" t="s">
        <v>23</v>
      </c>
      <c r="AR6" t="s">
        <v>24</v>
      </c>
      <c r="AS6" t="s">
        <v>25</v>
      </c>
      <c r="AT6" t="s">
        <v>26</v>
      </c>
      <c r="AU6" t="s">
        <v>27</v>
      </c>
    </row>
    <row r="7" spans="3:47" x14ac:dyDescent="0.2">
      <c r="C7" t="s">
        <v>7</v>
      </c>
      <c r="D7" s="3">
        <f>'[1]3DNAICS'!O24</f>
        <v>2.9</v>
      </c>
      <c r="E7" s="3">
        <f>'[1]3DNAICS'!O87</f>
        <v>2.5338983050847457</v>
      </c>
      <c r="F7" s="3">
        <f>'[1]3DNAICS'!O150</f>
        <v>2.8335974643423136</v>
      </c>
      <c r="G7" s="3">
        <f>'[1]3DNAICS'!O234</f>
        <v>2.936619718309859</v>
      </c>
      <c r="H7" s="3">
        <f>'[1]3DNAICS'!O318</f>
        <v>4.3745704467353947</v>
      </c>
      <c r="I7" s="3">
        <f>'[1]3DNAICS'!O402</f>
        <v>7.1206896551724137</v>
      </c>
      <c r="O7" t="s">
        <v>7</v>
      </c>
      <c r="P7" s="3">
        <f t="shared" ref="P7:P27" si="0">D7</f>
        <v>2.9</v>
      </c>
      <c r="Q7" s="3">
        <f t="shared" ref="Q7:Q27" si="1">E7</f>
        <v>2.5338983050847457</v>
      </c>
      <c r="R7" s="3">
        <f t="shared" ref="R7:R27" si="2">F7</f>
        <v>2.8335974643423136</v>
      </c>
      <c r="S7" s="3">
        <f t="shared" ref="S7:S27" si="3">G7</f>
        <v>2.936619718309859</v>
      </c>
      <c r="T7" s="3">
        <f t="shared" ref="T7:T27" si="4">H7</f>
        <v>4.3745704467353947</v>
      </c>
      <c r="U7" s="3">
        <f t="shared" ref="U7:U27" si="5">I7</f>
        <v>7.1206896551724137</v>
      </c>
      <c r="V7" s="3"/>
      <c r="W7" s="3"/>
      <c r="X7" s="3"/>
      <c r="Y7" s="3"/>
      <c r="Z7">
        <v>1985</v>
      </c>
      <c r="AA7">
        <f t="array" ref="AA7:AU15">TRANSPOSE(O33:W53)</f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3:47" x14ac:dyDescent="0.2">
      <c r="C8" t="s">
        <v>8</v>
      </c>
      <c r="D8" s="3">
        <f>'[1]3DNAICS'!O25</f>
        <v>4</v>
      </c>
      <c r="E8" s="3">
        <f>'[1]3DNAICS'!O88</f>
        <v>3.5</v>
      </c>
      <c r="F8" s="3">
        <f>'[1]3DNAICS'!O151</f>
        <v>2.5188002926115582</v>
      </c>
      <c r="G8" s="3">
        <f>'[1]3DNAICS'!O235</f>
        <v>3.2444444444444445</v>
      </c>
      <c r="H8" s="3">
        <f>'[1]3DNAICS'!O319</f>
        <v>4.3695652173913047</v>
      </c>
      <c r="I8" s="3">
        <f>'[1]3DNAICS'!O403</f>
        <v>9.3414634146341466</v>
      </c>
      <c r="O8" t="s">
        <v>8</v>
      </c>
      <c r="P8" s="3">
        <f t="shared" si="0"/>
        <v>4</v>
      </c>
      <c r="Q8" s="3">
        <f t="shared" si="1"/>
        <v>3.5</v>
      </c>
      <c r="R8" s="3">
        <f t="shared" si="2"/>
        <v>2.5188002926115582</v>
      </c>
      <c r="S8" s="3">
        <f t="shared" si="3"/>
        <v>3.2444444444444445</v>
      </c>
      <c r="T8" s="3">
        <f t="shared" si="4"/>
        <v>4.3695652173913047</v>
      </c>
      <c r="U8" s="3">
        <f t="shared" si="5"/>
        <v>9.3414634146341466</v>
      </c>
      <c r="V8" s="3"/>
      <c r="W8" s="3"/>
      <c r="X8" s="3"/>
      <c r="Y8" s="3"/>
      <c r="Z8">
        <v>1988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3:47" x14ac:dyDescent="0.2">
      <c r="C9" t="s">
        <v>9</v>
      </c>
      <c r="D9" s="3">
        <f>'[1]3DNAICS'!O26</f>
        <v>3.41</v>
      </c>
      <c r="E9" s="3">
        <f>'[1]3DNAICS'!O89</f>
        <v>3.074074074074074</v>
      </c>
      <c r="F9" s="3">
        <f>'[1]3DNAICS'!O152</f>
        <v>3.4444444444444442</v>
      </c>
      <c r="G9" s="3">
        <f>'[1]3DNAICS'!O236</f>
        <v>3.320388349514563</v>
      </c>
      <c r="H9" s="3">
        <f>'[1]3DNAICS'!O320</f>
        <v>4.5999999999999996</v>
      </c>
      <c r="I9" s="3">
        <f>'[1]3DNAICS'!O404</f>
        <v>8.8461538461538467</v>
      </c>
      <c r="O9" t="s">
        <v>9</v>
      </c>
      <c r="P9" s="3">
        <f t="shared" si="0"/>
        <v>3.41</v>
      </c>
      <c r="Q9" s="3">
        <f t="shared" si="1"/>
        <v>3.074074074074074</v>
      </c>
      <c r="R9" s="3">
        <f t="shared" si="2"/>
        <v>3.4444444444444442</v>
      </c>
      <c r="S9" s="3">
        <f t="shared" si="3"/>
        <v>3.320388349514563</v>
      </c>
      <c r="T9" s="3">
        <f t="shared" si="4"/>
        <v>4.5999999999999996</v>
      </c>
      <c r="U9" s="3">
        <f t="shared" si="5"/>
        <v>8.8461538461538467</v>
      </c>
      <c r="V9" s="3"/>
      <c r="W9" s="3"/>
      <c r="X9" s="3"/>
      <c r="Y9" s="3"/>
      <c r="Z9">
        <v>1991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3:47" x14ac:dyDescent="0.2">
      <c r="C10" t="s">
        <v>10</v>
      </c>
      <c r="D10" s="3">
        <f>'[1]3DNAICS'!O27</f>
        <v>3.41</v>
      </c>
      <c r="E10" s="3">
        <f>'[1]3DNAICS'!O90</f>
        <v>3.074074074074074</v>
      </c>
      <c r="F10" s="3">
        <f>'[1]3DNAICS'!O153</f>
        <v>3.4444444444444442</v>
      </c>
      <c r="G10" s="3">
        <f>'[1]3DNAICS'!O237</f>
        <v>3.9207335907335916</v>
      </c>
      <c r="H10" s="3">
        <f>'[1]3DNAICS'!O321</f>
        <v>4.4137931034482758</v>
      </c>
      <c r="I10" s="3">
        <f>'[1]3DNAICS'!O405</f>
        <v>9.3260869565217384</v>
      </c>
      <c r="O10" t="s">
        <v>10</v>
      </c>
      <c r="P10" s="3">
        <f t="shared" si="0"/>
        <v>3.41</v>
      </c>
      <c r="Q10" s="3">
        <f t="shared" si="1"/>
        <v>3.074074074074074</v>
      </c>
      <c r="R10" s="3">
        <f t="shared" si="2"/>
        <v>3.4444444444444442</v>
      </c>
      <c r="S10" s="3">
        <f t="shared" si="3"/>
        <v>3.9207335907335916</v>
      </c>
      <c r="T10" s="3">
        <f t="shared" si="4"/>
        <v>4.4137931034482758</v>
      </c>
      <c r="U10" s="3">
        <f t="shared" si="5"/>
        <v>9.3260869565217384</v>
      </c>
      <c r="V10" s="3"/>
      <c r="W10" s="3"/>
      <c r="X10" s="3"/>
      <c r="Y10" s="3"/>
      <c r="Z10">
        <v>1994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3:47" x14ac:dyDescent="0.2">
      <c r="C11" t="s">
        <v>11</v>
      </c>
      <c r="D11" s="3">
        <f>'[1]3DNAICS'!O28</f>
        <v>4.18</v>
      </c>
      <c r="E11" s="3">
        <f>'[1]3DNAICS'!O91</f>
        <v>3.736842105263158</v>
      </c>
      <c r="F11" s="3">
        <f>'[1]3DNAICS'!O154</f>
        <v>4.08</v>
      </c>
      <c r="G11" s="3">
        <f>'[1]3DNAICS'!O238</f>
        <v>3.7826086956521738</v>
      </c>
      <c r="H11" s="3">
        <f>'[1]3DNAICS'!O322</f>
        <v>5.3125</v>
      </c>
      <c r="I11" s="3">
        <f>'[1]3DNAICS'!O406</f>
        <v>9.7142857142857135</v>
      </c>
      <c r="O11" t="s">
        <v>11</v>
      </c>
      <c r="P11" s="3">
        <f t="shared" si="0"/>
        <v>4.18</v>
      </c>
      <c r="Q11" s="3">
        <f t="shared" si="1"/>
        <v>3.736842105263158</v>
      </c>
      <c r="R11" s="3">
        <f t="shared" si="2"/>
        <v>4.08</v>
      </c>
      <c r="S11" s="3">
        <f t="shared" si="3"/>
        <v>3.7826086956521738</v>
      </c>
      <c r="T11" s="3">
        <f t="shared" si="4"/>
        <v>5.3125</v>
      </c>
      <c r="U11" s="3">
        <f t="shared" si="5"/>
        <v>9.7142857142857135</v>
      </c>
      <c r="V11" s="3"/>
      <c r="W11" s="3"/>
      <c r="X11" s="3"/>
      <c r="Y11" s="3"/>
      <c r="Z11">
        <v>1998</v>
      </c>
      <c r="AA11" s="3">
        <v>2.4883720930232558</v>
      </c>
      <c r="AB11" s="3">
        <v>2</v>
      </c>
      <c r="AC11" s="3">
        <v>2.3333333333333335</v>
      </c>
      <c r="AD11" s="3">
        <v>2.33</v>
      </c>
      <c r="AE11" s="3">
        <v>2</v>
      </c>
      <c r="AF11" s="3">
        <v>2.5</v>
      </c>
      <c r="AG11">
        <v>2.129032258064516</v>
      </c>
      <c r="AH11">
        <v>2.1297468354430378</v>
      </c>
      <c r="AI11">
        <v>2.5</v>
      </c>
      <c r="AJ11">
        <v>2.9220779220779223</v>
      </c>
      <c r="AK11">
        <v>3.5084427767354596</v>
      </c>
      <c r="AL11">
        <v>4.2</v>
      </c>
      <c r="AM11">
        <v>1.3571428571428572</v>
      </c>
      <c r="AN11">
        <v>5.3417721518987342</v>
      </c>
      <c r="AO11">
        <v>12.925925925925926</v>
      </c>
      <c r="AP11">
        <v>7.8571428571428568</v>
      </c>
      <c r="AQ11">
        <v>5.5</v>
      </c>
      <c r="AR11">
        <v>0.41514360313315929</v>
      </c>
      <c r="AS11">
        <v>3.8518518518518516</v>
      </c>
      <c r="AT11">
        <v>4.666666666666667</v>
      </c>
      <c r="AU11">
        <v>3.6</v>
      </c>
    </row>
    <row r="12" spans="3:47" x14ac:dyDescent="0.2">
      <c r="C12" t="s">
        <v>12</v>
      </c>
      <c r="D12" s="3">
        <f>'[1]3DNAICS'!O29</f>
        <v>3.4</v>
      </c>
      <c r="E12" s="3">
        <f>'[1]3DNAICS'!O92</f>
        <v>3</v>
      </c>
      <c r="F12" s="3">
        <f>'[1]3DNAICS'!O155</f>
        <v>2.5188002926115582</v>
      </c>
      <c r="G12" s="3">
        <f>'[1]3DNAICS'!O239</f>
        <v>4</v>
      </c>
      <c r="H12" s="3">
        <f>'[1]3DNAICS'!O323</f>
        <v>4.75</v>
      </c>
      <c r="I12" s="3">
        <f>'[1]3DNAICS'!O407</f>
        <v>14</v>
      </c>
      <c r="O12" t="s">
        <v>12</v>
      </c>
      <c r="P12" s="3">
        <f t="shared" si="0"/>
        <v>3.4</v>
      </c>
      <c r="Q12" s="3">
        <f t="shared" si="1"/>
        <v>3</v>
      </c>
      <c r="R12" s="3">
        <f t="shared" si="2"/>
        <v>2.5188002926115582</v>
      </c>
      <c r="S12" s="3">
        <f t="shared" si="3"/>
        <v>4</v>
      </c>
      <c r="T12" s="3">
        <f t="shared" si="4"/>
        <v>4.75</v>
      </c>
      <c r="U12" s="3">
        <f t="shared" si="5"/>
        <v>14</v>
      </c>
      <c r="V12" s="3"/>
      <c r="W12" s="3"/>
      <c r="X12" s="3"/>
      <c r="Y12" s="3"/>
      <c r="Z12">
        <v>2002</v>
      </c>
      <c r="AA12" s="3">
        <v>4.375</v>
      </c>
      <c r="AB12" s="3">
        <v>2.7777777777777777</v>
      </c>
      <c r="AC12" s="3">
        <v>3.3888888888888888</v>
      </c>
      <c r="AD12" s="3">
        <v>3.3</v>
      </c>
      <c r="AE12" s="3">
        <v>3.3</v>
      </c>
      <c r="AF12" s="3">
        <v>3.3</v>
      </c>
      <c r="AG12">
        <v>1.3491271820448878</v>
      </c>
      <c r="AH12">
        <v>2.6971153846153846</v>
      </c>
      <c r="AI12">
        <v>2.5</v>
      </c>
      <c r="AJ12">
        <v>3.5632183908045976</v>
      </c>
      <c r="AK12">
        <v>3.4020408163265308</v>
      </c>
      <c r="AL12">
        <v>4</v>
      </c>
      <c r="AM12">
        <v>1.288</v>
      </c>
      <c r="AN12">
        <v>2.0393258426966292</v>
      </c>
      <c r="AO12">
        <v>15.333333333333334</v>
      </c>
      <c r="AP12">
        <v>7.4</v>
      </c>
      <c r="AQ12">
        <v>5</v>
      </c>
      <c r="AR12">
        <v>2.5</v>
      </c>
      <c r="AS12">
        <v>3.5161290322580645</v>
      </c>
      <c r="AT12">
        <v>2</v>
      </c>
      <c r="AU12">
        <v>2</v>
      </c>
    </row>
    <row r="13" spans="3:47" x14ac:dyDescent="0.2">
      <c r="C13" t="s">
        <v>13</v>
      </c>
      <c r="D13" s="3">
        <f>'[1]3DNAICS'!O30</f>
        <v>3.57</v>
      </c>
      <c r="E13" s="3">
        <f>'[1]3DNAICS'!O93</f>
        <v>3.0975609756097562</v>
      </c>
      <c r="F13" s="3">
        <f>'[1]3DNAICS'!O156</f>
        <v>3.0625</v>
      </c>
      <c r="G13" s="3">
        <f>'[1]3DNAICS'!O240</f>
        <v>2.9863013698630136</v>
      </c>
      <c r="H13" s="3">
        <f>'[1]3DNAICS'!O324</f>
        <v>4.7719298245614032</v>
      </c>
      <c r="I13" s="3">
        <f>'[1]3DNAICS'!O408</f>
        <v>7.2758620689655169</v>
      </c>
      <c r="O13" t="s">
        <v>13</v>
      </c>
      <c r="P13" s="3">
        <f t="shared" si="0"/>
        <v>3.57</v>
      </c>
      <c r="Q13" s="3">
        <f t="shared" si="1"/>
        <v>3.0975609756097562</v>
      </c>
      <c r="R13" s="3">
        <f t="shared" si="2"/>
        <v>3.0625</v>
      </c>
      <c r="S13" s="3">
        <f t="shared" si="3"/>
        <v>2.9863013698630136</v>
      </c>
      <c r="T13" s="3">
        <f t="shared" si="4"/>
        <v>4.7719298245614032</v>
      </c>
      <c r="U13" s="3">
        <f t="shared" si="5"/>
        <v>7.2758620689655169</v>
      </c>
      <c r="V13" s="3"/>
      <c r="W13" s="3"/>
      <c r="X13" s="3"/>
      <c r="Z13">
        <v>2006</v>
      </c>
      <c r="AA13" s="3">
        <v>3.081967213114754</v>
      </c>
      <c r="AB13" s="3">
        <v>4</v>
      </c>
      <c r="AC13" s="3">
        <v>4.916666666666667</v>
      </c>
      <c r="AD13" s="3">
        <v>5</v>
      </c>
      <c r="AE13" s="3">
        <v>5</v>
      </c>
      <c r="AF13" s="3">
        <v>5</v>
      </c>
      <c r="AG13">
        <v>2.574074074074074</v>
      </c>
      <c r="AH13">
        <v>5</v>
      </c>
      <c r="AI13">
        <v>5</v>
      </c>
      <c r="AJ13">
        <v>5.6351791530944624</v>
      </c>
      <c r="AK13">
        <v>7.8918128654970756</v>
      </c>
      <c r="AL13">
        <v>8</v>
      </c>
      <c r="AM13">
        <v>1.5347222222222223</v>
      </c>
      <c r="AN13">
        <v>2.992481203007519</v>
      </c>
      <c r="AO13">
        <v>10</v>
      </c>
      <c r="AP13">
        <v>9.99</v>
      </c>
      <c r="AQ13">
        <v>6.5</v>
      </c>
      <c r="AR13">
        <v>6</v>
      </c>
      <c r="AS13">
        <v>7.4</v>
      </c>
      <c r="AT13">
        <v>3.5</v>
      </c>
      <c r="AU13">
        <v>4</v>
      </c>
    </row>
    <row r="14" spans="3:47" x14ac:dyDescent="0.2">
      <c r="C14" t="s">
        <v>14</v>
      </c>
      <c r="D14" s="3">
        <f>'[1]3DNAICS'!O31</f>
        <v>2.48</v>
      </c>
      <c r="E14" s="3">
        <f>'[1]3DNAICS'!O94</f>
        <v>2.148842777334397</v>
      </c>
      <c r="F14" s="3">
        <f>'[1]3DNAICS'!O157</f>
        <v>2.4504347826086956</v>
      </c>
      <c r="G14" s="3">
        <f>'[1]3DNAICS'!O241</f>
        <v>2.6365187713310578</v>
      </c>
      <c r="H14" s="3">
        <f>'[1]3DNAICS'!O325</f>
        <v>4.1488095238095237</v>
      </c>
      <c r="I14" s="3">
        <f>'[1]3DNAICS'!O409</f>
        <v>8.4177215189873422</v>
      </c>
      <c r="O14" t="s">
        <v>14</v>
      </c>
      <c r="P14" s="3">
        <f t="shared" si="0"/>
        <v>2.48</v>
      </c>
      <c r="Q14" s="3">
        <f t="shared" si="1"/>
        <v>2.148842777334397</v>
      </c>
      <c r="R14" s="3">
        <f t="shared" si="2"/>
        <v>2.4504347826086956</v>
      </c>
      <c r="S14" s="3">
        <f t="shared" si="3"/>
        <v>2.6365187713310578</v>
      </c>
      <c r="T14" s="3">
        <f t="shared" si="4"/>
        <v>4.1488095238095237</v>
      </c>
      <c r="U14" s="3">
        <f t="shared" si="5"/>
        <v>8.4177215189873422</v>
      </c>
      <c r="V14" s="3"/>
      <c r="W14" s="3"/>
      <c r="X14" s="3"/>
      <c r="Z14">
        <v>2010</v>
      </c>
      <c r="AA14">
        <v>5</v>
      </c>
      <c r="AB14">
        <v>7</v>
      </c>
      <c r="AC14">
        <v>5.4285714285714288</v>
      </c>
      <c r="AD14">
        <v>5</v>
      </c>
      <c r="AE14">
        <v>5</v>
      </c>
      <c r="AF14">
        <v>5</v>
      </c>
      <c r="AG14">
        <v>2.0877192982456139</v>
      </c>
      <c r="AH14">
        <v>3.1075949367088609</v>
      </c>
      <c r="AI14">
        <v>5</v>
      </c>
      <c r="AJ14">
        <v>4.2644230769230766</v>
      </c>
      <c r="AK14">
        <v>6.5774999999999997</v>
      </c>
      <c r="AL14">
        <v>5</v>
      </c>
      <c r="AM14">
        <v>2.2564102564102564</v>
      </c>
      <c r="AN14">
        <v>3.7254901960784315</v>
      </c>
      <c r="AO14">
        <v>5.333333333333333</v>
      </c>
      <c r="AP14">
        <v>13.5</v>
      </c>
      <c r="AQ14">
        <v>14</v>
      </c>
      <c r="AR14">
        <v>7.56</v>
      </c>
      <c r="AS14">
        <v>11.666666666666666</v>
      </c>
      <c r="AT14">
        <v>2</v>
      </c>
      <c r="AU14">
        <v>5</v>
      </c>
    </row>
    <row r="15" spans="3:47" x14ac:dyDescent="0.2">
      <c r="C15" t="s">
        <v>15</v>
      </c>
      <c r="D15" s="3">
        <f>'[1]3DNAICS'!O32</f>
        <v>4</v>
      </c>
      <c r="E15" s="3">
        <f>'[1]3DNAICS'!O95</f>
        <v>3.6041666666666665</v>
      </c>
      <c r="F15" s="3">
        <f>'[1]3DNAICS'!O158</f>
        <v>4.041666666666667</v>
      </c>
      <c r="G15" s="3">
        <f>'[1]3DNAICS'!O242</f>
        <v>3.8409090909090908</v>
      </c>
      <c r="H15" s="3">
        <f>'[1]3DNAICS'!O326</f>
        <v>4.9782608695652177</v>
      </c>
      <c r="I15" s="3">
        <f>'[1]3DNAICS'!O410</f>
        <v>8.2564102564102573</v>
      </c>
      <c r="O15" t="s">
        <v>15</v>
      </c>
      <c r="P15" s="3">
        <f t="shared" si="0"/>
        <v>4</v>
      </c>
      <c r="Q15" s="3">
        <f t="shared" si="1"/>
        <v>3.6041666666666665</v>
      </c>
      <c r="R15" s="3">
        <f t="shared" si="2"/>
        <v>4.041666666666667</v>
      </c>
      <c r="S15" s="3">
        <f t="shared" si="3"/>
        <v>3.8409090909090908</v>
      </c>
      <c r="T15" s="3">
        <f t="shared" si="4"/>
        <v>4.9782608695652177</v>
      </c>
      <c r="U15" s="3">
        <f t="shared" si="5"/>
        <v>8.2564102564102573</v>
      </c>
      <c r="V15" s="3"/>
      <c r="W15" s="3"/>
      <c r="X15" s="3"/>
      <c r="Z15">
        <v>2014</v>
      </c>
      <c r="AA15">
        <v>6.6046511627906979</v>
      </c>
      <c r="AB15">
        <v>6.5</v>
      </c>
      <c r="AC15">
        <v>1.6666666666666667</v>
      </c>
      <c r="AD15">
        <v>6.666666666666667</v>
      </c>
      <c r="AE15">
        <v>5</v>
      </c>
      <c r="AF15">
        <v>5</v>
      </c>
      <c r="AG15">
        <v>5.0196078431372548</v>
      </c>
      <c r="AH15">
        <v>3.3161512027491411</v>
      </c>
      <c r="AI15">
        <v>3.3333333333333335</v>
      </c>
      <c r="AJ15">
        <v>11.466139954853274</v>
      </c>
      <c r="AK15">
        <v>5.7403100775193803</v>
      </c>
      <c r="AL15">
        <v>7</v>
      </c>
      <c r="AM15">
        <v>1.9368421052631579</v>
      </c>
      <c r="AN15">
        <v>2.6788321167883211</v>
      </c>
      <c r="AO15">
        <v>8</v>
      </c>
      <c r="AP15">
        <v>15</v>
      </c>
      <c r="AQ15">
        <v>18</v>
      </c>
      <c r="AR15">
        <v>6.8</v>
      </c>
      <c r="AS15">
        <v>10</v>
      </c>
      <c r="AT15">
        <v>20</v>
      </c>
      <c r="AU15">
        <v>13</v>
      </c>
    </row>
    <row r="16" spans="3:47" x14ac:dyDescent="0.2">
      <c r="C16" t="s">
        <v>16</v>
      </c>
      <c r="D16" s="3">
        <f>'[1]3DNAICS'!O33</f>
        <v>2.0499999999999998</v>
      </c>
      <c r="E16" s="3">
        <f>'[1]3DNAICS'!O96</f>
        <v>1.798329355608592</v>
      </c>
      <c r="F16" s="3">
        <f>'[1]3DNAICS'!O159</f>
        <v>2.1344019728729964</v>
      </c>
      <c r="G16" s="3">
        <f>'[1]3DNAICS'!O243</f>
        <v>2.1410129096325718</v>
      </c>
      <c r="H16" s="3">
        <f>'[1]3DNAICS'!O327</f>
        <v>3.5421412300683373</v>
      </c>
      <c r="I16" s="3">
        <f>'[1]3DNAICS'!O411</f>
        <v>7.0694935217903412</v>
      </c>
      <c r="O16" t="s">
        <v>16</v>
      </c>
      <c r="P16" s="3">
        <f t="shared" si="0"/>
        <v>2.0499999999999998</v>
      </c>
      <c r="Q16" s="3">
        <f t="shared" si="1"/>
        <v>1.798329355608592</v>
      </c>
      <c r="R16" s="3">
        <f t="shared" si="2"/>
        <v>2.1344019728729964</v>
      </c>
      <c r="S16" s="3">
        <f t="shared" si="3"/>
        <v>2.1410129096325718</v>
      </c>
      <c r="T16" s="3">
        <f t="shared" si="4"/>
        <v>3.5421412300683373</v>
      </c>
      <c r="U16" s="3">
        <f t="shared" si="5"/>
        <v>7.0694935217903412</v>
      </c>
      <c r="V16" s="3"/>
      <c r="W16" s="3"/>
      <c r="X16" s="3"/>
    </row>
    <row r="17" spans="3:47" x14ac:dyDescent="0.2">
      <c r="C17" t="s">
        <v>17</v>
      </c>
      <c r="D17" s="3">
        <f>'[1]3DNAICS'!O34</f>
        <v>1.94</v>
      </c>
      <c r="E17" s="3">
        <f>'[1]3DNAICS'!O97</f>
        <v>1.6706976850271993</v>
      </c>
      <c r="F17" s="3">
        <f>'[1]3DNAICS'!O160</f>
        <v>2.0856364344102762</v>
      </c>
      <c r="G17" s="3">
        <f>'[1]3DNAICS'!O244</f>
        <v>2.1447028423772609</v>
      </c>
      <c r="H17" s="3">
        <f>'[1]3DNAICS'!O328</f>
        <v>3.2284351972258345</v>
      </c>
      <c r="I17" s="3">
        <f>'[1]3DNAICS'!O412</f>
        <v>7.1483385939741746</v>
      </c>
      <c r="O17" t="s">
        <v>17</v>
      </c>
      <c r="P17" s="3">
        <f t="shared" si="0"/>
        <v>1.94</v>
      </c>
      <c r="Q17" s="3">
        <f t="shared" si="1"/>
        <v>1.6706976850271993</v>
      </c>
      <c r="R17" s="3">
        <f t="shared" si="2"/>
        <v>2.0856364344102762</v>
      </c>
      <c r="S17" s="3">
        <f t="shared" si="3"/>
        <v>2.1447028423772609</v>
      </c>
      <c r="T17" s="3">
        <f t="shared" si="4"/>
        <v>3.2284351972258345</v>
      </c>
      <c r="U17" s="3">
        <f t="shared" si="5"/>
        <v>7.1483385939741746</v>
      </c>
      <c r="V17" s="3"/>
      <c r="W17" s="3"/>
      <c r="X17" s="3"/>
    </row>
    <row r="18" spans="3:47" x14ac:dyDescent="0.2">
      <c r="C18" t="s">
        <v>18</v>
      </c>
      <c r="D18" s="3">
        <f>'[1]3DNAICS'!O35</f>
        <v>3.14</v>
      </c>
      <c r="E18" s="3">
        <f>'[1]3DNAICS'!O98</f>
        <v>3.1354166666666665</v>
      </c>
      <c r="F18" s="3">
        <f>'[1]3DNAICS'!O161</f>
        <v>3.5272727272727273</v>
      </c>
      <c r="G18" s="3">
        <f>'[1]3DNAICS'!O245</f>
        <v>3.4761904761904763</v>
      </c>
      <c r="H18" s="3">
        <f>'[1]3DNAICS'!O329</f>
        <v>5</v>
      </c>
      <c r="I18" s="3">
        <f>'[1]3DNAICS'!O413</f>
        <v>8.96875</v>
      </c>
      <c r="O18" t="s">
        <v>18</v>
      </c>
      <c r="P18" s="3">
        <f t="shared" si="0"/>
        <v>3.14</v>
      </c>
      <c r="Q18" s="3">
        <f t="shared" si="1"/>
        <v>3.1354166666666665</v>
      </c>
      <c r="R18" s="3">
        <f t="shared" si="2"/>
        <v>3.5272727272727273</v>
      </c>
      <c r="S18" s="3">
        <f t="shared" si="3"/>
        <v>3.4761904761904763</v>
      </c>
      <c r="T18" s="3">
        <f t="shared" si="4"/>
        <v>5</v>
      </c>
      <c r="U18" s="3">
        <f t="shared" si="5"/>
        <v>8.96875</v>
      </c>
      <c r="V18" s="3"/>
      <c r="W18" s="3"/>
      <c r="X18" s="3"/>
    </row>
    <row r="19" spans="3:47" x14ac:dyDescent="0.2">
      <c r="C19" t="s">
        <v>19</v>
      </c>
      <c r="D19" s="3">
        <f>'[1]3DNAICS'!O36</f>
        <v>2.74</v>
      </c>
      <c r="E19" s="3">
        <f>'[1]3DNAICS'!O99</f>
        <v>2.5223097112860891</v>
      </c>
      <c r="F19" s="3">
        <f>'[1]3DNAICS'!O162</f>
        <v>2.7847222222222223</v>
      </c>
      <c r="G19" s="3">
        <f>'[1]3DNAICS'!O246</f>
        <v>2.9054054054054053</v>
      </c>
      <c r="H19" s="3">
        <f>'[1]3DNAICS'!O330</f>
        <v>4.201421800947867</v>
      </c>
      <c r="I19" s="3">
        <f>'[1]3DNAICS'!O414</f>
        <v>8.3152173913043477</v>
      </c>
      <c r="O19" t="s">
        <v>19</v>
      </c>
      <c r="P19" s="3">
        <f t="shared" si="0"/>
        <v>2.74</v>
      </c>
      <c r="Q19" s="3">
        <f t="shared" si="1"/>
        <v>2.5223097112860891</v>
      </c>
      <c r="R19" s="3">
        <f t="shared" si="2"/>
        <v>2.7847222222222223</v>
      </c>
      <c r="S19" s="3">
        <f t="shared" si="3"/>
        <v>2.9054054054054053</v>
      </c>
      <c r="T19" s="3">
        <f t="shared" si="4"/>
        <v>4.201421800947867</v>
      </c>
      <c r="U19" s="3">
        <f t="shared" si="5"/>
        <v>8.3152173913043477</v>
      </c>
      <c r="V19" s="3"/>
      <c r="W19" s="3"/>
      <c r="X19" s="3"/>
    </row>
    <row r="20" spans="3:47" x14ac:dyDescent="0.2">
      <c r="C20" t="s">
        <v>20</v>
      </c>
      <c r="D20" s="3">
        <f>'[1]3DNAICS'!O37</f>
        <v>2.69</v>
      </c>
      <c r="E20" s="3">
        <f>'[1]3DNAICS'!O100</f>
        <v>2.4759887005649719</v>
      </c>
      <c r="F20" s="3">
        <f>'[1]3DNAICS'!O163</f>
        <v>2.6942046855733661</v>
      </c>
      <c r="G20" s="3">
        <f>'[1]3DNAICS'!O247</f>
        <v>2.889603429796356</v>
      </c>
      <c r="H20" s="3">
        <f>'[1]3DNAICS'!O331</f>
        <v>4.078125</v>
      </c>
      <c r="I20" s="3">
        <f>'[1]3DNAICS'!O415</f>
        <v>8.3971282051282046</v>
      </c>
      <c r="O20" t="s">
        <v>20</v>
      </c>
      <c r="P20" s="3">
        <f t="shared" si="0"/>
        <v>2.69</v>
      </c>
      <c r="Q20" s="3">
        <f t="shared" si="1"/>
        <v>2.4759887005649719</v>
      </c>
      <c r="R20" s="3">
        <f t="shared" si="2"/>
        <v>2.6942046855733661</v>
      </c>
      <c r="S20" s="3">
        <f t="shared" si="3"/>
        <v>2.889603429796356</v>
      </c>
      <c r="T20" s="3">
        <f t="shared" si="4"/>
        <v>4.078125</v>
      </c>
      <c r="U20" s="3">
        <f t="shared" si="5"/>
        <v>8.3971282051282046</v>
      </c>
      <c r="V20" s="3"/>
      <c r="W20" s="3"/>
      <c r="X20" s="3"/>
      <c r="Z20">
        <v>1983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3:47" x14ac:dyDescent="0.2">
      <c r="C21" t="s">
        <v>21</v>
      </c>
      <c r="D21" s="3">
        <f>'[1]3DNAICS'!O38</f>
        <v>3.53</v>
      </c>
      <c r="E21" s="3">
        <f>'[1]3DNAICS'!O101</f>
        <v>3.3714285714285714</v>
      </c>
      <c r="F21" s="3">
        <f>'[1]3DNAICS'!O164</f>
        <v>3.4454545454545453</v>
      </c>
      <c r="G21" s="3">
        <f>'[1]3DNAICS'!O248</f>
        <v>3.4854771784232366</v>
      </c>
      <c r="H21" s="3">
        <f>'[1]3DNAICS'!O332</f>
        <v>4.9190476190476193</v>
      </c>
      <c r="I21" s="3">
        <f>'[1]3DNAICS'!O416</f>
        <v>8.9</v>
      </c>
      <c r="O21" t="s">
        <v>21</v>
      </c>
      <c r="P21" s="3">
        <f t="shared" si="0"/>
        <v>3.53</v>
      </c>
      <c r="Q21" s="3">
        <f t="shared" si="1"/>
        <v>3.3714285714285714</v>
      </c>
      <c r="R21" s="3">
        <f t="shared" si="2"/>
        <v>3.4454545454545453</v>
      </c>
      <c r="S21" s="3">
        <f t="shared" si="3"/>
        <v>3.4854771784232366</v>
      </c>
      <c r="T21" s="3">
        <f t="shared" si="4"/>
        <v>4.9190476190476193</v>
      </c>
      <c r="U21" s="3">
        <f t="shared" si="5"/>
        <v>8.9</v>
      </c>
      <c r="V21" s="3"/>
      <c r="W21" s="3"/>
      <c r="X21" s="3"/>
      <c r="Z21">
        <f>Z20+1</f>
        <v>1984</v>
      </c>
    </row>
    <row r="22" spans="3:47" x14ac:dyDescent="0.2">
      <c r="C22" t="s">
        <v>22</v>
      </c>
      <c r="D22" s="3">
        <f>'[1]3DNAICS'!O39</f>
        <v>3.56</v>
      </c>
      <c r="E22" s="3">
        <f>'[1]3DNAICS'!O102</f>
        <v>3.4587155963302751</v>
      </c>
      <c r="F22" s="3">
        <f>'[1]3DNAICS'!O165</f>
        <v>3.6846846846846848</v>
      </c>
      <c r="G22" s="3">
        <f>'[1]3DNAICS'!O249</f>
        <v>3.6464646464646466</v>
      </c>
      <c r="H22" s="3">
        <f>'[1]3DNAICS'!O333</f>
        <v>5.2682926829268295</v>
      </c>
      <c r="I22" s="3">
        <f>'[1]3DNAICS'!O417</f>
        <v>12.119047619047619</v>
      </c>
      <c r="O22" t="s">
        <v>22</v>
      </c>
      <c r="P22" s="3">
        <f t="shared" si="0"/>
        <v>3.56</v>
      </c>
      <c r="Q22" s="3">
        <f t="shared" si="1"/>
        <v>3.4587155963302751</v>
      </c>
      <c r="R22" s="3">
        <f t="shared" si="2"/>
        <v>3.6846846846846848</v>
      </c>
      <c r="S22" s="3">
        <f t="shared" si="3"/>
        <v>3.6464646464646466</v>
      </c>
      <c r="T22" s="3">
        <f t="shared" si="4"/>
        <v>5.2682926829268295</v>
      </c>
      <c r="U22" s="3">
        <f t="shared" si="5"/>
        <v>12.119047619047619</v>
      </c>
      <c r="V22" s="3"/>
      <c r="W22" s="3"/>
      <c r="X22" s="3"/>
      <c r="Z22">
        <f t="shared" ref="Z22:Z46" si="6">Z21+1</f>
        <v>1985</v>
      </c>
      <c r="AA22">
        <f t="shared" ref="AA22:AU22" si="7">AA7</f>
        <v>0</v>
      </c>
      <c r="AB22">
        <f t="shared" si="7"/>
        <v>0</v>
      </c>
      <c r="AC22">
        <f t="shared" si="7"/>
        <v>0</v>
      </c>
      <c r="AD22">
        <f t="shared" si="7"/>
        <v>0</v>
      </c>
      <c r="AE22">
        <f t="shared" si="7"/>
        <v>0</v>
      </c>
      <c r="AF22">
        <f t="shared" si="7"/>
        <v>0</v>
      </c>
      <c r="AG22">
        <f t="shared" si="7"/>
        <v>0</v>
      </c>
      <c r="AH22">
        <f t="shared" si="7"/>
        <v>0</v>
      </c>
      <c r="AI22">
        <f t="shared" si="7"/>
        <v>0</v>
      </c>
      <c r="AJ22">
        <f t="shared" si="7"/>
        <v>0</v>
      </c>
      <c r="AK22">
        <f t="shared" si="7"/>
        <v>0</v>
      </c>
      <c r="AL22">
        <f t="shared" si="7"/>
        <v>0</v>
      </c>
      <c r="AM22">
        <f t="shared" si="7"/>
        <v>0</v>
      </c>
      <c r="AN22">
        <f t="shared" si="7"/>
        <v>0</v>
      </c>
      <c r="AO22">
        <f t="shared" si="7"/>
        <v>0</v>
      </c>
      <c r="AP22">
        <f t="shared" si="7"/>
        <v>0</v>
      </c>
      <c r="AQ22">
        <f t="shared" si="7"/>
        <v>0</v>
      </c>
      <c r="AR22">
        <f t="shared" si="7"/>
        <v>0</v>
      </c>
      <c r="AS22">
        <f t="shared" si="7"/>
        <v>0</v>
      </c>
      <c r="AT22">
        <f t="shared" si="7"/>
        <v>0</v>
      </c>
      <c r="AU22">
        <f t="shared" si="7"/>
        <v>0</v>
      </c>
    </row>
    <row r="23" spans="3:47" x14ac:dyDescent="0.2">
      <c r="C23" t="s">
        <v>23</v>
      </c>
      <c r="D23" s="3">
        <f>'[1]3DNAICS'!O40</f>
        <v>3.75</v>
      </c>
      <c r="E23" s="3">
        <f>'[1]3DNAICS'!O103</f>
        <v>3.4615384615384617</v>
      </c>
      <c r="F23" s="3">
        <f>'[1]3DNAICS'!O166</f>
        <v>3.7931034482758621</v>
      </c>
      <c r="G23" s="3">
        <f>'[1]3DNAICS'!O250</f>
        <v>3.6875</v>
      </c>
      <c r="H23" s="3">
        <f>'[1]3DNAICS'!O334</f>
        <v>5.4923076923076923</v>
      </c>
      <c r="I23" s="3">
        <f>'[1]3DNAICS'!O418</f>
        <v>9.4</v>
      </c>
      <c r="O23" t="s">
        <v>23</v>
      </c>
      <c r="P23" s="3">
        <f t="shared" si="0"/>
        <v>3.75</v>
      </c>
      <c r="Q23" s="3">
        <f t="shared" si="1"/>
        <v>3.4615384615384617</v>
      </c>
      <c r="R23" s="3">
        <f t="shared" si="2"/>
        <v>3.7931034482758621</v>
      </c>
      <c r="S23" s="3">
        <f t="shared" si="3"/>
        <v>3.6875</v>
      </c>
      <c r="T23" s="3">
        <f t="shared" si="4"/>
        <v>5.4923076923076923</v>
      </c>
      <c r="U23" s="3">
        <f t="shared" si="5"/>
        <v>9.4</v>
      </c>
      <c r="V23" s="3"/>
      <c r="W23" s="3"/>
      <c r="X23" s="3"/>
      <c r="Z23">
        <f t="shared" si="6"/>
        <v>1986</v>
      </c>
    </row>
    <row r="24" spans="3:47" x14ac:dyDescent="0.2">
      <c r="C24" t="s">
        <v>24</v>
      </c>
      <c r="D24" s="3">
        <f>'[1]3DNAICS'!O41</f>
        <v>3.36</v>
      </c>
      <c r="E24" s="3">
        <f>'[1]3DNAICS'!O104</f>
        <v>3.3291139240506329</v>
      </c>
      <c r="F24" s="3">
        <f>'[1]3DNAICS'!O167</f>
        <v>3.5454545454545454</v>
      </c>
      <c r="G24" s="3">
        <f>'[1]3DNAICS'!O251</f>
        <v>3.3773584905660377</v>
      </c>
      <c r="H24" s="3">
        <f>'[1]3DNAICS'!O335</f>
        <v>4.9056603773584904</v>
      </c>
      <c r="I24" s="3">
        <f>'[1]3DNAICS'!O419</f>
        <v>9.3809523809523814</v>
      </c>
      <c r="O24" t="s">
        <v>24</v>
      </c>
      <c r="P24" s="3">
        <f t="shared" si="0"/>
        <v>3.36</v>
      </c>
      <c r="Q24" s="3">
        <f t="shared" si="1"/>
        <v>3.3291139240506329</v>
      </c>
      <c r="R24" s="3">
        <f t="shared" si="2"/>
        <v>3.5454545454545454</v>
      </c>
      <c r="S24" s="3">
        <f t="shared" si="3"/>
        <v>3.3773584905660377</v>
      </c>
      <c r="T24" s="3">
        <f t="shared" si="4"/>
        <v>4.9056603773584904</v>
      </c>
      <c r="U24" s="3">
        <f t="shared" si="5"/>
        <v>9.3809523809523814</v>
      </c>
      <c r="V24" s="3"/>
      <c r="W24" s="3"/>
      <c r="X24" s="3"/>
      <c r="Z24">
        <f t="shared" si="6"/>
        <v>1987</v>
      </c>
    </row>
    <row r="25" spans="3:47" x14ac:dyDescent="0.2">
      <c r="C25" t="s">
        <v>25</v>
      </c>
      <c r="D25" s="3">
        <f>'[1]3DNAICS'!O42</f>
        <v>2.96</v>
      </c>
      <c r="E25" s="3">
        <f>'[1]3DNAICS'!O105</f>
        <v>2.9849624060150375</v>
      </c>
      <c r="F25" s="3">
        <f>'[1]3DNAICS'!O168</f>
        <v>3.2738853503184715</v>
      </c>
      <c r="G25" s="3">
        <f>'[1]3DNAICS'!O252</f>
        <v>3.2264150943396226</v>
      </c>
      <c r="H25" s="3">
        <f>'[1]3DNAICS'!O336</f>
        <v>4.2315270935960587</v>
      </c>
      <c r="I25" s="3">
        <f>'[1]3DNAICS'!O420</f>
        <v>6.9598393574297193</v>
      </c>
      <c r="O25" t="s">
        <v>25</v>
      </c>
      <c r="P25" s="3">
        <f t="shared" si="0"/>
        <v>2.96</v>
      </c>
      <c r="Q25" s="3">
        <f t="shared" si="1"/>
        <v>2.9849624060150375</v>
      </c>
      <c r="R25" s="3">
        <f t="shared" si="2"/>
        <v>3.2738853503184715</v>
      </c>
      <c r="S25" s="3">
        <f t="shared" si="3"/>
        <v>3.2264150943396226</v>
      </c>
      <c r="T25" s="3">
        <f t="shared" si="4"/>
        <v>4.2315270935960587</v>
      </c>
      <c r="U25" s="3">
        <f t="shared" si="5"/>
        <v>6.9598393574297193</v>
      </c>
      <c r="V25" s="3"/>
      <c r="W25" s="3"/>
      <c r="X25" s="3"/>
      <c r="Z25">
        <f t="shared" si="6"/>
        <v>1988</v>
      </c>
      <c r="AA25">
        <f t="shared" ref="AA25:AU25" si="8">AA8</f>
        <v>0</v>
      </c>
      <c r="AB25">
        <f t="shared" si="8"/>
        <v>0</v>
      </c>
      <c r="AC25">
        <f t="shared" si="8"/>
        <v>0</v>
      </c>
      <c r="AD25">
        <f t="shared" si="8"/>
        <v>0</v>
      </c>
      <c r="AE25">
        <f t="shared" si="8"/>
        <v>0</v>
      </c>
      <c r="AF25">
        <f t="shared" si="8"/>
        <v>0</v>
      </c>
      <c r="AG25">
        <f t="shared" si="8"/>
        <v>0</v>
      </c>
      <c r="AH25">
        <f t="shared" si="8"/>
        <v>0</v>
      </c>
      <c r="AI25">
        <f t="shared" si="8"/>
        <v>0</v>
      </c>
      <c r="AJ25">
        <f t="shared" si="8"/>
        <v>0</v>
      </c>
      <c r="AK25">
        <f t="shared" si="8"/>
        <v>0</v>
      </c>
      <c r="AL25">
        <f t="shared" si="8"/>
        <v>0</v>
      </c>
      <c r="AM25">
        <f t="shared" si="8"/>
        <v>0</v>
      </c>
      <c r="AN25">
        <f t="shared" si="8"/>
        <v>0</v>
      </c>
      <c r="AO25">
        <f t="shared" si="8"/>
        <v>0</v>
      </c>
      <c r="AP25">
        <f t="shared" si="8"/>
        <v>0</v>
      </c>
      <c r="AQ25">
        <f t="shared" si="8"/>
        <v>0</v>
      </c>
      <c r="AR25">
        <f t="shared" si="8"/>
        <v>0</v>
      </c>
      <c r="AS25">
        <f t="shared" si="8"/>
        <v>0</v>
      </c>
      <c r="AT25">
        <f t="shared" si="8"/>
        <v>0</v>
      </c>
      <c r="AU25">
        <f t="shared" si="8"/>
        <v>0</v>
      </c>
    </row>
    <row r="26" spans="3:47" x14ac:dyDescent="0.2">
      <c r="C26" t="s">
        <v>26</v>
      </c>
      <c r="D26" s="3">
        <f>'[1]3DNAICS'!O43</f>
        <v>3.83</v>
      </c>
      <c r="E26" s="3">
        <f>'[1]3DNAICS'!O106</f>
        <v>3.6315789473684212</v>
      </c>
      <c r="F26" s="3">
        <f>'[1]3DNAICS'!O169</f>
        <v>3.7916666666666665</v>
      </c>
      <c r="G26" s="3">
        <f>'[1]3DNAICS'!O253</f>
        <v>4.1481481481481479</v>
      </c>
      <c r="H26" s="3">
        <f>'[1]3DNAICS'!O337</f>
        <v>5.16</v>
      </c>
      <c r="I26" s="3">
        <f>'[1]3DNAICS'!O421</f>
        <v>10.176470588235293</v>
      </c>
      <c r="O26" t="s">
        <v>26</v>
      </c>
      <c r="P26" s="3">
        <f t="shared" si="0"/>
        <v>3.83</v>
      </c>
      <c r="Q26" s="3">
        <f t="shared" si="1"/>
        <v>3.6315789473684212</v>
      </c>
      <c r="R26" s="3">
        <f t="shared" si="2"/>
        <v>3.7916666666666665</v>
      </c>
      <c r="S26" s="3">
        <f t="shared" si="3"/>
        <v>4.1481481481481479</v>
      </c>
      <c r="T26" s="3">
        <f t="shared" si="4"/>
        <v>5.16</v>
      </c>
      <c r="U26" s="3">
        <f t="shared" si="5"/>
        <v>10.176470588235293</v>
      </c>
      <c r="V26" s="3"/>
      <c r="W26" s="3"/>
      <c r="X26" s="3"/>
      <c r="Z26">
        <f t="shared" si="6"/>
        <v>1989</v>
      </c>
    </row>
    <row r="27" spans="3:47" x14ac:dyDescent="0.2">
      <c r="C27" t="s">
        <v>27</v>
      </c>
      <c r="D27" s="3">
        <f>'[1]3DNAICS'!O44</f>
        <v>3.7</v>
      </c>
      <c r="E27" s="3">
        <f>'[1]3DNAICS'!O107</f>
        <v>3.8666666666666667</v>
      </c>
      <c r="F27" s="3">
        <f>'[1]3DNAICS'!O170</f>
        <v>4.5263157894736841</v>
      </c>
      <c r="G27" s="3">
        <f>'[1]3DNAICS'!O254</f>
        <v>3.9249999999999998</v>
      </c>
      <c r="H27" s="3">
        <f>'[1]3DNAICS'!O338</f>
        <v>5.0625</v>
      </c>
      <c r="I27" s="3">
        <f>'[1]3DNAICS'!O422</f>
        <v>9.76</v>
      </c>
      <c r="O27" t="s">
        <v>27</v>
      </c>
      <c r="P27" s="3">
        <f t="shared" si="0"/>
        <v>3.7</v>
      </c>
      <c r="Q27" s="3">
        <f t="shared" si="1"/>
        <v>3.8666666666666667</v>
      </c>
      <c r="R27" s="3">
        <f t="shared" si="2"/>
        <v>4.5263157894736841</v>
      </c>
      <c r="S27" s="3">
        <f t="shared" si="3"/>
        <v>3.9249999999999998</v>
      </c>
      <c r="T27" s="3">
        <f t="shared" si="4"/>
        <v>5.0625</v>
      </c>
      <c r="U27" s="3">
        <f t="shared" si="5"/>
        <v>9.76</v>
      </c>
      <c r="V27" s="3"/>
      <c r="W27" s="3"/>
      <c r="X27" s="3"/>
      <c r="Z27">
        <f t="shared" si="6"/>
        <v>1990</v>
      </c>
    </row>
    <row r="28" spans="3:47" x14ac:dyDescent="0.2">
      <c r="Z28">
        <f t="shared" si="6"/>
        <v>1991</v>
      </c>
      <c r="AA28" s="3">
        <f t="shared" ref="AA28:AU28" si="9">AA9</f>
        <v>0</v>
      </c>
      <c r="AB28" s="3">
        <f t="shared" si="9"/>
        <v>0</v>
      </c>
      <c r="AC28" s="3">
        <f t="shared" si="9"/>
        <v>0</v>
      </c>
      <c r="AD28" s="3">
        <f t="shared" si="9"/>
        <v>0</v>
      </c>
      <c r="AE28" s="3">
        <f t="shared" si="9"/>
        <v>0</v>
      </c>
      <c r="AF28" s="3">
        <f t="shared" si="9"/>
        <v>0</v>
      </c>
      <c r="AG28" s="3">
        <f t="shared" si="9"/>
        <v>0</v>
      </c>
      <c r="AH28" s="3">
        <f t="shared" si="9"/>
        <v>0</v>
      </c>
      <c r="AI28" s="3">
        <f t="shared" si="9"/>
        <v>0</v>
      </c>
      <c r="AJ28" s="3">
        <f t="shared" si="9"/>
        <v>0</v>
      </c>
      <c r="AK28" s="3">
        <f t="shared" si="9"/>
        <v>0</v>
      </c>
      <c r="AL28" s="3">
        <f t="shared" si="9"/>
        <v>0</v>
      </c>
      <c r="AM28" s="3">
        <f t="shared" si="9"/>
        <v>0</v>
      </c>
      <c r="AN28" s="3">
        <f t="shared" si="9"/>
        <v>0</v>
      </c>
      <c r="AO28" s="3">
        <f t="shared" si="9"/>
        <v>0</v>
      </c>
      <c r="AP28" s="3">
        <f t="shared" si="9"/>
        <v>0</v>
      </c>
      <c r="AQ28" s="3">
        <f t="shared" si="9"/>
        <v>0</v>
      </c>
      <c r="AR28" s="3">
        <f t="shared" si="9"/>
        <v>0</v>
      </c>
      <c r="AS28" s="3">
        <f t="shared" si="9"/>
        <v>0</v>
      </c>
      <c r="AT28" s="3">
        <f t="shared" si="9"/>
        <v>0</v>
      </c>
      <c r="AU28" s="3">
        <f t="shared" si="9"/>
        <v>0</v>
      </c>
    </row>
    <row r="29" spans="3:47" x14ac:dyDescent="0.2">
      <c r="Z29">
        <f t="shared" si="6"/>
        <v>1992</v>
      </c>
    </row>
    <row r="30" spans="3:47" x14ac:dyDescent="0.2">
      <c r="C30" s="8" t="s">
        <v>34</v>
      </c>
      <c r="D30" s="3"/>
      <c r="E30" s="3"/>
      <c r="F30" s="3"/>
      <c r="G30" s="3"/>
      <c r="H30" s="3"/>
      <c r="I30" s="3"/>
      <c r="M30" s="8"/>
      <c r="O30" s="8" t="s">
        <v>37</v>
      </c>
      <c r="Z30">
        <f t="shared" si="6"/>
        <v>1993</v>
      </c>
    </row>
    <row r="31" spans="3:47" x14ac:dyDescent="0.2">
      <c r="D31" s="3"/>
      <c r="E31" s="3"/>
      <c r="F31" s="3"/>
      <c r="G31" s="3"/>
      <c r="H31" s="3"/>
      <c r="I31" s="3"/>
      <c r="Z31">
        <f t="shared" si="6"/>
        <v>1994</v>
      </c>
      <c r="AA31" s="3">
        <f t="shared" ref="AA31:AU31" si="10">AA10</f>
        <v>0</v>
      </c>
      <c r="AB31" s="3">
        <f t="shared" si="10"/>
        <v>0</v>
      </c>
      <c r="AC31" s="3">
        <f t="shared" si="10"/>
        <v>0</v>
      </c>
      <c r="AD31" s="3">
        <f t="shared" si="10"/>
        <v>0</v>
      </c>
      <c r="AE31" s="3">
        <f t="shared" si="10"/>
        <v>0</v>
      </c>
      <c r="AF31" s="3">
        <f t="shared" si="10"/>
        <v>0</v>
      </c>
      <c r="AG31" s="3">
        <f t="shared" si="10"/>
        <v>0</v>
      </c>
      <c r="AH31" s="3">
        <f t="shared" si="10"/>
        <v>0</v>
      </c>
      <c r="AI31" s="3">
        <f t="shared" si="10"/>
        <v>0</v>
      </c>
      <c r="AJ31" s="3">
        <f t="shared" si="10"/>
        <v>0</v>
      </c>
      <c r="AK31" s="3">
        <f t="shared" si="10"/>
        <v>0</v>
      </c>
      <c r="AL31" s="3">
        <f t="shared" si="10"/>
        <v>0</v>
      </c>
      <c r="AM31" s="3">
        <f t="shared" si="10"/>
        <v>0</v>
      </c>
      <c r="AN31" s="3">
        <f t="shared" si="10"/>
        <v>0</v>
      </c>
      <c r="AO31" s="3">
        <f t="shared" si="10"/>
        <v>0</v>
      </c>
      <c r="AP31" s="3">
        <f t="shared" si="10"/>
        <v>0</v>
      </c>
      <c r="AQ31" s="3">
        <f t="shared" si="10"/>
        <v>0</v>
      </c>
      <c r="AR31" s="3">
        <f t="shared" si="10"/>
        <v>0</v>
      </c>
      <c r="AS31" s="3">
        <f t="shared" si="10"/>
        <v>0</v>
      </c>
      <c r="AT31" s="3">
        <f t="shared" si="10"/>
        <v>0</v>
      </c>
      <c r="AU31" s="3">
        <f t="shared" si="10"/>
        <v>0</v>
      </c>
    </row>
    <row r="32" spans="3:47" ht="13.5" thickBot="1" x14ac:dyDescent="0.25">
      <c r="D32" s="6">
        <v>1985</v>
      </c>
      <c r="E32" s="6">
        <v>1988</v>
      </c>
      <c r="F32" s="6">
        <v>1991</v>
      </c>
      <c r="G32" s="6">
        <v>1994</v>
      </c>
      <c r="H32" s="6">
        <v>1998</v>
      </c>
      <c r="I32" s="6">
        <v>2002</v>
      </c>
      <c r="J32" s="6">
        <v>2006</v>
      </c>
      <c r="K32" s="6">
        <v>2010</v>
      </c>
      <c r="L32" s="6">
        <v>2014</v>
      </c>
      <c r="O32" s="10">
        <f t="shared" ref="O32:V32" si="11">D32</f>
        <v>1985</v>
      </c>
      <c r="P32" s="10">
        <f t="shared" si="11"/>
        <v>1988</v>
      </c>
      <c r="Q32" s="10">
        <f t="shared" si="11"/>
        <v>1991</v>
      </c>
      <c r="R32" s="10">
        <f t="shared" si="11"/>
        <v>1994</v>
      </c>
      <c r="S32" s="10">
        <f t="shared" si="11"/>
        <v>1998</v>
      </c>
      <c r="T32" s="10">
        <f t="shared" si="11"/>
        <v>2002</v>
      </c>
      <c r="U32" s="10">
        <f t="shared" si="11"/>
        <v>2006</v>
      </c>
      <c r="V32" s="10">
        <f t="shared" si="11"/>
        <v>2010</v>
      </c>
      <c r="W32">
        <v>2014</v>
      </c>
      <c r="Z32">
        <f t="shared" si="6"/>
        <v>1995</v>
      </c>
    </row>
    <row r="33" spans="3:47" ht="21" customHeight="1" x14ac:dyDescent="0.2">
      <c r="C33" t="str">
        <f>[2]MECS_EnergyPrices!A11</f>
        <v>311</v>
      </c>
      <c r="D33" s="3"/>
      <c r="E33" s="3"/>
      <c r="F33" s="3"/>
      <c r="G33" s="3"/>
      <c r="H33" s="3">
        <f>[2]MECS_EnergyPrices!G191</f>
        <v>2.4883720930232558</v>
      </c>
      <c r="I33" s="3">
        <f>[2]MECS_EnergyPrices!H191</f>
        <v>4.375</v>
      </c>
      <c r="J33" s="16">
        <f>[2]MECS_EnergyPrices!I191</f>
        <v>3.081967213114754</v>
      </c>
      <c r="K33" s="16">
        <f>[2]MECS_EnergyPrices!J191</f>
        <v>5</v>
      </c>
      <c r="L33" s="3">
        <f>[3]MECS_EnergyPrices!K191</f>
        <v>6.6046511627906979</v>
      </c>
      <c r="S33" s="3">
        <v>2.4883720930232558</v>
      </c>
      <c r="T33" s="3">
        <v>4.375</v>
      </c>
      <c r="U33" s="16">
        <v>3.081967213114754</v>
      </c>
      <c r="V33" s="16">
        <v>5</v>
      </c>
      <c r="W33" s="3">
        <v>6.6046511627906979</v>
      </c>
      <c r="Z33">
        <f t="shared" si="6"/>
        <v>1996</v>
      </c>
    </row>
    <row r="34" spans="3:47" x14ac:dyDescent="0.2">
      <c r="C34" t="str">
        <f>[2]MECS_EnergyPrices!A12</f>
        <v>312</v>
      </c>
      <c r="D34" s="3"/>
      <c r="E34" s="3"/>
      <c r="F34" s="3"/>
      <c r="G34" s="3"/>
      <c r="H34" s="3">
        <f>[2]MECS_EnergyPrices!G192</f>
        <v>2</v>
      </c>
      <c r="I34" s="3">
        <f>[2]MECS_EnergyPrices!H192</f>
        <v>2.7777777777777777</v>
      </c>
      <c r="J34" s="16">
        <f>[2]MECS_EnergyPrices!I192</f>
        <v>4</v>
      </c>
      <c r="K34" s="16">
        <f>[2]MECS_EnergyPrices!J192</f>
        <v>7</v>
      </c>
      <c r="L34" s="3">
        <f>[3]MECS_EnergyPrices!K192</f>
        <v>6.5</v>
      </c>
      <c r="S34" s="3">
        <v>2</v>
      </c>
      <c r="T34" s="3">
        <v>2.7777777777777777</v>
      </c>
      <c r="U34" s="16">
        <v>4</v>
      </c>
      <c r="V34" s="16">
        <v>7</v>
      </c>
      <c r="W34" s="3">
        <v>6.5</v>
      </c>
      <c r="Z34">
        <f t="shared" si="6"/>
        <v>1997</v>
      </c>
    </row>
    <row r="35" spans="3:47" x14ac:dyDescent="0.2">
      <c r="C35" t="str">
        <f>[2]MECS_EnergyPrices!A13</f>
        <v>313</v>
      </c>
      <c r="D35" s="3"/>
      <c r="E35" s="3"/>
      <c r="F35" s="3"/>
      <c r="G35" s="3"/>
      <c r="H35" s="3">
        <f>[2]MECS_EnergyPrices!G193</f>
        <v>2.3333333333333335</v>
      </c>
      <c r="I35" s="3">
        <f>[2]MECS_EnergyPrices!H193</f>
        <v>3.3888888888888888</v>
      </c>
      <c r="J35" s="16">
        <f>[2]MECS_EnergyPrices!I193</f>
        <v>4.916666666666667</v>
      </c>
      <c r="K35" s="16">
        <f>[2]MECS_EnergyPrices!J193</f>
        <v>5.4285714285714288</v>
      </c>
      <c r="L35" s="3">
        <f>[3]MECS_EnergyPrices!K193</f>
        <v>1.6666666666666667</v>
      </c>
      <c r="S35" s="3">
        <v>2.3333333333333335</v>
      </c>
      <c r="T35" s="3">
        <v>3.3888888888888888</v>
      </c>
      <c r="U35" s="16">
        <v>4.916666666666667</v>
      </c>
      <c r="V35" s="16">
        <v>5.4285714285714288</v>
      </c>
      <c r="W35" s="3">
        <v>1.6666666666666667</v>
      </c>
      <c r="Z35">
        <f t="shared" si="6"/>
        <v>1998</v>
      </c>
      <c r="AA35" s="3">
        <f t="shared" ref="AA35:AU35" si="12">AA11</f>
        <v>2.4883720930232558</v>
      </c>
      <c r="AB35" s="3">
        <f t="shared" si="12"/>
        <v>2</v>
      </c>
      <c r="AC35" s="3">
        <f t="shared" si="12"/>
        <v>2.3333333333333335</v>
      </c>
      <c r="AD35" s="3">
        <f t="shared" si="12"/>
        <v>2.33</v>
      </c>
      <c r="AE35" s="3">
        <f t="shared" si="12"/>
        <v>2</v>
      </c>
      <c r="AF35" s="3">
        <f t="shared" si="12"/>
        <v>2.5</v>
      </c>
      <c r="AG35" s="3">
        <f t="shared" si="12"/>
        <v>2.129032258064516</v>
      </c>
      <c r="AH35" s="3">
        <f t="shared" si="12"/>
        <v>2.1297468354430378</v>
      </c>
      <c r="AI35" s="3">
        <f t="shared" si="12"/>
        <v>2.5</v>
      </c>
      <c r="AJ35" s="3">
        <f t="shared" si="12"/>
        <v>2.9220779220779223</v>
      </c>
      <c r="AK35" s="3">
        <f t="shared" si="12"/>
        <v>3.5084427767354596</v>
      </c>
      <c r="AL35" s="3">
        <f t="shared" si="12"/>
        <v>4.2</v>
      </c>
      <c r="AM35" s="3">
        <f t="shared" si="12"/>
        <v>1.3571428571428572</v>
      </c>
      <c r="AN35" s="3">
        <f t="shared" si="12"/>
        <v>5.3417721518987342</v>
      </c>
      <c r="AO35" s="3">
        <f t="shared" si="12"/>
        <v>12.925925925925926</v>
      </c>
      <c r="AP35" s="3">
        <f t="shared" si="12"/>
        <v>7.8571428571428568</v>
      </c>
      <c r="AQ35" s="3">
        <f t="shared" si="12"/>
        <v>5.5</v>
      </c>
      <c r="AR35" s="3">
        <f t="shared" si="12"/>
        <v>0.41514360313315929</v>
      </c>
      <c r="AS35" s="3">
        <f t="shared" si="12"/>
        <v>3.8518518518518516</v>
      </c>
      <c r="AT35" s="3">
        <f t="shared" si="12"/>
        <v>4.666666666666667</v>
      </c>
      <c r="AU35" s="3">
        <f t="shared" si="12"/>
        <v>3.6</v>
      </c>
    </row>
    <row r="36" spans="3:47" x14ac:dyDescent="0.2">
      <c r="C36" t="str">
        <f>[2]MECS_EnergyPrices!A14</f>
        <v>314</v>
      </c>
      <c r="D36" s="3"/>
      <c r="E36" s="3"/>
      <c r="F36" s="3"/>
      <c r="G36" s="3"/>
      <c r="H36" s="3">
        <f>[2]MECS_EnergyPrices!G194</f>
        <v>2.33</v>
      </c>
      <c r="I36" s="3">
        <f>[2]MECS_EnergyPrices!H194</f>
        <v>3.3</v>
      </c>
      <c r="J36" s="16">
        <f>[2]MECS_EnergyPrices!I194</f>
        <v>5</v>
      </c>
      <c r="K36" s="16">
        <f>[2]MECS_EnergyPrices!J194</f>
        <v>5</v>
      </c>
      <c r="L36" s="3">
        <f>[3]MECS_EnergyPrices!K194</f>
        <v>6.666666666666667</v>
      </c>
      <c r="S36" s="3">
        <v>2.33</v>
      </c>
      <c r="T36" s="3">
        <v>3.3</v>
      </c>
      <c r="U36" s="16">
        <v>5</v>
      </c>
      <c r="V36" s="16">
        <v>5</v>
      </c>
      <c r="W36" s="3">
        <v>6.666666666666667</v>
      </c>
      <c r="Z36">
        <f t="shared" si="6"/>
        <v>1999</v>
      </c>
    </row>
    <row r="37" spans="3:47" x14ac:dyDescent="0.2">
      <c r="C37" t="str">
        <f>[2]MECS_EnergyPrices!A15</f>
        <v>315</v>
      </c>
      <c r="D37" s="3"/>
      <c r="E37" s="3"/>
      <c r="F37" s="3"/>
      <c r="G37" s="3"/>
      <c r="H37" s="3">
        <f>[2]MECS_EnergyPrices!G195</f>
        <v>2</v>
      </c>
      <c r="I37" s="3">
        <f>[2]MECS_EnergyPrices!H195</f>
        <v>3.3</v>
      </c>
      <c r="J37" s="16">
        <f>[2]MECS_EnergyPrices!I195</f>
        <v>5</v>
      </c>
      <c r="K37" s="16">
        <f>[2]MECS_EnergyPrices!J195</f>
        <v>5</v>
      </c>
      <c r="L37" s="3">
        <f>[3]MECS_EnergyPrices!K195</f>
        <v>5</v>
      </c>
      <c r="S37" s="3">
        <v>2</v>
      </c>
      <c r="T37" s="3">
        <v>3.3</v>
      </c>
      <c r="U37" s="16">
        <v>5</v>
      </c>
      <c r="V37" s="16">
        <v>5</v>
      </c>
      <c r="W37" s="3">
        <v>5</v>
      </c>
      <c r="Z37">
        <f t="shared" si="6"/>
        <v>2000</v>
      </c>
    </row>
    <row r="38" spans="3:47" x14ac:dyDescent="0.2">
      <c r="C38" t="str">
        <f>[2]MECS_EnergyPrices!A16</f>
        <v>316</v>
      </c>
      <c r="D38" s="3"/>
      <c r="E38" s="3"/>
      <c r="F38" s="3"/>
      <c r="G38" s="3"/>
      <c r="H38" s="3">
        <f>[2]MECS_EnergyPrices!G196</f>
        <v>2.5</v>
      </c>
      <c r="I38" s="3">
        <f>[2]MECS_EnergyPrices!H196</f>
        <v>3.3</v>
      </c>
      <c r="J38" s="16">
        <f>[2]MECS_EnergyPrices!I196</f>
        <v>5</v>
      </c>
      <c r="K38" s="16">
        <f>[2]MECS_EnergyPrices!J196</f>
        <v>5</v>
      </c>
      <c r="L38" s="3">
        <f>[3]MECS_EnergyPrices!K196</f>
        <v>5</v>
      </c>
      <c r="S38" s="3">
        <v>2.5</v>
      </c>
      <c r="T38" s="3">
        <v>3.3</v>
      </c>
      <c r="U38" s="16">
        <v>5</v>
      </c>
      <c r="V38" s="16">
        <v>5</v>
      </c>
      <c r="W38" s="3">
        <v>5</v>
      </c>
      <c r="Z38">
        <f t="shared" si="6"/>
        <v>2001</v>
      </c>
    </row>
    <row r="39" spans="3:47" x14ac:dyDescent="0.2">
      <c r="C39" t="str">
        <f>[2]MECS_EnergyPrices!A17</f>
        <v>321</v>
      </c>
      <c r="D39" s="3"/>
      <c r="E39" s="3"/>
      <c r="F39" s="3"/>
      <c r="G39" s="3"/>
      <c r="H39" s="3">
        <f>[2]MECS_EnergyPrices!G197</f>
        <v>2.129032258064516</v>
      </c>
      <c r="I39" s="3">
        <f>[2]MECS_EnergyPrices!H197</f>
        <v>1.3491271820448878</v>
      </c>
      <c r="J39" s="16">
        <f>[2]MECS_EnergyPrices!I197</f>
        <v>2.574074074074074</v>
      </c>
      <c r="K39" s="16">
        <f>[2]MECS_EnergyPrices!J197</f>
        <v>2.0877192982456139</v>
      </c>
      <c r="L39" s="3">
        <f>[3]MECS_EnergyPrices!K197</f>
        <v>5.0196078431372548</v>
      </c>
      <c r="S39" s="3">
        <v>2.129032258064516</v>
      </c>
      <c r="T39" s="3">
        <v>1.3491271820448878</v>
      </c>
      <c r="U39" s="16">
        <v>2.574074074074074</v>
      </c>
      <c r="V39" s="16">
        <v>2.0877192982456139</v>
      </c>
      <c r="W39" s="3">
        <v>5.0196078431372548</v>
      </c>
      <c r="Z39">
        <f t="shared" si="6"/>
        <v>2002</v>
      </c>
      <c r="AA39" s="3">
        <f t="shared" ref="AA39:AU39" si="13">AA12</f>
        <v>4.375</v>
      </c>
      <c r="AB39" s="3">
        <f t="shared" si="13"/>
        <v>2.7777777777777777</v>
      </c>
      <c r="AC39" s="3">
        <f t="shared" si="13"/>
        <v>3.3888888888888888</v>
      </c>
      <c r="AD39" s="3">
        <f t="shared" si="13"/>
        <v>3.3</v>
      </c>
      <c r="AE39" s="3">
        <f t="shared" si="13"/>
        <v>3.3</v>
      </c>
      <c r="AF39" s="3">
        <f t="shared" si="13"/>
        <v>3.3</v>
      </c>
      <c r="AG39" s="3">
        <f t="shared" si="13"/>
        <v>1.3491271820448878</v>
      </c>
      <c r="AH39" s="3">
        <f t="shared" si="13"/>
        <v>2.6971153846153846</v>
      </c>
      <c r="AI39" s="3">
        <f t="shared" si="13"/>
        <v>2.5</v>
      </c>
      <c r="AJ39" s="3">
        <f t="shared" si="13"/>
        <v>3.5632183908045976</v>
      </c>
      <c r="AK39" s="3">
        <f t="shared" si="13"/>
        <v>3.4020408163265308</v>
      </c>
      <c r="AL39" s="3">
        <f t="shared" si="13"/>
        <v>4</v>
      </c>
      <c r="AM39" s="3">
        <f t="shared" si="13"/>
        <v>1.288</v>
      </c>
      <c r="AN39" s="3">
        <f t="shared" si="13"/>
        <v>2.0393258426966292</v>
      </c>
      <c r="AO39" s="3">
        <f t="shared" si="13"/>
        <v>15.333333333333334</v>
      </c>
      <c r="AP39" s="3">
        <f t="shared" si="13"/>
        <v>7.4</v>
      </c>
      <c r="AQ39" s="3">
        <f t="shared" si="13"/>
        <v>5</v>
      </c>
      <c r="AR39" s="3">
        <f t="shared" si="13"/>
        <v>2.5</v>
      </c>
      <c r="AS39" s="3">
        <f t="shared" si="13"/>
        <v>3.5161290322580645</v>
      </c>
      <c r="AT39" s="3">
        <f t="shared" si="13"/>
        <v>2</v>
      </c>
      <c r="AU39" s="3">
        <f t="shared" si="13"/>
        <v>2</v>
      </c>
    </row>
    <row r="40" spans="3:47" x14ac:dyDescent="0.2">
      <c r="C40" t="str">
        <f>[2]MECS_EnergyPrices!A18</f>
        <v>322</v>
      </c>
      <c r="D40" s="3"/>
      <c r="E40" s="3"/>
      <c r="F40" s="3"/>
      <c r="G40" s="3"/>
      <c r="H40" s="3">
        <f>[2]MECS_EnergyPrices!G198</f>
        <v>2.1297468354430378</v>
      </c>
      <c r="I40" s="3">
        <f>[2]MECS_EnergyPrices!H198</f>
        <v>2.6971153846153846</v>
      </c>
      <c r="J40" s="16">
        <f>[2]MECS_EnergyPrices!I198</f>
        <v>5</v>
      </c>
      <c r="K40" s="16">
        <f>[2]MECS_EnergyPrices!J198</f>
        <v>3.1075949367088609</v>
      </c>
      <c r="L40" s="3">
        <f>[3]MECS_EnergyPrices!K198</f>
        <v>3.3161512027491411</v>
      </c>
      <c r="S40" s="3">
        <v>2.1297468354430378</v>
      </c>
      <c r="T40" s="3">
        <v>2.6971153846153846</v>
      </c>
      <c r="U40" s="16">
        <v>5</v>
      </c>
      <c r="V40" s="16">
        <v>3.1075949367088609</v>
      </c>
      <c r="W40" s="3">
        <v>3.3161512027491411</v>
      </c>
      <c r="Z40">
        <f t="shared" si="6"/>
        <v>2003</v>
      </c>
    </row>
    <row r="41" spans="3:47" x14ac:dyDescent="0.2">
      <c r="C41" t="str">
        <f>[2]MECS_EnergyPrices!A19</f>
        <v>323</v>
      </c>
      <c r="D41" s="3"/>
      <c r="E41" s="3"/>
      <c r="F41" s="3"/>
      <c r="G41" s="3"/>
      <c r="H41" s="3">
        <f>[2]MECS_EnergyPrices!G199</f>
        <v>2.5</v>
      </c>
      <c r="I41" s="3">
        <f>[2]MECS_EnergyPrices!H199</f>
        <v>2.5</v>
      </c>
      <c r="J41" s="16">
        <f>[2]MECS_EnergyPrices!I199</f>
        <v>5</v>
      </c>
      <c r="K41" s="16">
        <f>[2]MECS_EnergyPrices!J199</f>
        <v>5</v>
      </c>
      <c r="L41" s="3">
        <f>[3]MECS_EnergyPrices!K199</f>
        <v>3.3333333333333335</v>
      </c>
      <c r="S41" s="3">
        <v>2.5</v>
      </c>
      <c r="T41" s="3">
        <v>2.5</v>
      </c>
      <c r="U41" s="16">
        <v>5</v>
      </c>
      <c r="V41" s="16">
        <v>5</v>
      </c>
      <c r="W41" s="3">
        <v>3.3333333333333335</v>
      </c>
      <c r="Z41">
        <f t="shared" si="6"/>
        <v>2004</v>
      </c>
    </row>
    <row r="42" spans="3:47" x14ac:dyDescent="0.2">
      <c r="C42" t="str">
        <f>[2]MECS_EnergyPrices!A20</f>
        <v>324</v>
      </c>
      <c r="D42" s="3"/>
      <c r="E42" s="3"/>
      <c r="F42" s="3"/>
      <c r="G42" s="3"/>
      <c r="H42" s="3">
        <f>[2]MECS_EnergyPrices!G200</f>
        <v>2.9220779220779223</v>
      </c>
      <c r="I42" s="3">
        <f>[2]MECS_EnergyPrices!H200</f>
        <v>3.5632183908045976</v>
      </c>
      <c r="J42" s="16">
        <f>[2]MECS_EnergyPrices!I200</f>
        <v>5.6351791530944624</v>
      </c>
      <c r="K42" s="16">
        <f>[2]MECS_EnergyPrices!J200</f>
        <v>4.2644230769230766</v>
      </c>
      <c r="L42" s="3">
        <f>[3]MECS_EnergyPrices!K200</f>
        <v>11.466139954853274</v>
      </c>
      <c r="S42" s="3">
        <v>2.9220779220779223</v>
      </c>
      <c r="T42" s="3">
        <v>3.5632183908045976</v>
      </c>
      <c r="U42" s="16">
        <v>5.6351791530944624</v>
      </c>
      <c r="V42" s="16">
        <v>4.2644230769230766</v>
      </c>
      <c r="W42" s="3">
        <v>11.466139954853274</v>
      </c>
      <c r="Z42">
        <f t="shared" si="6"/>
        <v>2005</v>
      </c>
    </row>
    <row r="43" spans="3:47" x14ac:dyDescent="0.2">
      <c r="C43" t="str">
        <f>[2]MECS_EnergyPrices!A21</f>
        <v>325</v>
      </c>
      <c r="D43" s="3"/>
      <c r="E43" s="3"/>
      <c r="F43" s="3"/>
      <c r="G43" s="3"/>
      <c r="H43" s="3">
        <f>[2]MECS_EnergyPrices!G201</f>
        <v>3.5084427767354596</v>
      </c>
      <c r="I43" s="3">
        <f>[2]MECS_EnergyPrices!H201</f>
        <v>3.4020408163265308</v>
      </c>
      <c r="J43" s="16">
        <f>[2]MECS_EnergyPrices!I201</f>
        <v>7.8918128654970756</v>
      </c>
      <c r="K43" s="16">
        <f>[2]MECS_EnergyPrices!J201</f>
        <v>6.5774999999999997</v>
      </c>
      <c r="L43" s="3">
        <f>[3]MECS_EnergyPrices!K201</f>
        <v>5.7403100775193803</v>
      </c>
      <c r="S43" s="3">
        <v>3.5084427767354596</v>
      </c>
      <c r="T43" s="3">
        <v>3.4020408163265308</v>
      </c>
      <c r="U43" s="16">
        <v>7.8918128654970756</v>
      </c>
      <c r="V43" s="16">
        <v>6.5774999999999997</v>
      </c>
      <c r="W43" s="3">
        <v>5.7403100775193803</v>
      </c>
      <c r="Z43">
        <f t="shared" si="6"/>
        <v>2006</v>
      </c>
      <c r="AA43" s="3">
        <f t="shared" ref="AA43:AU43" si="14">AA13</f>
        <v>3.081967213114754</v>
      </c>
      <c r="AB43" s="3">
        <f t="shared" si="14"/>
        <v>4</v>
      </c>
      <c r="AC43" s="3">
        <f t="shared" si="14"/>
        <v>4.916666666666667</v>
      </c>
      <c r="AD43" s="3">
        <f t="shared" si="14"/>
        <v>5</v>
      </c>
      <c r="AE43" s="3">
        <f t="shared" si="14"/>
        <v>5</v>
      </c>
      <c r="AF43" s="11">
        <f t="shared" si="14"/>
        <v>5</v>
      </c>
      <c r="AG43" s="3">
        <f t="shared" si="14"/>
        <v>2.574074074074074</v>
      </c>
      <c r="AH43" s="3">
        <f t="shared" si="14"/>
        <v>5</v>
      </c>
      <c r="AI43" s="3">
        <f t="shared" si="14"/>
        <v>5</v>
      </c>
      <c r="AJ43" s="3">
        <f t="shared" si="14"/>
        <v>5.6351791530944624</v>
      </c>
      <c r="AK43" s="3">
        <f t="shared" si="14"/>
        <v>7.8918128654970756</v>
      </c>
      <c r="AL43" s="3">
        <f t="shared" si="14"/>
        <v>8</v>
      </c>
      <c r="AM43" s="3">
        <f t="shared" si="14"/>
        <v>1.5347222222222223</v>
      </c>
      <c r="AN43" s="3">
        <f t="shared" si="14"/>
        <v>2.992481203007519</v>
      </c>
      <c r="AO43" s="3">
        <f t="shared" si="14"/>
        <v>10</v>
      </c>
      <c r="AP43" s="3">
        <f t="shared" si="14"/>
        <v>9.99</v>
      </c>
      <c r="AQ43" s="3">
        <f t="shared" si="14"/>
        <v>6.5</v>
      </c>
      <c r="AR43" s="3">
        <f t="shared" si="14"/>
        <v>6</v>
      </c>
      <c r="AS43" s="3">
        <f t="shared" si="14"/>
        <v>7.4</v>
      </c>
      <c r="AT43" s="3">
        <f t="shared" si="14"/>
        <v>3.5</v>
      </c>
      <c r="AU43" s="3">
        <f t="shared" si="14"/>
        <v>4</v>
      </c>
    </row>
    <row r="44" spans="3:47" x14ac:dyDescent="0.2">
      <c r="C44" t="str">
        <f>[2]MECS_EnergyPrices!A22</f>
        <v>326</v>
      </c>
      <c r="D44" s="3"/>
      <c r="E44" s="3"/>
      <c r="F44" s="3"/>
      <c r="G44" s="3"/>
      <c r="H44" s="3">
        <f>[2]MECS_EnergyPrices!G202</f>
        <v>4.2</v>
      </c>
      <c r="I44" s="3">
        <f>[2]MECS_EnergyPrices!H202</f>
        <v>4</v>
      </c>
      <c r="J44" s="16">
        <f>[2]MECS_EnergyPrices!I202</f>
        <v>8</v>
      </c>
      <c r="K44" s="16">
        <f>[2]MECS_EnergyPrices!J202</f>
        <v>5</v>
      </c>
      <c r="L44" s="3">
        <f>[3]MECS_EnergyPrices!K202</f>
        <v>7</v>
      </c>
      <c r="S44" s="3">
        <v>4.2</v>
      </c>
      <c r="T44" s="3">
        <v>4</v>
      </c>
      <c r="U44" s="16">
        <v>8</v>
      </c>
      <c r="V44" s="16">
        <v>5</v>
      </c>
      <c r="W44" s="3">
        <v>7</v>
      </c>
      <c r="Z44">
        <f t="shared" si="6"/>
        <v>2007</v>
      </c>
    </row>
    <row r="45" spans="3:47" x14ac:dyDescent="0.2">
      <c r="C45" t="str">
        <f>[2]MECS_EnergyPrices!A23</f>
        <v>327</v>
      </c>
      <c r="D45" s="3"/>
      <c r="E45" s="3"/>
      <c r="F45" s="3"/>
      <c r="G45" s="3"/>
      <c r="H45" s="3">
        <f>[2]MECS_EnergyPrices!G203</f>
        <v>1.3571428571428572</v>
      </c>
      <c r="I45" s="3">
        <f>[2]MECS_EnergyPrices!H203</f>
        <v>1.288</v>
      </c>
      <c r="J45" s="16">
        <f>[2]MECS_EnergyPrices!I203</f>
        <v>1.5347222222222223</v>
      </c>
      <c r="K45" s="16">
        <f>[2]MECS_EnergyPrices!J203</f>
        <v>2.2564102564102564</v>
      </c>
      <c r="L45" s="3">
        <f>[3]MECS_EnergyPrices!K203</f>
        <v>1.9368421052631579</v>
      </c>
      <c r="S45" s="3">
        <v>1.3571428571428572</v>
      </c>
      <c r="T45" s="3">
        <v>1.288</v>
      </c>
      <c r="U45" s="16">
        <v>1.5347222222222223</v>
      </c>
      <c r="V45" s="16">
        <v>2.2564102564102564</v>
      </c>
      <c r="W45" s="3">
        <v>1.9368421052631579</v>
      </c>
      <c r="Z45">
        <f t="shared" si="6"/>
        <v>2008</v>
      </c>
    </row>
    <row r="46" spans="3:47" x14ac:dyDescent="0.2">
      <c r="C46" t="str">
        <f>[2]MECS_EnergyPrices!A24</f>
        <v>331</v>
      </c>
      <c r="D46" s="3"/>
      <c r="E46" s="3"/>
      <c r="F46" s="3"/>
      <c r="G46" s="3"/>
      <c r="H46" s="3">
        <f>[2]MECS_EnergyPrices!G204</f>
        <v>5.3417721518987342</v>
      </c>
      <c r="I46" s="3">
        <f>[2]MECS_EnergyPrices!H204</f>
        <v>2.0393258426966292</v>
      </c>
      <c r="J46" s="16">
        <f>[2]MECS_EnergyPrices!I204</f>
        <v>2.992481203007519</v>
      </c>
      <c r="K46" s="16">
        <f>[2]MECS_EnergyPrices!J204</f>
        <v>3.7254901960784315</v>
      </c>
      <c r="L46" s="3">
        <f>[3]MECS_EnergyPrices!K204</f>
        <v>2.6788321167883211</v>
      </c>
      <c r="S46" s="3">
        <v>5.3417721518987342</v>
      </c>
      <c r="T46" s="3">
        <v>2.0393258426966292</v>
      </c>
      <c r="U46" s="16">
        <v>2.992481203007519</v>
      </c>
      <c r="V46" s="16">
        <v>3.7254901960784315</v>
      </c>
      <c r="W46" s="3">
        <v>2.6788321167883211</v>
      </c>
      <c r="Z46">
        <f t="shared" si="6"/>
        <v>2009</v>
      </c>
    </row>
    <row r="47" spans="3:47" x14ac:dyDescent="0.2">
      <c r="C47" t="str">
        <f>[2]MECS_EnergyPrices!A25</f>
        <v>332</v>
      </c>
      <c r="D47" s="3"/>
      <c r="E47" s="3"/>
      <c r="F47" s="3"/>
      <c r="G47" s="3"/>
      <c r="H47" s="3">
        <f>[2]MECS_EnergyPrices!G205</f>
        <v>12.925925925925926</v>
      </c>
      <c r="I47" s="3">
        <f>[2]MECS_EnergyPrices!H205</f>
        <v>15.333333333333334</v>
      </c>
      <c r="J47" s="16">
        <f>[2]MECS_EnergyPrices!I205</f>
        <v>10</v>
      </c>
      <c r="K47" s="16">
        <f>[2]MECS_EnergyPrices!J205</f>
        <v>5.333333333333333</v>
      </c>
      <c r="L47" s="3">
        <f>[3]MECS_EnergyPrices!K205</f>
        <v>8</v>
      </c>
      <c r="S47" s="3">
        <v>12.925925925925926</v>
      </c>
      <c r="T47" s="3">
        <v>15.333333333333334</v>
      </c>
      <c r="U47" s="16">
        <v>10</v>
      </c>
      <c r="V47" s="16">
        <v>5.333333333333333</v>
      </c>
      <c r="W47" s="3">
        <v>8</v>
      </c>
      <c r="Z47">
        <v>2010</v>
      </c>
      <c r="AA47">
        <f t="shared" ref="AA47:AU47" si="15">AA14</f>
        <v>5</v>
      </c>
      <c r="AB47">
        <f t="shared" si="15"/>
        <v>7</v>
      </c>
      <c r="AC47">
        <f t="shared" si="15"/>
        <v>5.4285714285714288</v>
      </c>
      <c r="AD47">
        <f t="shared" si="15"/>
        <v>5</v>
      </c>
      <c r="AE47">
        <f t="shared" si="15"/>
        <v>5</v>
      </c>
      <c r="AF47">
        <f t="shared" si="15"/>
        <v>5</v>
      </c>
      <c r="AG47">
        <f t="shared" si="15"/>
        <v>2.0877192982456139</v>
      </c>
      <c r="AH47">
        <f t="shared" si="15"/>
        <v>3.1075949367088609</v>
      </c>
      <c r="AI47">
        <f t="shared" si="15"/>
        <v>5</v>
      </c>
      <c r="AJ47">
        <f t="shared" si="15"/>
        <v>4.2644230769230766</v>
      </c>
      <c r="AK47">
        <f t="shared" si="15"/>
        <v>6.5774999999999997</v>
      </c>
      <c r="AL47">
        <f t="shared" si="15"/>
        <v>5</v>
      </c>
      <c r="AM47">
        <f t="shared" si="15"/>
        <v>2.2564102564102564</v>
      </c>
      <c r="AN47">
        <f t="shared" si="15"/>
        <v>3.7254901960784315</v>
      </c>
      <c r="AO47">
        <f t="shared" si="15"/>
        <v>5.333333333333333</v>
      </c>
      <c r="AP47">
        <f t="shared" si="15"/>
        <v>13.5</v>
      </c>
      <c r="AQ47">
        <f t="shared" si="15"/>
        <v>14</v>
      </c>
      <c r="AR47">
        <f t="shared" si="15"/>
        <v>7.56</v>
      </c>
      <c r="AS47">
        <f t="shared" si="15"/>
        <v>11.666666666666666</v>
      </c>
      <c r="AT47">
        <f t="shared" si="15"/>
        <v>2</v>
      </c>
      <c r="AU47">
        <f t="shared" si="15"/>
        <v>5</v>
      </c>
    </row>
    <row r="48" spans="3:47" x14ac:dyDescent="0.2">
      <c r="C48" t="str">
        <f>[2]MECS_EnergyPrices!A26</f>
        <v>333</v>
      </c>
      <c r="D48" s="3"/>
      <c r="E48" s="3"/>
      <c r="F48" s="3"/>
      <c r="G48" s="3"/>
      <c r="H48" s="3">
        <f>[2]MECS_EnergyPrices!G206</f>
        <v>7.8571428571428568</v>
      </c>
      <c r="I48" s="3">
        <f>[2]MECS_EnergyPrices!H206</f>
        <v>7.4</v>
      </c>
      <c r="J48" s="16">
        <f>[2]MECS_EnergyPrices!I206</f>
        <v>9.99</v>
      </c>
      <c r="K48" s="16">
        <f>[2]MECS_EnergyPrices!J206</f>
        <v>13.5</v>
      </c>
      <c r="L48" s="3">
        <f>[3]MECS_EnergyPrices!K206</f>
        <v>15</v>
      </c>
      <c r="S48" s="3">
        <v>7.8571428571428568</v>
      </c>
      <c r="T48" s="3">
        <v>7.4</v>
      </c>
      <c r="U48" s="16">
        <v>9.99</v>
      </c>
      <c r="V48" s="16">
        <v>13.5</v>
      </c>
      <c r="W48" s="3">
        <v>15</v>
      </c>
      <c r="Z48">
        <v>2011</v>
      </c>
    </row>
    <row r="49" spans="3:47" x14ac:dyDescent="0.2">
      <c r="C49" t="str">
        <f>[2]MECS_EnergyPrices!A27</f>
        <v>334</v>
      </c>
      <c r="D49" s="3"/>
      <c r="E49" s="3"/>
      <c r="F49" s="3"/>
      <c r="G49" s="3"/>
      <c r="H49" s="3">
        <f>[2]MECS_EnergyPrices!G207</f>
        <v>5.5</v>
      </c>
      <c r="I49" s="3">
        <f>[2]MECS_EnergyPrices!H207</f>
        <v>5</v>
      </c>
      <c r="J49" s="16">
        <f>[2]MECS_EnergyPrices!I207</f>
        <v>6.5</v>
      </c>
      <c r="K49" s="16">
        <f>[2]MECS_EnergyPrices!J207</f>
        <v>14</v>
      </c>
      <c r="L49" s="3">
        <f>[3]MECS_EnergyPrices!K207</f>
        <v>18</v>
      </c>
      <c r="S49" s="3">
        <v>5.5</v>
      </c>
      <c r="T49" s="3">
        <v>5</v>
      </c>
      <c r="U49" s="16">
        <v>6.5</v>
      </c>
      <c r="V49" s="16">
        <v>14</v>
      </c>
      <c r="W49" s="3">
        <v>18</v>
      </c>
      <c r="Z49">
        <v>2012</v>
      </c>
    </row>
    <row r="50" spans="3:47" x14ac:dyDescent="0.2">
      <c r="C50" t="str">
        <f>[2]MECS_EnergyPrices!A28</f>
        <v>335</v>
      </c>
      <c r="D50" s="3"/>
      <c r="E50" s="3"/>
      <c r="F50" s="3"/>
      <c r="G50" s="3"/>
      <c r="H50" s="3">
        <f>[2]MECS_EnergyPrices!G208</f>
        <v>0.41514360313315929</v>
      </c>
      <c r="I50" s="3">
        <f>[2]MECS_EnergyPrices!H208</f>
        <v>2.5</v>
      </c>
      <c r="J50" s="16">
        <f>[2]MECS_EnergyPrices!I208</f>
        <v>6</v>
      </c>
      <c r="K50" s="16">
        <f>[2]MECS_EnergyPrices!J208</f>
        <v>7.56</v>
      </c>
      <c r="L50" s="3">
        <f>[3]MECS_EnergyPrices!K208</f>
        <v>6.8</v>
      </c>
      <c r="S50" s="3">
        <v>0.41514360313315929</v>
      </c>
      <c r="T50" s="3">
        <v>2.5</v>
      </c>
      <c r="U50" s="16">
        <v>6</v>
      </c>
      <c r="V50" s="16">
        <v>7.56</v>
      </c>
      <c r="W50" s="3">
        <v>6.8</v>
      </c>
      <c r="Z50">
        <v>2013</v>
      </c>
    </row>
    <row r="51" spans="3:47" x14ac:dyDescent="0.2">
      <c r="C51" t="str">
        <f>[2]MECS_EnergyPrices!A29</f>
        <v>336</v>
      </c>
      <c r="H51" s="16">
        <f>[2]MECS_EnergyPrices!G209</f>
        <v>3.8518518518518516</v>
      </c>
      <c r="I51" s="16">
        <f>[2]MECS_EnergyPrices!H209</f>
        <v>3.5161290322580645</v>
      </c>
      <c r="J51" s="16">
        <f>[2]MECS_EnergyPrices!I209</f>
        <v>7.4</v>
      </c>
      <c r="K51" s="16">
        <f>[2]MECS_EnergyPrices!J209</f>
        <v>11.666666666666666</v>
      </c>
      <c r="L51" s="3">
        <f>[3]MECS_EnergyPrices!K209</f>
        <v>10</v>
      </c>
      <c r="S51" s="16">
        <v>3.8518518518518516</v>
      </c>
      <c r="T51" s="16">
        <v>3.5161290322580645</v>
      </c>
      <c r="U51" s="16">
        <v>7.4</v>
      </c>
      <c r="V51" s="16">
        <v>11.666666666666666</v>
      </c>
      <c r="W51" s="3">
        <v>10</v>
      </c>
      <c r="Z51">
        <v>2014</v>
      </c>
      <c r="AA51">
        <f>AA15</f>
        <v>6.6046511627906979</v>
      </c>
      <c r="AB51">
        <f t="shared" ref="AB51:AU51" si="16">AB15</f>
        <v>6.5</v>
      </c>
      <c r="AC51">
        <f t="shared" si="16"/>
        <v>1.6666666666666667</v>
      </c>
      <c r="AD51">
        <f t="shared" si="16"/>
        <v>6.666666666666667</v>
      </c>
      <c r="AE51">
        <f t="shared" si="16"/>
        <v>5</v>
      </c>
      <c r="AF51">
        <f t="shared" si="16"/>
        <v>5</v>
      </c>
      <c r="AG51">
        <f t="shared" si="16"/>
        <v>5.0196078431372548</v>
      </c>
      <c r="AH51">
        <f t="shared" si="16"/>
        <v>3.3161512027491411</v>
      </c>
      <c r="AI51">
        <f t="shared" si="16"/>
        <v>3.3333333333333335</v>
      </c>
      <c r="AJ51">
        <f t="shared" si="16"/>
        <v>11.466139954853274</v>
      </c>
      <c r="AK51">
        <f t="shared" si="16"/>
        <v>5.7403100775193803</v>
      </c>
      <c r="AL51">
        <f t="shared" si="16"/>
        <v>7</v>
      </c>
      <c r="AM51">
        <f t="shared" si="16"/>
        <v>1.9368421052631579</v>
      </c>
      <c r="AN51">
        <f t="shared" si="16"/>
        <v>2.6788321167883211</v>
      </c>
      <c r="AO51">
        <f t="shared" si="16"/>
        <v>8</v>
      </c>
      <c r="AP51">
        <f t="shared" si="16"/>
        <v>15</v>
      </c>
      <c r="AQ51">
        <f t="shared" si="16"/>
        <v>18</v>
      </c>
      <c r="AR51">
        <f t="shared" si="16"/>
        <v>6.8</v>
      </c>
      <c r="AS51">
        <f t="shared" si="16"/>
        <v>10</v>
      </c>
      <c r="AT51">
        <f t="shared" si="16"/>
        <v>20</v>
      </c>
      <c r="AU51">
        <f t="shared" si="16"/>
        <v>13</v>
      </c>
    </row>
    <row r="52" spans="3:47" x14ac:dyDescent="0.2">
      <c r="C52" t="str">
        <f>[2]MECS_EnergyPrices!A30</f>
        <v>337</v>
      </c>
      <c r="H52" s="16">
        <f>[2]MECS_EnergyPrices!G210</f>
        <v>4.666666666666667</v>
      </c>
      <c r="I52" s="16">
        <f>[2]MECS_EnergyPrices!H210</f>
        <v>2</v>
      </c>
      <c r="J52" s="16">
        <f>[2]MECS_EnergyPrices!I210</f>
        <v>3.5</v>
      </c>
      <c r="K52" s="16">
        <f>[2]MECS_EnergyPrices!J210</f>
        <v>2</v>
      </c>
      <c r="L52" s="3">
        <f>[3]MECS_EnergyPrices!K210</f>
        <v>20</v>
      </c>
      <c r="S52" s="16">
        <v>4.666666666666667</v>
      </c>
      <c r="T52" s="16">
        <v>2</v>
      </c>
      <c r="U52" s="16">
        <v>3.5</v>
      </c>
      <c r="V52" s="16">
        <v>2</v>
      </c>
      <c r="W52" s="3">
        <v>20</v>
      </c>
    </row>
    <row r="53" spans="3:47" x14ac:dyDescent="0.2">
      <c r="C53" t="str">
        <f>[2]MECS_EnergyPrices!A31</f>
        <v>339</v>
      </c>
      <c r="H53" s="16">
        <f>[2]MECS_EnergyPrices!G211</f>
        <v>3.6</v>
      </c>
      <c r="I53" s="16">
        <f>[2]MECS_EnergyPrices!H211</f>
        <v>2</v>
      </c>
      <c r="J53" s="16">
        <f>[2]MECS_EnergyPrices!I211</f>
        <v>4</v>
      </c>
      <c r="K53" s="16">
        <f>[2]MECS_EnergyPrices!J211</f>
        <v>5</v>
      </c>
      <c r="L53" s="3">
        <f>[3]MECS_EnergyPrices!K211</f>
        <v>13</v>
      </c>
      <c r="S53" s="16">
        <v>3.6</v>
      </c>
      <c r="T53" s="16">
        <v>2</v>
      </c>
      <c r="U53" s="16">
        <v>4</v>
      </c>
      <c r="V53" s="16">
        <v>5</v>
      </c>
      <c r="W53" s="3">
        <v>13</v>
      </c>
    </row>
    <row r="54" spans="3:47" x14ac:dyDescent="0.2">
      <c r="C54" s="8" t="s">
        <v>36</v>
      </c>
      <c r="H54" s="16">
        <f>[2]MECS_EnergyPrices!G212</f>
        <v>2.629139072847682</v>
      </c>
      <c r="I54" s="16">
        <f>[2]MECS_EnergyPrices!H212</f>
        <v>2.4974874371859297</v>
      </c>
      <c r="J54" s="16">
        <f>[2]MECS_EnergyPrices!I212</f>
        <v>3.9037780401416766</v>
      </c>
      <c r="K54" s="16">
        <f>[2]MECS_EnergyPrices!J212</f>
        <v>3.85</v>
      </c>
      <c r="S54" s="16">
        <v>2.629139072847682</v>
      </c>
      <c r="T54" s="16">
        <v>2.4974874371859297</v>
      </c>
      <c r="U54" s="16">
        <v>3.9037780401416766</v>
      </c>
      <c r="V54" s="16">
        <v>3.85</v>
      </c>
    </row>
    <row r="55" spans="3:47" x14ac:dyDescent="0.2">
      <c r="H55" s="16">
        <f>[2]MECS_EnergyPrices!G213</f>
        <v>2.6263128800442233</v>
      </c>
      <c r="I55" s="16">
        <f>[2]MECS_EnergyPrices!H213</f>
        <v>0</v>
      </c>
      <c r="J55" s="16">
        <f>[2]MECS_EnergyPrices!I213</f>
        <v>0</v>
      </c>
      <c r="K55" s="16">
        <f>[2]MECS_EnergyPrices!J213</f>
        <v>0</v>
      </c>
      <c r="S55" s="16">
        <v>2.6263128800442233</v>
      </c>
      <c r="T55" s="16">
        <v>0</v>
      </c>
      <c r="U55" s="16">
        <v>0</v>
      </c>
      <c r="V55" s="16">
        <v>0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8:AT680"/>
  <sheetViews>
    <sheetView tabSelected="1" topLeftCell="AE419" workbookViewId="0">
      <selection activeCell="AO425" sqref="AO425"/>
    </sheetView>
  </sheetViews>
  <sheetFormatPr defaultRowHeight="12.75" x14ac:dyDescent="0.2"/>
  <cols>
    <col min="5" max="5" width="9.5703125" bestFit="1" customWidth="1"/>
    <col min="6" max="11" width="10.5703125" bestFit="1" customWidth="1"/>
    <col min="12" max="12" width="9.5703125" bestFit="1" customWidth="1"/>
    <col min="13" max="13" width="10.5703125" bestFit="1" customWidth="1"/>
    <col min="14" max="15" width="9.5703125" bestFit="1" customWidth="1"/>
    <col min="16" max="17" width="10.5703125" bestFit="1" customWidth="1"/>
    <col min="18" max="18" width="9.5703125" bestFit="1" customWidth="1"/>
    <col min="19" max="22" width="10.5703125" bestFit="1" customWidth="1"/>
    <col min="23" max="23" width="9.5703125" bestFit="1" customWidth="1"/>
    <col min="24" max="25" width="10.5703125" bestFit="1" customWidth="1"/>
  </cols>
  <sheetData>
    <row r="8" spans="4:46" x14ac:dyDescent="0.2">
      <c r="AR8" s="7" t="s">
        <v>32</v>
      </c>
      <c r="AS8" s="7" t="s">
        <v>33</v>
      </c>
    </row>
    <row r="9" spans="4:46" x14ac:dyDescent="0.2">
      <c r="E9">
        <v>311</v>
      </c>
      <c r="F9">
        <v>312</v>
      </c>
      <c r="G9">
        <v>313</v>
      </c>
      <c r="H9">
        <v>314</v>
      </c>
      <c r="I9">
        <v>315</v>
      </c>
      <c r="J9">
        <v>316</v>
      </c>
      <c r="K9">
        <v>321</v>
      </c>
      <c r="L9">
        <v>322</v>
      </c>
      <c r="M9">
        <v>323</v>
      </c>
      <c r="N9">
        <v>324</v>
      </c>
      <c r="O9">
        <v>325</v>
      </c>
      <c r="P9">
        <v>326</v>
      </c>
      <c r="Q9">
        <v>327</v>
      </c>
      <c r="R9">
        <v>331</v>
      </c>
      <c r="S9">
        <v>332</v>
      </c>
      <c r="T9">
        <v>333</v>
      </c>
      <c r="U9">
        <v>334</v>
      </c>
      <c r="V9">
        <v>335</v>
      </c>
      <c r="W9">
        <v>336</v>
      </c>
      <c r="X9">
        <v>337</v>
      </c>
      <c r="Y9">
        <v>339</v>
      </c>
      <c r="AR9" s="7">
        <v>1987</v>
      </c>
      <c r="AS9" s="7" t="s">
        <v>7</v>
      </c>
      <c r="AT9" s="3">
        <f t="shared" ref="AT9:AT29" si="0">H49</f>
        <v>0</v>
      </c>
    </row>
    <row r="10" spans="4:46" x14ac:dyDescent="0.2">
      <c r="D10" s="7">
        <v>1984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AR10" s="7">
        <v>1987</v>
      </c>
      <c r="AS10" s="7" t="s">
        <v>8</v>
      </c>
      <c r="AT10" s="3">
        <f t="shared" si="0"/>
        <v>0</v>
      </c>
    </row>
    <row r="11" spans="4:46" x14ac:dyDescent="0.2">
      <c r="D11" s="7">
        <v>1985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AR11" s="7">
        <v>1987</v>
      </c>
      <c r="AS11" s="7" t="s">
        <v>9</v>
      </c>
      <c r="AT11" s="3">
        <f t="shared" si="0"/>
        <v>0</v>
      </c>
    </row>
    <row r="12" spans="4:46" x14ac:dyDescent="0.2">
      <c r="D12" s="7">
        <v>1986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AR12" s="7">
        <v>1987</v>
      </c>
      <c r="AS12" s="7" t="s">
        <v>10</v>
      </c>
      <c r="AT12" s="3">
        <f t="shared" si="0"/>
        <v>0</v>
      </c>
    </row>
    <row r="13" spans="4:46" x14ac:dyDescent="0.2">
      <c r="D13" s="7">
        <v>1987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AR13" s="7">
        <v>1987</v>
      </c>
      <c r="AS13" s="7" t="s">
        <v>11</v>
      </c>
      <c r="AT13" s="3">
        <f t="shared" si="0"/>
        <v>0</v>
      </c>
    </row>
    <row r="14" spans="4:46" x14ac:dyDescent="0.2">
      <c r="D14" s="7">
        <v>1988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AR14" s="7">
        <v>1987</v>
      </c>
      <c r="AS14" s="7" t="s">
        <v>12</v>
      </c>
      <c r="AT14" s="3">
        <f t="shared" si="0"/>
        <v>0</v>
      </c>
    </row>
    <row r="15" spans="4:46" x14ac:dyDescent="0.2">
      <c r="D15" s="7">
        <v>1989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AR15" s="7">
        <v>1987</v>
      </c>
      <c r="AS15" s="7" t="s">
        <v>13</v>
      </c>
      <c r="AT15" s="3">
        <f t="shared" si="0"/>
        <v>0</v>
      </c>
    </row>
    <row r="16" spans="4:46" x14ac:dyDescent="0.2">
      <c r="D16" s="7">
        <v>1990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AR16" s="7">
        <v>1987</v>
      </c>
      <c r="AS16" s="7" t="s">
        <v>14</v>
      </c>
      <c r="AT16" s="3">
        <f t="shared" si="0"/>
        <v>0</v>
      </c>
    </row>
    <row r="17" spans="4:46" x14ac:dyDescent="0.2">
      <c r="D17" s="7">
        <v>1991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AR17" s="7">
        <v>1987</v>
      </c>
      <c r="AS17" s="7" t="s">
        <v>15</v>
      </c>
      <c r="AT17" s="3">
        <f t="shared" si="0"/>
        <v>0</v>
      </c>
    </row>
    <row r="18" spans="4:46" x14ac:dyDescent="0.2">
      <c r="D18" s="7">
        <v>1992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AR18" s="7">
        <v>1987</v>
      </c>
      <c r="AS18" s="7" t="s">
        <v>16</v>
      </c>
      <c r="AT18" s="3">
        <f t="shared" si="0"/>
        <v>0</v>
      </c>
    </row>
    <row r="19" spans="4:46" x14ac:dyDescent="0.2">
      <c r="D19" s="7">
        <v>1993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AR19" s="7">
        <v>1987</v>
      </c>
      <c r="AS19" s="7" t="s">
        <v>17</v>
      </c>
      <c r="AT19" s="3">
        <f t="shared" si="0"/>
        <v>0</v>
      </c>
    </row>
    <row r="20" spans="4:46" x14ac:dyDescent="0.2">
      <c r="D20" s="7">
        <v>1994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AR20" s="7">
        <v>1987</v>
      </c>
      <c r="AS20" s="7" t="s">
        <v>18</v>
      </c>
      <c r="AT20" s="3">
        <f t="shared" si="0"/>
        <v>0</v>
      </c>
    </row>
    <row r="21" spans="4:46" x14ac:dyDescent="0.2">
      <c r="D21" s="7">
        <v>1995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AR21" s="7">
        <v>1987</v>
      </c>
      <c r="AS21" s="7" t="s">
        <v>19</v>
      </c>
      <c r="AT21" s="3">
        <f t="shared" si="0"/>
        <v>0</v>
      </c>
    </row>
    <row r="22" spans="4:46" x14ac:dyDescent="0.2">
      <c r="D22" s="7">
        <v>1996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AR22" s="7">
        <v>1987</v>
      </c>
      <c r="AS22" s="7" t="s">
        <v>20</v>
      </c>
      <c r="AT22" s="3">
        <f t="shared" si="0"/>
        <v>0</v>
      </c>
    </row>
    <row r="23" spans="4:46" x14ac:dyDescent="0.2">
      <c r="D23" s="7">
        <v>1997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AR23" s="7">
        <v>1987</v>
      </c>
      <c r="AS23" s="7" t="s">
        <v>21</v>
      </c>
      <c r="AT23" s="3">
        <f t="shared" si="0"/>
        <v>0</v>
      </c>
    </row>
    <row r="24" spans="4:46" x14ac:dyDescent="0.2">
      <c r="D24" s="7">
        <v>1998</v>
      </c>
      <c r="E24" s="3">
        <f>'Other-311'!P22</f>
        <v>2.4883720930232558</v>
      </c>
      <c r="F24" s="3">
        <f>'Other-312'!P22</f>
        <v>2</v>
      </c>
      <c r="G24" s="3">
        <f>'Other-313'!P22</f>
        <v>2.3333333333333335</v>
      </c>
      <c r="H24" s="3">
        <f>'Other-314'!P22</f>
        <v>2.33</v>
      </c>
      <c r="I24" s="3">
        <f>'Other-315'!P22</f>
        <v>2</v>
      </c>
      <c r="J24" s="3">
        <f>'Other-316'!P22</f>
        <v>2.5</v>
      </c>
      <c r="K24" s="3">
        <f>'Other-321'!P22</f>
        <v>2.129032258064516</v>
      </c>
      <c r="L24" s="3">
        <f>'Other-322'!P22</f>
        <v>2.1297468354430378</v>
      </c>
      <c r="M24" s="3">
        <f>'Other-323'!P22</f>
        <v>2.5</v>
      </c>
      <c r="N24" s="3">
        <f>'Other-324'!P22</f>
        <v>2.9220779220779223</v>
      </c>
      <c r="O24" s="3">
        <f>'Other-325'!P22</f>
        <v>3.5084427767354596</v>
      </c>
      <c r="P24" s="3">
        <f>'Other-326'!P22</f>
        <v>4.2</v>
      </c>
      <c r="Q24" s="3">
        <f>'Other-327'!P22</f>
        <v>1.3571428571428572</v>
      </c>
      <c r="R24" s="3">
        <f>'Other-331'!P22</f>
        <v>5.3417721518987342</v>
      </c>
      <c r="S24" s="3">
        <f>'Other-332'!P22</f>
        <v>12.925925925925924</v>
      </c>
      <c r="T24" s="3">
        <f>'Other-333'!P22</f>
        <v>7.8571428571428568</v>
      </c>
      <c r="U24" s="3">
        <f>'Other-334'!P22</f>
        <v>5.5</v>
      </c>
      <c r="V24" s="3">
        <f>'Other-335'!P22</f>
        <v>0.41514360313315923</v>
      </c>
      <c r="W24" s="3">
        <f>'Other-336'!P22</f>
        <v>3.8518518518518516</v>
      </c>
      <c r="X24" s="3">
        <f>'Other-337'!P22</f>
        <v>4.666666666666667</v>
      </c>
      <c r="Y24" s="3">
        <f>'Other-339'!P22</f>
        <v>3.6</v>
      </c>
      <c r="AR24" s="7">
        <v>1987</v>
      </c>
      <c r="AS24" s="7" t="s">
        <v>22</v>
      </c>
      <c r="AT24" s="3">
        <f t="shared" si="0"/>
        <v>0</v>
      </c>
    </row>
    <row r="25" spans="4:46" x14ac:dyDescent="0.2">
      <c r="D25" s="7">
        <v>1999</v>
      </c>
      <c r="E25" s="3">
        <f>'Other-311'!P23</f>
        <v>2.9238001803903613</v>
      </c>
      <c r="F25" s="3">
        <f>'Other-312'!P23</f>
        <v>2.1068422754296718</v>
      </c>
      <c r="G25" s="3">
        <f>'Other-313'!P23</f>
        <v>2.5350944380262748</v>
      </c>
      <c r="H25" s="3">
        <f>'Other-314'!P23</f>
        <v>2.4842421735699984</v>
      </c>
      <c r="I25" s="3">
        <f>'Other-315'!P23</f>
        <v>2.2525422212458386</v>
      </c>
      <c r="J25" s="3">
        <f>'Other-316'!P23</f>
        <v>2.6637711106229194</v>
      </c>
      <c r="K25" s="3">
        <f>'Other-321'!P23</f>
        <v>1.8777692147767753</v>
      </c>
      <c r="L25" s="3">
        <f>'Other-322'!P23</f>
        <v>2.2149383573623398</v>
      </c>
      <c r="M25" s="3">
        <f>'Other-323'!P23</f>
        <v>2.4431744305339222</v>
      </c>
      <c r="N25" s="3">
        <f>'Other-324'!P23</f>
        <v>2.9693128758951883</v>
      </c>
      <c r="O25" s="3">
        <f>'Other-325'!P23</f>
        <v>3.3832068422067505</v>
      </c>
      <c r="P25" s="3">
        <f>'Other-326'!P23</f>
        <v>4.0410291689590725</v>
      </c>
      <c r="Q25" s="3">
        <f>'Other-327'!P23</f>
        <v>1.3093776713170602</v>
      </c>
      <c r="R25" s="3">
        <f>'Other-331'!P23</f>
        <v>4.4610149935558576</v>
      </c>
      <c r="S25" s="3">
        <f>'Other-332'!P23</f>
        <v>13.36607503793722</v>
      </c>
      <c r="T25" s="3">
        <f>'Other-333'!P23</f>
        <v>7.6919028467451103</v>
      </c>
      <c r="U25" s="3">
        <f>'Other-334'!P23</f>
        <v>5.153070438428716</v>
      </c>
      <c r="V25" s="3">
        <f>'Other-335'!P23</f>
        <v>0.87206545905303479</v>
      </c>
      <c r="W25" s="3">
        <f>'Other-336'!P23</f>
        <v>3.6601252481147819</v>
      </c>
      <c r="X25" s="3">
        <f>'Other-337'!P23</f>
        <v>3.9453557109808641</v>
      </c>
      <c r="Y25" s="3">
        <f>'Other-339'!P23</f>
        <v>3.1084007547193684</v>
      </c>
      <c r="AR25" s="7">
        <v>1987</v>
      </c>
      <c r="AS25" s="7" t="s">
        <v>23</v>
      </c>
      <c r="AT25" s="3">
        <f t="shared" si="0"/>
        <v>0</v>
      </c>
    </row>
    <row r="26" spans="4:46" x14ac:dyDescent="0.2">
      <c r="D26" s="7">
        <v>2000</v>
      </c>
      <c r="E26" s="3">
        <f>'Other-311'!P24</f>
        <v>3.3825778484116302</v>
      </c>
      <c r="F26" s="3">
        <f>'Other-312'!P24</f>
        <v>2.2701442973782129</v>
      </c>
      <c r="G26" s="3">
        <f>'Other-313'!P24</f>
        <v>2.7768970050132675</v>
      </c>
      <c r="H26" s="3">
        <f>'Other-314'!P24</f>
        <v>2.6969971627600628</v>
      </c>
      <c r="I26" s="3">
        <f>'Other-315'!P24</f>
        <v>2.551783603800005</v>
      </c>
      <c r="J26" s="3">
        <f>'Other-316'!P24</f>
        <v>2.8508918019000022</v>
      </c>
      <c r="K26" s="3">
        <f>'Other-321'!P24</f>
        <v>1.6649529181475733</v>
      </c>
      <c r="L26" s="3">
        <f>'Other-322'!P24</f>
        <v>2.336641296979558</v>
      </c>
      <c r="M26" s="3">
        <f>'Other-323'!P24</f>
        <v>2.4229730369749967</v>
      </c>
      <c r="N26" s="3">
        <f>'Other-324'!P24</f>
        <v>3.0914973680968023</v>
      </c>
      <c r="O26" s="3">
        <f>'Other-325'!P24</f>
        <v>3.3215570416315323</v>
      </c>
      <c r="P26" s="3">
        <f>'Other-326'!P24</f>
        <v>3.9555340727184847</v>
      </c>
      <c r="Q26" s="3">
        <f>'Other-327'!P24</f>
        <v>1.2812565565974472</v>
      </c>
      <c r="R26" s="3">
        <f>'Other-331'!P24</f>
        <v>3.6157992557314813</v>
      </c>
      <c r="S26" s="3">
        <f>'Other-332'!P24</f>
        <v>13.913429176240953</v>
      </c>
      <c r="T26" s="3">
        <f>'Other-333'!P24</f>
        <v>7.5603075939589495</v>
      </c>
      <c r="U26" s="3">
        <f>'Other-334'!P24</f>
        <v>4.9577301220839782</v>
      </c>
      <c r="V26" s="3">
        <f>'Other-335'!P24</f>
        <v>1.3704237748287913</v>
      </c>
      <c r="W26" s="3">
        <f>'Other-336'!P24</f>
        <v>3.5378887067375899</v>
      </c>
      <c r="X26" s="3">
        <f>'Other-337'!P24</f>
        <v>3.2613696004833459</v>
      </c>
      <c r="Y26" s="3">
        <f>'Other-339'!P24</f>
        <v>2.6775296055090863</v>
      </c>
      <c r="AR26" s="7">
        <v>1987</v>
      </c>
      <c r="AS26" s="7" t="s">
        <v>24</v>
      </c>
      <c r="AT26" s="3">
        <f t="shared" si="0"/>
        <v>0</v>
      </c>
    </row>
    <row r="27" spans="4:46" x14ac:dyDescent="0.2">
      <c r="D27" s="7">
        <v>2001</v>
      </c>
      <c r="E27" s="3">
        <f>'Other-311'!P25</f>
        <v>3.8727050456416467</v>
      </c>
      <c r="F27" s="3">
        <f>'Other-312'!P25</f>
        <v>2.5092500992244502</v>
      </c>
      <c r="G27" s="3">
        <f>'Other-313'!P25</f>
        <v>3.0724598947375563</v>
      </c>
      <c r="H27" s="3">
        <f>'Other-314'!P25</f>
        <v>2.9742088649043703</v>
      </c>
      <c r="I27" s="3">
        <f>'Other-315'!P25</f>
        <v>2.9137240447716657</v>
      </c>
      <c r="J27" s="3">
        <f>'Other-316'!P25</f>
        <v>3.0693620223858327</v>
      </c>
      <c r="K27" s="3">
        <f>'Other-321'!P25</f>
        <v>1.4849871927521932</v>
      </c>
      <c r="L27" s="3">
        <f>'Other-322'!P25</f>
        <v>2.5073650636740066</v>
      </c>
      <c r="M27" s="3">
        <f>'Other-323'!P25</f>
        <v>2.4519438615108249</v>
      </c>
      <c r="N27" s="3">
        <f>'Other-324'!P25</f>
        <v>3.29624498624375</v>
      </c>
      <c r="O27" s="3">
        <f>'Other-325'!P25</f>
        <v>3.3451456212017256</v>
      </c>
      <c r="P27" s="3">
        <f>'Other-326'!P25</f>
        <v>3.9406298933572819</v>
      </c>
      <c r="Q27" s="3">
        <f>'Other-327'!P25</f>
        <v>1.2795098933098865</v>
      </c>
      <c r="R27" s="3">
        <f>'Other-331'!P25</f>
        <v>2.8183020108928223</v>
      </c>
      <c r="S27" s="3">
        <f>'Other-332'!P25</f>
        <v>14.578878530541349</v>
      </c>
      <c r="T27" s="3">
        <f>'Other-333'!P25</f>
        <v>7.4669244384313815</v>
      </c>
      <c r="U27" s="3">
        <f>'Other-334'!P25</f>
        <v>4.8919142449024173</v>
      </c>
      <c r="V27" s="3">
        <f>'Other-335'!P25</f>
        <v>1.9244153599038571</v>
      </c>
      <c r="W27" s="3">
        <f>'Other-336'!P25</f>
        <v>3.5088172564289613</v>
      </c>
      <c r="X27" s="3">
        <f>'Other-337'!P25</f>
        <v>2.609275459845827</v>
      </c>
      <c r="Y27" s="3">
        <f>'Other-339'!P25</f>
        <v>2.3135554829806777</v>
      </c>
      <c r="AR27" s="7">
        <v>1987</v>
      </c>
      <c r="AS27" s="7" t="s">
        <v>25</v>
      </c>
      <c r="AT27" s="3">
        <f t="shared" si="0"/>
        <v>0</v>
      </c>
    </row>
    <row r="28" spans="4:46" x14ac:dyDescent="0.2">
      <c r="D28" s="7">
        <v>2002</v>
      </c>
      <c r="E28" s="3">
        <f>'Other-311'!P26</f>
        <v>4.375</v>
      </c>
      <c r="F28" s="3">
        <f>'Other-312'!P26</f>
        <v>2.7777777777777777</v>
      </c>
      <c r="G28" s="3">
        <f>'Other-313'!P26</f>
        <v>3.3888888888888888</v>
      </c>
      <c r="H28" s="3">
        <f>'Other-314'!P26</f>
        <v>3.3</v>
      </c>
      <c r="I28" s="3">
        <f>'Other-315'!P26</f>
        <v>3.3</v>
      </c>
      <c r="J28" s="3">
        <f>'Other-316'!P26</f>
        <v>3.3</v>
      </c>
      <c r="K28" s="3">
        <f>'Other-321'!P26</f>
        <v>1.3491271820448878</v>
      </c>
      <c r="L28" s="3">
        <f>'Other-322'!P26</f>
        <v>2.6971153846153846</v>
      </c>
      <c r="M28" s="3">
        <f>'Other-323'!P26</f>
        <v>2.5</v>
      </c>
      <c r="N28" s="3">
        <f>'Other-324'!P26</f>
        <v>3.5632183908045976</v>
      </c>
      <c r="O28" s="3">
        <f>'Other-325'!P26</f>
        <v>3.4020408163265308</v>
      </c>
      <c r="P28" s="3">
        <f>'Other-326'!P26</f>
        <v>4</v>
      </c>
      <c r="Q28" s="3">
        <f>'Other-327'!P26</f>
        <v>1.288</v>
      </c>
      <c r="R28" s="3">
        <f>'Other-331'!P26</f>
        <v>2.0393258426966292</v>
      </c>
      <c r="S28" s="3">
        <f>'Other-332'!P26</f>
        <v>15.333333333333336</v>
      </c>
      <c r="T28" s="3">
        <f>'Other-333'!P26</f>
        <v>7.4</v>
      </c>
      <c r="U28" s="3">
        <f>'Other-334'!P26</f>
        <v>5</v>
      </c>
      <c r="V28" s="3">
        <f>'Other-335'!P26</f>
        <v>2.5</v>
      </c>
      <c r="W28" s="3">
        <f>'Other-336'!P26</f>
        <v>3.5161290322580645</v>
      </c>
      <c r="X28" s="3">
        <f>'Other-337'!P26</f>
        <v>2</v>
      </c>
      <c r="Y28" s="3">
        <f>'Other-339'!P26</f>
        <v>2</v>
      </c>
      <c r="AR28" s="7">
        <v>1987</v>
      </c>
      <c r="AS28" s="7" t="s">
        <v>26</v>
      </c>
      <c r="AT28" s="3">
        <f t="shared" si="0"/>
        <v>0</v>
      </c>
    </row>
    <row r="29" spans="4:46" x14ac:dyDescent="0.2">
      <c r="D29" s="7">
        <v>2003</v>
      </c>
      <c r="E29" s="3">
        <f>'Other-311'!P27</f>
        <v>3.9122117592235508</v>
      </c>
      <c r="F29" s="3">
        <f>'Other-312'!P27</f>
        <v>2.7459469350163723</v>
      </c>
      <c r="G29" s="3">
        <f>'Other-313'!P27</f>
        <v>3.5315576443746557</v>
      </c>
      <c r="H29" s="3">
        <f>'Other-314'!P27</f>
        <v>3.4656416159927628</v>
      </c>
      <c r="I29" s="3">
        <f>'Other-315'!P27</f>
        <v>3.4459399118897243</v>
      </c>
      <c r="J29" s="3">
        <f>'Other-316'!P27</f>
        <v>3.5854699559448622</v>
      </c>
      <c r="K29" s="3">
        <f>'Other-321'!P27</f>
        <v>1.5457821715106843</v>
      </c>
      <c r="L29" s="3">
        <f>'Other-322'!P27</f>
        <v>3.0546553301837212</v>
      </c>
      <c r="M29" s="3">
        <f>'Other-323'!P27</f>
        <v>2.9061449827088497</v>
      </c>
      <c r="N29" s="3">
        <f>'Other-324'!P27</f>
        <v>3.7489943221974378</v>
      </c>
      <c r="O29" s="3">
        <f>'Other-325'!P27</f>
        <v>4.1453663971882628</v>
      </c>
      <c r="P29" s="3">
        <f>'Other-326'!P27</f>
        <v>4.740574821742781</v>
      </c>
      <c r="Q29" s="3">
        <f>'Other-327'!P27</f>
        <v>1.2322935177553993</v>
      </c>
      <c r="R29" s="3">
        <f>'Other-331'!P27</f>
        <v>2.065229884769666</v>
      </c>
      <c r="S29" s="3">
        <f>'Other-332'!P27</f>
        <v>13.52481311944512</v>
      </c>
      <c r="T29" s="3">
        <f>'Other-333'!P27</f>
        <v>7.8910091631133579</v>
      </c>
      <c r="U29" s="3">
        <f>'Other-334'!P27</f>
        <v>4.9429371150514969</v>
      </c>
      <c r="V29" s="3">
        <f>'Other-335'!P27</f>
        <v>3.1273882268031628</v>
      </c>
      <c r="W29" s="3">
        <f>'Other-336'!P27</f>
        <v>4.0726992491779805</v>
      </c>
      <c r="X29" s="3">
        <f>'Other-337'!P27</f>
        <v>2.2686159338467213</v>
      </c>
      <c r="Y29" s="3">
        <f>'Other-339'!P27</f>
        <v>2.2308223804883225</v>
      </c>
      <c r="AR29" s="7">
        <v>1987</v>
      </c>
      <c r="AS29" s="7" t="s">
        <v>27</v>
      </c>
      <c r="AT29" s="3">
        <f t="shared" si="0"/>
        <v>0</v>
      </c>
    </row>
    <row r="30" spans="4:46" x14ac:dyDescent="0.2">
      <c r="D30" s="7">
        <v>2004</v>
      </c>
      <c r="E30" s="3">
        <f>'Other-311'!P28</f>
        <v>3.6080351187841937</v>
      </c>
      <c r="F30" s="3">
        <f>'Other-312'!P28</f>
        <v>3.0976420699854268</v>
      </c>
      <c r="G30" s="3">
        <f>'Other-313'!P28</f>
        <v>3.9462244502050412</v>
      </c>
      <c r="H30" s="3">
        <f>'Other-314'!P28</f>
        <v>3.7851649330557322</v>
      </c>
      <c r="I30" s="3">
        <f>'Other-315'!P28</f>
        <v>3.9091030244536338</v>
      </c>
      <c r="J30" s="3">
        <f>'Other-316'!P28</f>
        <v>4.0295515122268171</v>
      </c>
      <c r="K30" s="3">
        <f>'Other-321'!P28</f>
        <v>1.6794380638700723</v>
      </c>
      <c r="L30" s="3">
        <f>'Other-322'!P28</f>
        <v>3.6602140507963044</v>
      </c>
      <c r="M30" s="3">
        <f>'Other-323'!P28</f>
        <v>3.5610746968310569</v>
      </c>
      <c r="N30" s="3">
        <f>'Other-324'!P28</f>
        <v>4.1318785927720834</v>
      </c>
      <c r="O30" s="3">
        <f>'Other-325'!P28</f>
        <v>5.3183227636463668</v>
      </c>
      <c r="P30" s="3">
        <f>'Other-326'!P28</f>
        <v>5.4956438035154509</v>
      </c>
      <c r="Q30" s="3">
        <f>'Other-327'!P28</f>
        <v>1.3100274429183669</v>
      </c>
      <c r="R30" s="3">
        <f>'Other-331'!P28</f>
        <v>2.3325635983296653</v>
      </c>
      <c r="S30" s="3">
        <f>'Other-332'!P28</f>
        <v>11.998229289925373</v>
      </c>
      <c r="T30" s="3">
        <f>'Other-333'!P28</f>
        <v>8.4903555906860966</v>
      </c>
      <c r="U30" s="3">
        <f>'Other-334'!P28</f>
        <v>4.6374790754978044</v>
      </c>
      <c r="V30" s="3">
        <f>'Other-335'!P28</f>
        <v>4.036250596863499</v>
      </c>
      <c r="W30" s="3">
        <f>'Other-336'!P28</f>
        <v>5.0990051061103854</v>
      </c>
      <c r="X30" s="3">
        <f>'Other-337'!P28</f>
        <v>2.4760711258657291</v>
      </c>
      <c r="Y30" s="3">
        <f>'Other-339'!P28</f>
        <v>2.6213523641242316</v>
      </c>
      <c r="AR30" s="7">
        <v>1988</v>
      </c>
      <c r="AS30" s="7" t="s">
        <v>7</v>
      </c>
      <c r="AT30" s="3">
        <f t="shared" ref="AT30:AT50" si="1">I49</f>
        <v>0</v>
      </c>
    </row>
    <row r="31" spans="4:46" x14ac:dyDescent="0.2">
      <c r="D31" s="7">
        <v>2005</v>
      </c>
      <c r="E31" s="3">
        <f>'Other-311'!P29</f>
        <v>3.4325257766522084</v>
      </c>
      <c r="F31" s="3">
        <f>'Other-312'!P29</f>
        <v>3.7604572698198204</v>
      </c>
      <c r="G31" s="3">
        <f>'Other-313'!P29</f>
        <v>4.5815387635842812</v>
      </c>
      <c r="H31" s="3">
        <f>'Other-314'!P29</f>
        <v>4.4356063107742862</v>
      </c>
      <c r="I31" s="3">
        <f>'Other-315'!P29</f>
        <v>4.6296007336322855</v>
      </c>
      <c r="J31" s="3">
        <f>'Other-316'!P29</f>
        <v>4.6023003668161424</v>
      </c>
      <c r="K31" s="3">
        <f>'Other-321'!P29</f>
        <v>2.036244930654135</v>
      </c>
      <c r="L31" s="3">
        <f>'Other-322'!P29</f>
        <v>4.4669680537629244</v>
      </c>
      <c r="M31" s="3">
        <f>'Other-323'!P29</f>
        <v>4.4178210446865531</v>
      </c>
      <c r="N31" s="3">
        <f>'Other-324'!P29</f>
        <v>4.938638480610364</v>
      </c>
      <c r="O31" s="3">
        <f>'Other-325'!P29</f>
        <v>6.8417492353372911</v>
      </c>
      <c r="P31" s="3">
        <f>'Other-326'!P29</f>
        <v>6.6724790444790685</v>
      </c>
      <c r="Q31" s="3">
        <f>'Other-327'!P29</f>
        <v>1.4960095458292242</v>
      </c>
      <c r="R31" s="3">
        <f>'Other-331'!P29</f>
        <v>2.7957474482948457</v>
      </c>
      <c r="S31" s="3">
        <f>'Other-332'!P29</f>
        <v>11.077941346562357</v>
      </c>
      <c r="T31" s="3">
        <f>'Other-333'!P29</f>
        <v>9.2792876750940074</v>
      </c>
      <c r="U31" s="3">
        <f>'Other-334'!P29</f>
        <v>5.2118688962855506</v>
      </c>
      <c r="V31" s="3">
        <f>'Other-335'!P29</f>
        <v>5.1734475747287654</v>
      </c>
      <c r="W31" s="3">
        <f>'Other-336'!P29</f>
        <v>6.5083145226746986</v>
      </c>
      <c r="X31" s="3">
        <f>'Other-337'!P29</f>
        <v>2.9001655994340898</v>
      </c>
      <c r="Y31" s="3">
        <f>'Other-339'!P29</f>
        <v>3.3553288834873101</v>
      </c>
      <c r="AR31" s="7">
        <v>1988</v>
      </c>
      <c r="AS31" s="7" t="s">
        <v>8</v>
      </c>
      <c r="AT31" s="3">
        <f t="shared" si="1"/>
        <v>0</v>
      </c>
    </row>
    <row r="32" spans="4:46" x14ac:dyDescent="0.2">
      <c r="D32" s="7">
        <v>2006</v>
      </c>
      <c r="E32" s="3">
        <f>'Other-311'!P30</f>
        <v>3.081967213114754</v>
      </c>
      <c r="F32" s="3">
        <f>'Other-312'!P30</f>
        <v>4</v>
      </c>
      <c r="G32" s="3">
        <f>'Other-313'!P30</f>
        <v>4.916666666666667</v>
      </c>
      <c r="H32" s="3">
        <f>'Other-314'!P30</f>
        <v>5</v>
      </c>
      <c r="I32" s="3">
        <f>'Other-315'!P30</f>
        <v>5</v>
      </c>
      <c r="J32" s="11">
        <f>'Other-316'!P30</f>
        <v>5</v>
      </c>
      <c r="K32" s="3">
        <f>'Other-321'!P30</f>
        <v>2.574074074074074</v>
      </c>
      <c r="L32" s="3">
        <f>'Other-322'!P30</f>
        <v>5</v>
      </c>
      <c r="M32" s="3">
        <f>'Other-323'!P30</f>
        <v>5</v>
      </c>
      <c r="N32" s="3">
        <f>'Other-324'!P30</f>
        <v>5.6351791530944624</v>
      </c>
      <c r="O32" s="3">
        <f>'Other-325'!P30</f>
        <v>7.8918128654970756</v>
      </c>
      <c r="P32" s="3">
        <f>'Other-326'!P30</f>
        <v>8</v>
      </c>
      <c r="Q32" s="3">
        <f>'Other-327'!P30</f>
        <v>1.5347222222222223</v>
      </c>
      <c r="R32" s="3">
        <f>'Other-331'!P30</f>
        <v>2.992481203007519</v>
      </c>
      <c r="S32" s="3">
        <f>'Other-332'!P30</f>
        <v>10</v>
      </c>
      <c r="T32" s="3">
        <f>'Other-333'!P30</f>
        <v>9.99</v>
      </c>
      <c r="U32" s="3">
        <f>'Other-334'!P30</f>
        <v>6.5</v>
      </c>
      <c r="V32" s="3">
        <f>'Other-335'!P30</f>
        <v>6</v>
      </c>
      <c r="W32" s="3">
        <f>'Other-336'!P30</f>
        <v>7.4</v>
      </c>
      <c r="X32" s="3">
        <f>'Other-337'!P30</f>
        <v>3.5</v>
      </c>
      <c r="Y32" s="3">
        <f>'Other-339'!P30</f>
        <v>4</v>
      </c>
      <c r="AR32" s="7">
        <v>1988</v>
      </c>
      <c r="AS32" s="7" t="s">
        <v>9</v>
      </c>
      <c r="AT32" s="3">
        <f t="shared" si="1"/>
        <v>0</v>
      </c>
    </row>
    <row r="33" spans="4:46" x14ac:dyDescent="0.2">
      <c r="D33" s="7">
        <v>2007</v>
      </c>
      <c r="E33" s="3">
        <f>'Other-311'!P31</f>
        <v>3.1226185146128529</v>
      </c>
      <c r="F33" s="3">
        <f>'Other-312'!P31</f>
        <v>4.0982956487415763</v>
      </c>
      <c r="G33" s="3">
        <f>'Other-313'!P31</f>
        <v>4.9863783064707849</v>
      </c>
      <c r="H33" s="3">
        <f>'Other-314'!P31</f>
        <v>5.1827368784664722</v>
      </c>
      <c r="I33" s="3">
        <f>'Other-315'!P31</f>
        <v>5.0813026029961978</v>
      </c>
      <c r="J33" s="3">
        <f>'Other-316'!P31</f>
        <v>5.040651301498098</v>
      </c>
      <c r="K33" s="3">
        <f>'Other-321'!P31</f>
        <v>2.7486249769689213</v>
      </c>
      <c r="L33" s="3">
        <f>'Other-322'!P31</f>
        <v>5.0635658803018515</v>
      </c>
      <c r="M33" s="3">
        <f>'Other-323'!P31</f>
        <v>5.0637621908064361</v>
      </c>
      <c r="N33" s="3">
        <f>'Other-324'!P31</f>
        <v>5.8692482892562232</v>
      </c>
      <c r="O33" s="3">
        <f>'Other-325'!P31</f>
        <v>8.0032803697254202</v>
      </c>
      <c r="P33" s="3">
        <f>'Other-326'!P31</f>
        <v>8.288803689075273</v>
      </c>
      <c r="Q33" s="3">
        <f>'Other-327'!P31</f>
        <v>1.56892228212973</v>
      </c>
      <c r="R33" s="3">
        <f>'Other-331'!P31</f>
        <v>3.0543583314479679</v>
      </c>
      <c r="S33" s="3">
        <f>'Other-332'!P31</f>
        <v>10.334803780974935</v>
      </c>
      <c r="T33" s="3">
        <f>'Other-333'!P31</f>
        <v>10.08848172980772</v>
      </c>
      <c r="U33" s="3">
        <f>'Other-334'!P31</f>
        <v>7.1882257127877285</v>
      </c>
      <c r="V33" s="3">
        <f>'Other-335'!P31</f>
        <v>6.0721403115355272</v>
      </c>
      <c r="W33" s="3">
        <f>'Other-336'!P31</f>
        <v>7.5217461630713442</v>
      </c>
      <c r="X33" s="3">
        <f>'Other-337'!P31</f>
        <v>3.6694573922180882</v>
      </c>
      <c r="Y33" s="3">
        <f>'Other-339'!P31</f>
        <v>4.1896552573748362</v>
      </c>
      <c r="AR33" s="7">
        <v>1988</v>
      </c>
      <c r="AS33" s="7" t="s">
        <v>10</v>
      </c>
      <c r="AT33" s="3">
        <f t="shared" si="1"/>
        <v>0</v>
      </c>
    </row>
    <row r="34" spans="4:46" x14ac:dyDescent="0.2">
      <c r="D34" s="7">
        <v>2008</v>
      </c>
      <c r="E34" s="3">
        <f>'Other-311'!P32</f>
        <v>3.6032315633989631</v>
      </c>
      <c r="F34" s="3">
        <f>'Other-312'!P32</f>
        <v>5.2604274792884249</v>
      </c>
      <c r="G34" s="3">
        <f>'Other-313'!P32</f>
        <v>5.8105665244963109</v>
      </c>
      <c r="H34" s="3">
        <f>'Other-314'!P32</f>
        <v>5.8354410435830859</v>
      </c>
      <c r="I34" s="3">
        <f>'Other-315'!P32</f>
        <v>6.0425287005684183</v>
      </c>
      <c r="J34" s="3">
        <f>'Other-316'!P32</f>
        <v>5.5212643502842091</v>
      </c>
      <c r="K34" s="3">
        <f>'Other-321'!P32</f>
        <v>2.805817373500151</v>
      </c>
      <c r="L34" s="3">
        <f>'Other-322'!P32</f>
        <v>5.8150938856739529</v>
      </c>
      <c r="M34" s="3">
        <f>'Other-323'!P32</f>
        <v>5.8176111400755346</v>
      </c>
      <c r="N34" s="3">
        <f>'Other-324'!P32</f>
        <v>6.7053023850154743</v>
      </c>
      <c r="O34" s="3">
        <f>'Other-325'!P32</f>
        <v>9.3068789132100509</v>
      </c>
      <c r="P34" s="3">
        <f>'Other-326'!P32</f>
        <v>8.7036092335421635</v>
      </c>
      <c r="Q34" s="3">
        <f>'Other-327'!P32</f>
        <v>1.9732634583054434</v>
      </c>
      <c r="R34" s="3">
        <f>'Other-331'!P32</f>
        <v>3.7859205263578861</v>
      </c>
      <c r="S34" s="3">
        <f>'Other-332'!P32</f>
        <v>11.530664314047506</v>
      </c>
      <c r="T34" s="3">
        <f>'Other-333'!P32</f>
        <v>10.508754524604967</v>
      </c>
      <c r="U34" s="3">
        <f>'Other-334'!P32</f>
        <v>7.4137259950317915</v>
      </c>
      <c r="V34" s="3">
        <f>'Other-335'!P32</f>
        <v>6.9250422799778191</v>
      </c>
      <c r="W34" s="3">
        <f>'Other-336'!P32</f>
        <v>8.9468674470811926</v>
      </c>
      <c r="X34" s="3">
        <f>'Other-337'!P32</f>
        <v>3.7249808768300436</v>
      </c>
      <c r="Y34" s="3">
        <f>'Other-339'!P32</f>
        <v>4.8670705915992336</v>
      </c>
      <c r="AR34" s="7">
        <v>1988</v>
      </c>
      <c r="AS34" s="7" t="s">
        <v>11</v>
      </c>
      <c r="AT34" s="3">
        <f t="shared" si="1"/>
        <v>0</v>
      </c>
    </row>
    <row r="35" spans="4:46" x14ac:dyDescent="0.2">
      <c r="D35" s="7">
        <v>2009</v>
      </c>
      <c r="E35" s="3">
        <f>'Other-311'!P33</f>
        <v>4.2970268854358284</v>
      </c>
      <c r="F35" s="3">
        <f>'Other-312'!P33</f>
        <v>6.1191176979771429</v>
      </c>
      <c r="G35" s="3">
        <f>'Other-313'!P33</f>
        <v>5.6116996224998994</v>
      </c>
      <c r="H35" s="3">
        <f>'Other-314'!P33</f>
        <v>5.5410411862309008</v>
      </c>
      <c r="I35" s="3">
        <f>'Other-315'!P33</f>
        <v>5.5120865577569038</v>
      </c>
      <c r="J35" s="3">
        <f>'Other-316'!P33</f>
        <v>5.2560432788784519</v>
      </c>
      <c r="K35" s="3">
        <f>'Other-321'!P33</f>
        <v>2.6186278042297286</v>
      </c>
      <c r="L35" s="3">
        <f>'Other-322'!P33</f>
        <v>4.4541688173023264</v>
      </c>
      <c r="M35" s="3">
        <f>'Other-323'!P33</f>
        <v>4.4554052841169094</v>
      </c>
      <c r="N35" s="3">
        <f>'Other-324'!P33</f>
        <v>5.6428251529501932</v>
      </c>
      <c r="O35" s="3">
        <f>'Other-325'!P33</f>
        <v>7.9309681167359907</v>
      </c>
      <c r="P35" s="3">
        <f>'Other-326'!P33</f>
        <v>7.1055872167553966</v>
      </c>
      <c r="Q35" s="3">
        <f>'Other-327'!P33</f>
        <v>2.1109762053899517</v>
      </c>
      <c r="R35" s="3">
        <f>'Other-331'!P33</f>
        <v>3.7487204010067572</v>
      </c>
      <c r="S35" s="3">
        <f>'Other-332'!P33</f>
        <v>8.6579424055826433</v>
      </c>
      <c r="T35" s="3">
        <f>'Other-333'!P33</f>
        <v>12.064296933063428</v>
      </c>
      <c r="U35" s="3">
        <f>'Other-334'!P33</f>
        <v>11.384476823326143</v>
      </c>
      <c r="V35" s="3">
        <f>'Other-335'!P33</f>
        <v>7.2343776268942648</v>
      </c>
      <c r="W35" s="3">
        <f>'Other-336'!P33</f>
        <v>8.2410520838183761</v>
      </c>
      <c r="X35" s="3">
        <f>'Other-337'!P33</f>
        <v>3.0293349339332281</v>
      </c>
      <c r="Y35" s="3">
        <f>'Other-339'!P33</f>
        <v>5.0615248607655143</v>
      </c>
      <c r="AR35" s="7">
        <v>1988</v>
      </c>
      <c r="AS35" s="7" t="s">
        <v>12</v>
      </c>
      <c r="AT35" s="3">
        <f t="shared" si="1"/>
        <v>0</v>
      </c>
    </row>
    <row r="36" spans="4:46" x14ac:dyDescent="0.2">
      <c r="D36" s="7">
        <v>2010</v>
      </c>
      <c r="E36" s="3">
        <f>'Other-311'!P34</f>
        <v>5</v>
      </c>
      <c r="F36" s="3">
        <f>'Other-312'!P34</f>
        <v>7</v>
      </c>
      <c r="G36" s="3">
        <f>'Other-313'!P34</f>
        <v>5.4285714285714288</v>
      </c>
      <c r="H36" s="3">
        <f>'Other-314'!P34</f>
        <v>5</v>
      </c>
      <c r="I36" s="3">
        <f>'Other-315'!P34</f>
        <v>5</v>
      </c>
      <c r="J36" s="3">
        <f>'Other-316'!P34</f>
        <v>5</v>
      </c>
      <c r="K36" s="3">
        <f>'Other-321'!P34</f>
        <v>2.0877192982456139</v>
      </c>
      <c r="L36" s="3">
        <f>'Other-322'!P34</f>
        <v>3.1075949367088609</v>
      </c>
      <c r="M36" s="3">
        <f>'Other-323'!P34</f>
        <v>3.1075949367088609</v>
      </c>
      <c r="N36" s="3">
        <f>'Other-324'!P34</f>
        <v>4.2644230769230766</v>
      </c>
      <c r="O36" s="3">
        <f>'Other-325'!P34</f>
        <v>6.5774999999999997</v>
      </c>
      <c r="P36" s="3">
        <f>'Other-326'!P34</f>
        <v>5</v>
      </c>
      <c r="Q36" s="3">
        <f>'Other-327'!P34</f>
        <v>2.2564102564102564</v>
      </c>
      <c r="R36" s="3">
        <f>'Other-331'!P34</f>
        <v>3.7254901960784315</v>
      </c>
      <c r="S36" s="3">
        <f>'Other-332'!P34</f>
        <v>5.333333333333333</v>
      </c>
      <c r="T36" s="3">
        <f>'Other-333'!P34</f>
        <v>13.5</v>
      </c>
      <c r="U36" s="3">
        <f>'Other-334'!P34</f>
        <v>14</v>
      </c>
      <c r="V36" s="3">
        <f>'Other-335'!P34</f>
        <v>7.56</v>
      </c>
      <c r="W36" s="3">
        <f>'Other-336'!P34</f>
        <v>7.56</v>
      </c>
      <c r="X36" s="3">
        <f>'Other-337'!P34</f>
        <v>2</v>
      </c>
      <c r="Y36" s="3">
        <f>'Other-339'!P34</f>
        <v>5</v>
      </c>
      <c r="AR36" s="7">
        <v>1988</v>
      </c>
      <c r="AS36" s="7" t="s">
        <v>13</v>
      </c>
      <c r="AT36" s="3">
        <f t="shared" si="1"/>
        <v>0</v>
      </c>
    </row>
    <row r="37" spans="4:46" x14ac:dyDescent="0.2">
      <c r="D37" s="7">
        <v>2011</v>
      </c>
      <c r="E37" s="3">
        <f>'Other-311'!P35</f>
        <v>5.8368769139523522</v>
      </c>
      <c r="F37" s="3">
        <f>'Other-312'!P35</f>
        <v>7.9285653431216367</v>
      </c>
      <c r="G37" s="3">
        <f>'Other-313'!P35</f>
        <v>5.235287699308758</v>
      </c>
      <c r="H37" s="3">
        <f>'Other-314'!P35</f>
        <v>6.1588570652545487</v>
      </c>
      <c r="I37" s="3">
        <f>'Other-315'!P35</f>
        <v>5.8714282465093559</v>
      </c>
      <c r="J37" s="3">
        <f>'Other-316'!P35</f>
        <v>5.4357141232546784</v>
      </c>
      <c r="K37" s="3">
        <f>'Other-321'!P35</f>
        <v>3.0727719605315964</v>
      </c>
      <c r="L37" s="3">
        <f>'Other-322'!P35</f>
        <v>3.8410541770866389</v>
      </c>
      <c r="M37" s="3">
        <f>'Other-323'!P35</f>
        <v>3.8431582981415238</v>
      </c>
      <c r="N37" s="3">
        <f>'Other-324'!P35</f>
        <v>7.0155300112754411</v>
      </c>
      <c r="O37" s="3">
        <f>'Other-325'!P35</f>
        <v>7.5514419444728578</v>
      </c>
      <c r="P37" s="3">
        <f>'Other-326'!P35</f>
        <v>6.1753961603198864</v>
      </c>
      <c r="Q37" s="3">
        <f>'Other-327'!P35</f>
        <v>2.5430857962582105</v>
      </c>
      <c r="R37" s="3">
        <f>'Other-331'!P35</f>
        <v>4.1270452479394404</v>
      </c>
      <c r="S37" s="3">
        <f>'Other-332'!P35</f>
        <v>7.359813916986365</v>
      </c>
      <c r="T37" s="3">
        <f>'Other-333'!P35</f>
        <v>14.330261719241335</v>
      </c>
      <c r="U37" s="3">
        <f>'Other-334'!P35</f>
        <v>15.993912359388801</v>
      </c>
      <c r="V37" s="3">
        <f>'Other-335'!P35</f>
        <v>8.1432237698094756</v>
      </c>
      <c r="W37" s="3">
        <f>'Other-336'!P35</f>
        <v>8.6634094974145697</v>
      </c>
      <c r="X37" s="3">
        <f>'Other-337'!P35</f>
        <v>2.4947246497564404</v>
      </c>
      <c r="Y37" s="3">
        <f>'Other-339'!P35</f>
        <v>6.5202895108029892</v>
      </c>
      <c r="AR37" s="7">
        <v>1988</v>
      </c>
      <c r="AS37" s="7" t="s">
        <v>14</v>
      </c>
      <c r="AT37" s="3">
        <f t="shared" si="1"/>
        <v>0</v>
      </c>
    </row>
    <row r="38" spans="4:46" x14ac:dyDescent="0.2">
      <c r="D38" s="7">
        <v>2012</v>
      </c>
      <c r="E38" s="3">
        <f>'Other-311'!P36</f>
        <v>6.1873977286486648</v>
      </c>
      <c r="F38" s="3">
        <f>'Other-312'!P36</f>
        <v>7.6811120463965121</v>
      </c>
      <c r="G38" s="3">
        <f>'Other-313'!P36</f>
        <v>4.207967175198112</v>
      </c>
      <c r="H38" s="3">
        <f>'Other-314'!P36</f>
        <v>6.8528909394162678</v>
      </c>
      <c r="I38" s="3">
        <f>'Other-315'!P36</f>
        <v>5.7701442945066326</v>
      </c>
      <c r="J38" s="3">
        <f>'Other-316'!P36</f>
        <v>5.3850721472533163</v>
      </c>
      <c r="K38" s="3">
        <f>'Other-321'!P36</f>
        <v>4.2603555100334427</v>
      </c>
      <c r="L38" s="3">
        <f>'Other-322'!P36</f>
        <v>3.8140050831659198</v>
      </c>
      <c r="M38" s="3">
        <f>'Other-323'!P36</f>
        <v>3.8158646474293705</v>
      </c>
      <c r="N38" s="3">
        <f>'Other-324'!P36</f>
        <v>9.1712410872775614</v>
      </c>
      <c r="O38" s="3">
        <f>'Other-325'!P36</f>
        <v>7.208059012859052</v>
      </c>
      <c r="P38" s="3">
        <f>'Other-326'!P36</f>
        <v>7.3203333932256847</v>
      </c>
      <c r="Q38" s="3">
        <f>'Other-327'!P36</f>
        <v>2.4205885146230406</v>
      </c>
      <c r="R38" s="3">
        <f>'Other-331'!P36</f>
        <v>3.7882963559557665</v>
      </c>
      <c r="S38" s="3">
        <f>'Other-332'!P36</f>
        <v>8.5346625721538683</v>
      </c>
      <c r="T38" s="3">
        <f>'Other-333'!P36</f>
        <v>14.831794170204738</v>
      </c>
      <c r="U38" s="3">
        <f>'Other-334'!P36</f>
        <v>18.786370941707418</v>
      </c>
      <c r="V38" s="3">
        <f>'Other-335'!P36</f>
        <v>7.8633538814939987</v>
      </c>
      <c r="W38" s="3">
        <f>'Other-336'!P36</f>
        <v>8.3265192511186683</v>
      </c>
      <c r="X38" s="3">
        <f>'Other-337'!P36</f>
        <v>3.1860702016224005</v>
      </c>
      <c r="Y38" s="3">
        <f>'Other-339'!P36</f>
        <v>7.5581578046107643</v>
      </c>
      <c r="AR38" s="7">
        <v>1988</v>
      </c>
      <c r="AS38" s="7" t="s">
        <v>15</v>
      </c>
      <c r="AT38" s="3">
        <f t="shared" si="1"/>
        <v>0</v>
      </c>
    </row>
    <row r="39" spans="4:46" x14ac:dyDescent="0.2">
      <c r="D39" s="7">
        <v>2013</v>
      </c>
      <c r="E39" s="3">
        <f>'Other-311'!P37</f>
        <v>6.3620683047513449</v>
      </c>
      <c r="F39" s="3">
        <f>'Other-312'!P37</f>
        <v>7.0084494046586467</v>
      </c>
      <c r="G39" s="3">
        <f>'Other-313'!P37</f>
        <v>2.8790866015800498</v>
      </c>
      <c r="H39" s="3">
        <f>'Other-314'!P37</f>
        <v>6.8096553499635188</v>
      </c>
      <c r="I39" s="3">
        <f>'Other-315'!P37</f>
        <v>5.3171598653166425</v>
      </c>
      <c r="J39" s="3">
        <f>'Other-316'!P37</f>
        <v>5.1585799326583217</v>
      </c>
      <c r="K39" s="3">
        <f>'Other-321'!P37</f>
        <v>4.7636837009378628</v>
      </c>
      <c r="L39" s="3">
        <f>'Other-322'!P37</f>
        <v>3.5119813929701524</v>
      </c>
      <c r="M39" s="3">
        <f>'Other-323'!P37</f>
        <v>3.5127471964118584</v>
      </c>
      <c r="N39" s="3">
        <f>'Other-324'!P37</f>
        <v>10.382577779383164</v>
      </c>
      <c r="O39" s="3">
        <f>'Other-325'!P37</f>
        <v>6.3829910313850498</v>
      </c>
      <c r="P39" s="3">
        <f>'Other-326'!P37</f>
        <v>7.3218330932222644</v>
      </c>
      <c r="Q39" s="3">
        <f>'Other-327'!P37</f>
        <v>2.150147908345903</v>
      </c>
      <c r="R39" s="3">
        <f>'Other-331'!P37</f>
        <v>3.1818781053354268</v>
      </c>
      <c r="S39" s="3">
        <f>'Other-332'!P37</f>
        <v>8.3587132601239524</v>
      </c>
      <c r="T39" s="3">
        <f>'Other-333'!P37</f>
        <v>14.933574411607683</v>
      </c>
      <c r="U39" s="3">
        <f>'Other-334'!P37</f>
        <v>18.880922357179536</v>
      </c>
      <c r="V39" s="3">
        <f>'Other-335'!P37</f>
        <v>7.2714179453956538</v>
      </c>
      <c r="W39" s="3">
        <f>'Other-336'!P37</f>
        <v>7.4634803205067701</v>
      </c>
      <c r="X39" s="3">
        <f>'Other-337'!P37</f>
        <v>3.2131274183599876</v>
      </c>
      <c r="Y39" s="3">
        <f>'Other-339'!P37</f>
        <v>7.8308437739899439</v>
      </c>
      <c r="AR39" s="7">
        <v>1988</v>
      </c>
      <c r="AS39" s="7" t="s">
        <v>16</v>
      </c>
      <c r="AT39" s="3">
        <f t="shared" si="1"/>
        <v>0</v>
      </c>
    </row>
    <row r="40" spans="4:46" x14ac:dyDescent="0.2">
      <c r="D40" s="7">
        <v>2014</v>
      </c>
      <c r="E40" s="3">
        <f>'Other-311'!P38</f>
        <v>6.604651162790697</v>
      </c>
      <c r="F40" s="3">
        <f>'Other-312'!P38</f>
        <v>6.5</v>
      </c>
      <c r="G40" s="3">
        <f>'Other-313'!P38</f>
        <v>1.666666666666667</v>
      </c>
      <c r="H40" s="3">
        <f>'Other-314'!P38</f>
        <v>6.666666666666667</v>
      </c>
      <c r="I40" s="3">
        <f>'Other-315'!P38</f>
        <v>5</v>
      </c>
      <c r="J40" s="3">
        <f>'Other-316'!P38</f>
        <v>5</v>
      </c>
      <c r="K40" s="3">
        <f>'Other-321'!P38</f>
        <v>5.0196078431372548</v>
      </c>
      <c r="L40" s="3">
        <f>'Other-322'!P38</f>
        <v>3.3161512027491411</v>
      </c>
      <c r="M40" s="3">
        <f>'Other-323'!P38</f>
        <v>3.3161512027491411</v>
      </c>
      <c r="N40" s="3">
        <f>'Other-324'!P38</f>
        <v>11.466139954853274</v>
      </c>
      <c r="O40" s="3">
        <f>'Other-325'!P38</f>
        <v>5.7403100775193803</v>
      </c>
      <c r="P40" s="3">
        <f>'Other-326'!P38</f>
        <v>7</v>
      </c>
      <c r="Q40" s="3">
        <f>'Other-327'!P38</f>
        <v>1.9368421052631579</v>
      </c>
      <c r="R40" s="3">
        <f>'Other-331'!P38</f>
        <v>2.6788321167883211</v>
      </c>
      <c r="S40" s="3">
        <f>'Other-332'!P38</f>
        <v>8</v>
      </c>
      <c r="T40" s="3">
        <f>'Other-333'!P38</f>
        <v>15</v>
      </c>
      <c r="U40" s="3">
        <f>'Other-334'!P38</f>
        <v>18</v>
      </c>
      <c r="V40" s="3">
        <f>'Other-335'!P38</f>
        <v>6.8</v>
      </c>
      <c r="W40" s="3">
        <f>'Other-336'!P38</f>
        <v>6.8</v>
      </c>
      <c r="X40" s="3">
        <f>'Other-337'!P38</f>
        <v>3</v>
      </c>
      <c r="Y40" s="3">
        <f>'Other-339'!P38</f>
        <v>8</v>
      </c>
      <c r="AR40" s="7">
        <v>1988</v>
      </c>
      <c r="AS40" s="7" t="s">
        <v>17</v>
      </c>
      <c r="AT40" s="3">
        <f t="shared" si="1"/>
        <v>0</v>
      </c>
    </row>
    <row r="41" spans="4:46" x14ac:dyDescent="0.2">
      <c r="D41" s="7">
        <v>2015</v>
      </c>
      <c r="E41" s="3">
        <f>'Other-311'!P39</f>
        <v>6.4293999681594816</v>
      </c>
      <c r="F41" s="3">
        <f>'Other-312'!P39</f>
        <v>6.0762391551026429</v>
      </c>
      <c r="G41" s="3">
        <f>'Other-313'!P39</f>
        <v>1.3661338988303378</v>
      </c>
      <c r="H41" s="3">
        <f>'Other-314'!P39</f>
        <v>6.2277592387094431</v>
      </c>
      <c r="I41" s="3">
        <f>'Other-315'!P39</f>
        <v>4.6494976107375683</v>
      </c>
      <c r="J41" s="3">
        <f>'Other-316'!P39</f>
        <v>4.8247488053687846</v>
      </c>
      <c r="K41" s="3">
        <f>'Other-321'!P39</f>
        <v>4.7313940141955104</v>
      </c>
      <c r="L41" s="3">
        <f>'Other-322'!P39</f>
        <v>3.0421133232680759</v>
      </c>
      <c r="M41" s="3">
        <f>'Other-323'!P39</f>
        <v>3.0412670121001866</v>
      </c>
      <c r="N41" s="3">
        <f>'Other-324'!P39</f>
        <v>10.90393988343618</v>
      </c>
      <c r="O41" s="3">
        <f>'Other-325'!P39</f>
        <v>5.2630643377234296</v>
      </c>
      <c r="P41" s="3">
        <f>'Other-326'!P39</f>
        <v>6.4490478388447094</v>
      </c>
      <c r="Q41" s="3">
        <f>'Other-327'!P39</f>
        <v>1.7894027580744793</v>
      </c>
      <c r="R41" s="3">
        <f>'Other-331'!P39</f>
        <v>2.4120745892330215</v>
      </c>
      <c r="S41" s="3">
        <f>'Other-332'!P39</f>
        <v>7.1958499714065915</v>
      </c>
      <c r="T41" s="3">
        <f>'Other-333'!P39</f>
        <v>14.7476076423089</v>
      </c>
      <c r="U41" s="3">
        <f>'Other-334'!P39</f>
        <v>16.863619926513898</v>
      </c>
      <c r="V41" s="3">
        <f>'Other-335'!P39</f>
        <v>6.4889970231762311</v>
      </c>
      <c r="W41" s="3">
        <f>'Other-336'!P39</f>
        <v>6.2784420936790379</v>
      </c>
      <c r="X41" s="3">
        <f>'Other-337'!P39</f>
        <v>2.7201964410170931</v>
      </c>
      <c r="Y41" s="3">
        <f>'Other-339'!P39</f>
        <v>7.5444756474759016</v>
      </c>
      <c r="AR41" s="7">
        <v>1988</v>
      </c>
      <c r="AS41" s="7" t="s">
        <v>18</v>
      </c>
      <c r="AT41" s="3">
        <f t="shared" si="1"/>
        <v>0</v>
      </c>
    </row>
    <row r="42" spans="4:46" x14ac:dyDescent="0.2">
      <c r="D42" s="7">
        <v>2016</v>
      </c>
      <c r="E42" s="3">
        <f>'Other-311'!P40</f>
        <v>6.3022311141983121</v>
      </c>
      <c r="F42" s="3">
        <f>'Other-312'!P40</f>
        <v>5.7687423582185273</v>
      </c>
      <c r="G42" s="3">
        <f>'Other-313'!P40</f>
        <v>1.1480560264144168</v>
      </c>
      <c r="H42" s="3">
        <f>'Other-314'!P40</f>
        <v>5.8811507165077002</v>
      </c>
      <c r="I42" s="3">
        <f>'Other-315'!P40</f>
        <v>4.3951599028152302</v>
      </c>
      <c r="J42" s="3">
        <f>'Other-316'!P40</f>
        <v>4.6975799514076151</v>
      </c>
      <c r="K42" s="3">
        <f>'Other-321'!P40</f>
        <v>4.484832761626782</v>
      </c>
      <c r="L42" s="3">
        <f>'Other-322'!P40</f>
        <v>2.8432611377015835</v>
      </c>
      <c r="M42" s="3">
        <f>'Other-323'!P40</f>
        <v>2.8418007113401207</v>
      </c>
      <c r="N42" s="3">
        <f>'Other-324'!P40</f>
        <v>10.459966229153292</v>
      </c>
      <c r="O42" s="3">
        <f>'Other-325'!P40</f>
        <v>4.9164908987866234</v>
      </c>
      <c r="P42" s="3">
        <f>'Other-326'!P40</f>
        <v>5.993310333645776</v>
      </c>
      <c r="Q42" s="3">
        <f>'Other-327'!P40</f>
        <v>1.6824152259767808</v>
      </c>
      <c r="R42" s="3">
        <f>'Other-331'!P40</f>
        <v>2.2185053006692104</v>
      </c>
      <c r="S42" s="3">
        <f>'Other-332'!P40</f>
        <v>6.5608065991569511</v>
      </c>
      <c r="T42" s="3">
        <f>'Other-333'!P40</f>
        <v>14.550585042073052</v>
      </c>
      <c r="U42" s="3">
        <f>'Other-334'!P40</f>
        <v>15.891469161432079</v>
      </c>
      <c r="V42" s="3">
        <f>'Other-335'!P40</f>
        <v>6.2633215735770653</v>
      </c>
      <c r="W42" s="3">
        <f>'Other-336'!P40</f>
        <v>5.8997140811578381</v>
      </c>
      <c r="X42" s="3">
        <f>'Other-337'!P40</f>
        <v>2.4808300087077053</v>
      </c>
      <c r="Y42" s="3">
        <f>'Other-339'!P40</f>
        <v>7.1847446116600127</v>
      </c>
      <c r="AH42" s="9"/>
      <c r="AI42" s="9"/>
      <c r="AJ42" s="9"/>
      <c r="AK42" s="9"/>
      <c r="AL42" s="9"/>
      <c r="AM42" s="9"/>
      <c r="AN42" s="9"/>
      <c r="AO42" s="9"/>
      <c r="AP42" s="9"/>
      <c r="AR42" s="7">
        <v>1988</v>
      </c>
      <c r="AS42" s="7" t="s">
        <v>19</v>
      </c>
      <c r="AT42" s="3">
        <f t="shared" si="1"/>
        <v>0</v>
      </c>
    </row>
    <row r="43" spans="4:46" x14ac:dyDescent="0.2">
      <c r="D43" s="7">
        <v>2017</v>
      </c>
      <c r="E43" s="3">
        <f>'Other-311'!P41</f>
        <v>6.6763096437662934</v>
      </c>
      <c r="F43" s="3">
        <f>'Other-312'!P41</f>
        <v>6.6732716202373377</v>
      </c>
      <c r="G43" s="3">
        <f>'Other-313'!P41</f>
        <v>1.7895515444095027</v>
      </c>
      <c r="H43" s="3">
        <f>'Other-314'!P41</f>
        <v>6.2212801373238964</v>
      </c>
      <c r="I43" s="3">
        <f>'Other-315'!P41</f>
        <v>5.143316961951192</v>
      </c>
      <c r="J43" s="3">
        <f>'Other-316'!P41</f>
        <v>5.0716584809755965</v>
      </c>
      <c r="K43" s="3">
        <f>'Other-321'!P41</f>
        <v>4.3059186493071699</v>
      </c>
      <c r="L43" s="3">
        <f>'Other-322'!P41</f>
        <v>3.4282025825683173</v>
      </c>
      <c r="M43" s="3">
        <f>'Other-323'!P41</f>
        <v>3.4285486308383502</v>
      </c>
      <c r="N43" s="3">
        <f>'Other-324'!P41</f>
        <v>10.895640813572886</v>
      </c>
      <c r="O43" s="3">
        <f>'Other-325'!P41</f>
        <v>5.9295407309258019</v>
      </c>
      <c r="P43" s="3">
        <f>'Other-326'!P41</f>
        <v>5.9821461516736143</v>
      </c>
      <c r="Q43" s="3">
        <f>'Other-327'!P41</f>
        <v>1.9971285967635832</v>
      </c>
      <c r="R43" s="3">
        <f>'Other-331'!P41</f>
        <v>2.787906632677605</v>
      </c>
      <c r="S43" s="3">
        <f>'Other-332'!P41</f>
        <v>7.1839791945347571</v>
      </c>
      <c r="T43" s="3">
        <f>'Other-333'!P41</f>
        <v>14.794845302073236</v>
      </c>
      <c r="U43" s="3">
        <f>'Other-334'!P41</f>
        <v>15.186040026223731</v>
      </c>
      <c r="V43" s="3">
        <f>'Other-335'!P41</f>
        <v>6.9271660426907591</v>
      </c>
      <c r="W43" s="3">
        <f>'Other-336'!P41</f>
        <v>7.0073494602345408</v>
      </c>
      <c r="X43" s="3">
        <f>'Other-337'!P41</f>
        <v>2.3071367283987523</v>
      </c>
      <c r="Y43" s="3">
        <f>'Other-339'!P41</f>
        <v>7.5377511967468065</v>
      </c>
      <c r="AH43" s="3"/>
      <c r="AI43" s="3"/>
      <c r="AJ43" s="3"/>
      <c r="AK43" s="3"/>
      <c r="AL43" s="3"/>
      <c r="AM43" s="3"/>
      <c r="AN43" s="3"/>
      <c r="AO43" s="3"/>
      <c r="AP43" s="3"/>
      <c r="AR43" s="7">
        <v>1988</v>
      </c>
      <c r="AS43" s="7" t="s">
        <v>20</v>
      </c>
      <c r="AT43" s="3">
        <f t="shared" si="1"/>
        <v>0</v>
      </c>
    </row>
    <row r="44" spans="4:46" x14ac:dyDescent="0.2">
      <c r="D44" s="7">
        <v>2018</v>
      </c>
      <c r="E44" s="3">
        <f>'Other-311'!P42</f>
        <v>6.8691052296206339</v>
      </c>
      <c r="F44" s="3">
        <f>'Other-312'!P42</f>
        <v>7.1394551491201925</v>
      </c>
      <c r="G44" s="3">
        <f>'Other-313'!P42</f>
        <v>2.120170637565236</v>
      </c>
      <c r="H44" s="3">
        <f>'Other-314'!P42</f>
        <v>6.8613468700635245</v>
      </c>
      <c r="I44" s="3">
        <f>'Other-315'!P42</f>
        <v>5.5289081336598729</v>
      </c>
      <c r="J44" s="3">
        <f>'Other-316'!P42</f>
        <v>5.264454066829936</v>
      </c>
      <c r="K44" s="3">
        <f>'Other-321'!P42</f>
        <v>4.8322104729003703</v>
      </c>
      <c r="L44" s="3">
        <f>'Other-322'!P42</f>
        <v>3.7296743849831944</v>
      </c>
      <c r="M44" s="3">
        <f>'Other-323'!P42</f>
        <v>3.7309514686037804</v>
      </c>
      <c r="N44" s="3">
        <f>'Other-324'!P42</f>
        <v>11.715507448148736</v>
      </c>
      <c r="O44" s="3">
        <f>'Other-325'!P42</f>
        <v>6.4560506579035231</v>
      </c>
      <c r="P44" s="3">
        <f>'Other-326'!P42</f>
        <v>6.9010415823225086</v>
      </c>
      <c r="Q44" s="3">
        <f>'Other-327'!P42</f>
        <v>2.1593280920596891</v>
      </c>
      <c r="R44" s="3">
        <f>'Other-331'!P42</f>
        <v>3.0813692473793406</v>
      </c>
      <c r="S44" s="3">
        <f>'Other-332'!P42</f>
        <v>8.356685895988992</v>
      </c>
      <c r="T44" s="3">
        <f>'Other-333'!P42</f>
        <v>15.150090665989183</v>
      </c>
      <c r="U44" s="3">
        <f>'Other-334'!P42</f>
        <v>17.261122763807641</v>
      </c>
      <c r="V44" s="3">
        <f>'Other-335'!P42</f>
        <v>7.2693035171048823</v>
      </c>
      <c r="W44" s="3">
        <f>'Other-336'!P42</f>
        <v>7.5826076432435094</v>
      </c>
      <c r="X44" s="3">
        <f>'Other-337'!P42</f>
        <v>2.8180710088449086</v>
      </c>
      <c r="Y44" s="3">
        <f>'Other-339'!P42</f>
        <v>8.2020507077506934</v>
      </c>
      <c r="AH44" s="3"/>
      <c r="AI44" s="3"/>
      <c r="AJ44" s="3"/>
      <c r="AK44" s="3"/>
      <c r="AL44" s="3"/>
      <c r="AM44" s="3"/>
      <c r="AN44" s="3"/>
      <c r="AO44" s="3"/>
      <c r="AP44" s="3"/>
      <c r="AR44" s="7">
        <v>1988</v>
      </c>
      <c r="AS44" s="7" t="s">
        <v>21</v>
      </c>
      <c r="AT44" s="3">
        <f t="shared" si="1"/>
        <v>0</v>
      </c>
    </row>
    <row r="45" spans="4:46" x14ac:dyDescent="0.2">
      <c r="AH45" s="3"/>
      <c r="AI45" s="3"/>
      <c r="AJ45" s="3"/>
      <c r="AK45" s="3"/>
      <c r="AL45" s="3"/>
      <c r="AM45" s="3"/>
      <c r="AN45" s="3"/>
      <c r="AO45" s="3"/>
      <c r="AP45" s="3"/>
      <c r="AR45" s="7">
        <v>1988</v>
      </c>
      <c r="AS45" s="7" t="s">
        <v>22</v>
      </c>
      <c r="AT45" s="3">
        <f t="shared" si="1"/>
        <v>0</v>
      </c>
    </row>
    <row r="46" spans="4:46" x14ac:dyDescent="0.2">
      <c r="AH46" s="3"/>
      <c r="AI46" s="3"/>
      <c r="AJ46" s="3"/>
      <c r="AK46" s="3"/>
      <c r="AL46" s="3"/>
      <c r="AM46" s="3"/>
      <c r="AN46" s="3"/>
      <c r="AO46" s="3"/>
      <c r="AP46" s="3"/>
      <c r="AR46" s="7">
        <v>1988</v>
      </c>
      <c r="AS46" s="7" t="s">
        <v>23</v>
      </c>
      <c r="AT46" s="3">
        <f t="shared" si="1"/>
        <v>0</v>
      </c>
    </row>
    <row r="47" spans="4:46" x14ac:dyDescent="0.2">
      <c r="AH47" s="3"/>
      <c r="AI47" s="3"/>
      <c r="AJ47" s="3"/>
      <c r="AK47" s="3"/>
      <c r="AL47" s="3"/>
      <c r="AM47" s="3"/>
      <c r="AN47" s="3"/>
      <c r="AO47" s="3"/>
      <c r="AP47" s="3"/>
      <c r="AR47" s="7">
        <v>1988</v>
      </c>
      <c r="AS47" s="7" t="s">
        <v>24</v>
      </c>
      <c r="AT47" s="3">
        <f t="shared" si="1"/>
        <v>0</v>
      </c>
    </row>
    <row r="48" spans="4:46" ht="13.5" thickBot="1" x14ac:dyDescent="0.25">
      <c r="E48" s="6">
        <f>1984</f>
        <v>1984</v>
      </c>
      <c r="F48" s="6">
        <f>E48+1</f>
        <v>1985</v>
      </c>
      <c r="G48" s="6">
        <f t="shared" ref="G48:AE48" si="2">F48+1</f>
        <v>1986</v>
      </c>
      <c r="H48" s="6">
        <f t="shared" si="2"/>
        <v>1987</v>
      </c>
      <c r="I48" s="12">
        <f t="shared" si="2"/>
        <v>1988</v>
      </c>
      <c r="J48" s="6">
        <f t="shared" si="2"/>
        <v>1989</v>
      </c>
      <c r="K48" s="6">
        <f t="shared" si="2"/>
        <v>1990</v>
      </c>
      <c r="L48" s="12">
        <f t="shared" si="2"/>
        <v>1991</v>
      </c>
      <c r="M48" s="6">
        <f t="shared" si="2"/>
        <v>1992</v>
      </c>
      <c r="N48" s="6">
        <f t="shared" si="2"/>
        <v>1993</v>
      </c>
      <c r="O48" s="12">
        <f t="shared" si="2"/>
        <v>1994</v>
      </c>
      <c r="P48" s="6">
        <f t="shared" si="2"/>
        <v>1995</v>
      </c>
      <c r="Q48" s="6">
        <f t="shared" si="2"/>
        <v>1996</v>
      </c>
      <c r="R48" s="6">
        <f t="shared" si="2"/>
        <v>1997</v>
      </c>
      <c r="S48" s="12">
        <f t="shared" si="2"/>
        <v>1998</v>
      </c>
      <c r="T48" s="6">
        <f t="shared" si="2"/>
        <v>1999</v>
      </c>
      <c r="U48" s="6">
        <f t="shared" si="2"/>
        <v>2000</v>
      </c>
      <c r="V48" s="6">
        <f t="shared" si="2"/>
        <v>2001</v>
      </c>
      <c r="W48" s="12">
        <f t="shared" si="2"/>
        <v>2002</v>
      </c>
      <c r="X48" s="6">
        <f t="shared" si="2"/>
        <v>2003</v>
      </c>
      <c r="Y48" s="6">
        <f t="shared" si="2"/>
        <v>2004</v>
      </c>
      <c r="Z48" s="6">
        <f t="shared" si="2"/>
        <v>2005</v>
      </c>
      <c r="AA48" s="12">
        <f t="shared" si="2"/>
        <v>2006</v>
      </c>
      <c r="AB48" s="6">
        <f t="shared" si="2"/>
        <v>2007</v>
      </c>
      <c r="AC48" s="6">
        <f t="shared" si="2"/>
        <v>2008</v>
      </c>
      <c r="AD48" s="6">
        <f t="shared" si="2"/>
        <v>2009</v>
      </c>
      <c r="AE48" s="12">
        <f t="shared" si="2"/>
        <v>2010</v>
      </c>
      <c r="AF48" s="6">
        <f t="shared" ref="AF48" si="3">AE48+1</f>
        <v>2011</v>
      </c>
      <c r="AG48" s="6">
        <f t="shared" ref="AG48" si="4">AF48+1</f>
        <v>2012</v>
      </c>
      <c r="AH48" s="6">
        <f t="shared" ref="AH48" si="5">AG48+1</f>
        <v>2013</v>
      </c>
      <c r="AI48" s="6">
        <f t="shared" ref="AI48" si="6">AH48+1</f>
        <v>2014</v>
      </c>
      <c r="AJ48" s="6">
        <f t="shared" ref="AJ48" si="7">AI48+1</f>
        <v>2015</v>
      </c>
      <c r="AK48" s="6">
        <f t="shared" ref="AK48" si="8">AJ48+1</f>
        <v>2016</v>
      </c>
      <c r="AL48" s="6">
        <f t="shared" ref="AL48" si="9">AK48+1</f>
        <v>2017</v>
      </c>
      <c r="AM48" s="6">
        <f t="shared" ref="AM48" si="10">AL48+1</f>
        <v>2018</v>
      </c>
      <c r="AN48" s="3"/>
      <c r="AO48" s="3"/>
      <c r="AP48" s="3"/>
      <c r="AR48" s="7">
        <v>1988</v>
      </c>
      <c r="AS48" s="7" t="s">
        <v>25</v>
      </c>
      <c r="AT48" s="3">
        <f t="shared" si="1"/>
        <v>0</v>
      </c>
    </row>
    <row r="49" spans="4:46" x14ac:dyDescent="0.2">
      <c r="D49">
        <f>311</f>
        <v>311</v>
      </c>
      <c r="E49" s="3">
        <f t="array" ref="E49:AM69">TRANSPOSE(E10:Y44)</f>
        <v>0</v>
      </c>
      <c r="F49" s="3">
        <v>0</v>
      </c>
      <c r="G49" s="3">
        <v>0</v>
      </c>
      <c r="H49" s="3">
        <v>0</v>
      </c>
      <c r="I49" s="13">
        <v>0</v>
      </c>
      <c r="J49" s="3">
        <v>0</v>
      </c>
      <c r="K49" s="3">
        <v>0</v>
      </c>
      <c r="L49" s="13">
        <v>0</v>
      </c>
      <c r="M49" s="3">
        <v>0</v>
      </c>
      <c r="N49" s="3">
        <v>0</v>
      </c>
      <c r="O49" s="13">
        <v>0</v>
      </c>
      <c r="P49" s="3">
        <v>0</v>
      </c>
      <c r="Q49" s="3">
        <v>0</v>
      </c>
      <c r="R49" s="3">
        <v>0</v>
      </c>
      <c r="S49" s="13">
        <v>2.4883720930232558</v>
      </c>
      <c r="T49" s="3">
        <v>2.9238001803903613</v>
      </c>
      <c r="U49" s="3">
        <v>3.3825778484116302</v>
      </c>
      <c r="V49" s="3">
        <v>3.8727050456416467</v>
      </c>
      <c r="W49" s="13">
        <v>4.375</v>
      </c>
      <c r="X49" s="3">
        <v>3.9122117592235508</v>
      </c>
      <c r="Y49" s="3">
        <v>3.6080351187841937</v>
      </c>
      <c r="Z49" s="3">
        <v>3.4325257766522084</v>
      </c>
      <c r="AA49" s="13">
        <v>3.081967213114754</v>
      </c>
      <c r="AB49" s="3">
        <v>3.1226185146128529</v>
      </c>
      <c r="AC49" s="3">
        <v>3.6032315633989631</v>
      </c>
      <c r="AD49" s="3">
        <v>4.2970268854358284</v>
      </c>
      <c r="AE49" s="13">
        <v>5</v>
      </c>
      <c r="AF49" s="3">
        <v>5.8368769139523522</v>
      </c>
      <c r="AG49" s="3">
        <v>6.1873977286486648</v>
      </c>
      <c r="AH49" s="3">
        <v>6.3620683047513449</v>
      </c>
      <c r="AI49" s="3">
        <v>6.604651162790697</v>
      </c>
      <c r="AJ49" s="3">
        <v>6.4293999681594816</v>
      </c>
      <c r="AK49" s="3">
        <v>6.3022311141983121</v>
      </c>
      <c r="AL49" s="3">
        <v>6.6763096437662934</v>
      </c>
      <c r="AM49" s="3">
        <v>6.8691052296206339</v>
      </c>
      <c r="AN49" s="3"/>
      <c r="AO49" s="3"/>
      <c r="AP49" s="3"/>
      <c r="AR49" s="7">
        <v>1988</v>
      </c>
      <c r="AS49" s="7" t="s">
        <v>26</v>
      </c>
      <c r="AT49" s="3">
        <f t="shared" si="1"/>
        <v>0</v>
      </c>
    </row>
    <row r="50" spans="4:46" x14ac:dyDescent="0.2">
      <c r="D50">
        <v>312</v>
      </c>
      <c r="E50" s="3">
        <v>0</v>
      </c>
      <c r="F50" s="3">
        <v>0</v>
      </c>
      <c r="G50" s="3">
        <v>0</v>
      </c>
      <c r="H50" s="3">
        <v>0</v>
      </c>
      <c r="I50" s="13">
        <v>0</v>
      </c>
      <c r="J50" s="3">
        <v>0</v>
      </c>
      <c r="K50" s="3">
        <v>0</v>
      </c>
      <c r="L50" s="13">
        <v>0</v>
      </c>
      <c r="M50" s="3">
        <v>0</v>
      </c>
      <c r="N50" s="3">
        <v>0</v>
      </c>
      <c r="O50" s="13">
        <v>0</v>
      </c>
      <c r="P50" s="3">
        <v>0</v>
      </c>
      <c r="Q50" s="3">
        <v>0</v>
      </c>
      <c r="R50" s="3">
        <v>0</v>
      </c>
      <c r="S50" s="13">
        <v>2</v>
      </c>
      <c r="T50" s="3">
        <v>2.1068422754296718</v>
      </c>
      <c r="U50" s="3">
        <v>2.2701442973782129</v>
      </c>
      <c r="V50" s="3">
        <v>2.5092500992244502</v>
      </c>
      <c r="W50" s="13">
        <v>2.7777777777777777</v>
      </c>
      <c r="X50" s="3">
        <v>2.7459469350163723</v>
      </c>
      <c r="Y50" s="3">
        <v>3.0976420699854268</v>
      </c>
      <c r="Z50" s="3">
        <v>3.7604572698198204</v>
      </c>
      <c r="AA50" s="13">
        <v>4</v>
      </c>
      <c r="AB50" s="3">
        <v>4.0982956487415763</v>
      </c>
      <c r="AC50" s="3">
        <v>5.2604274792884249</v>
      </c>
      <c r="AD50" s="3">
        <v>6.1191176979771429</v>
      </c>
      <c r="AE50" s="13">
        <v>7</v>
      </c>
      <c r="AF50" s="3">
        <v>7.9285653431216367</v>
      </c>
      <c r="AG50" s="3">
        <v>7.6811120463965121</v>
      </c>
      <c r="AH50" s="3">
        <v>7.0084494046586467</v>
      </c>
      <c r="AI50" s="3">
        <v>6.5</v>
      </c>
      <c r="AJ50" s="3">
        <v>6.0762391551026429</v>
      </c>
      <c r="AK50" s="3">
        <v>5.7687423582185273</v>
      </c>
      <c r="AL50" s="3">
        <v>6.6732716202373377</v>
      </c>
      <c r="AM50" s="3">
        <v>7.1394551491201925</v>
      </c>
      <c r="AN50" s="3"/>
      <c r="AO50" s="3"/>
      <c r="AP50" s="3"/>
      <c r="AR50" s="7">
        <v>1988</v>
      </c>
      <c r="AS50" s="7" t="s">
        <v>27</v>
      </c>
      <c r="AT50" s="3">
        <f t="shared" si="1"/>
        <v>0</v>
      </c>
    </row>
    <row r="51" spans="4:46" x14ac:dyDescent="0.2">
      <c r="D51">
        <v>313</v>
      </c>
      <c r="E51" s="3">
        <v>0</v>
      </c>
      <c r="F51" s="3">
        <v>0</v>
      </c>
      <c r="G51" s="3">
        <v>0</v>
      </c>
      <c r="H51" s="3">
        <v>0</v>
      </c>
      <c r="I51" s="13">
        <v>0</v>
      </c>
      <c r="J51" s="3">
        <v>0</v>
      </c>
      <c r="K51" s="3">
        <v>0</v>
      </c>
      <c r="L51" s="13">
        <v>0</v>
      </c>
      <c r="M51" s="3">
        <v>0</v>
      </c>
      <c r="N51" s="3">
        <v>0</v>
      </c>
      <c r="O51" s="13">
        <v>0</v>
      </c>
      <c r="P51" s="3">
        <v>0</v>
      </c>
      <c r="Q51" s="3">
        <v>0</v>
      </c>
      <c r="R51" s="3">
        <v>0</v>
      </c>
      <c r="S51" s="13">
        <v>2.3333333333333335</v>
      </c>
      <c r="T51" s="3">
        <v>2.5350944380262748</v>
      </c>
      <c r="U51" s="3">
        <v>2.7768970050132675</v>
      </c>
      <c r="V51" s="3">
        <v>3.0724598947375563</v>
      </c>
      <c r="W51" s="13">
        <v>3.3888888888888888</v>
      </c>
      <c r="X51" s="3">
        <v>3.5315576443746557</v>
      </c>
      <c r="Y51" s="3">
        <v>3.9462244502050412</v>
      </c>
      <c r="Z51" s="3">
        <v>4.5815387635842812</v>
      </c>
      <c r="AA51" s="13">
        <v>4.916666666666667</v>
      </c>
      <c r="AB51" s="3">
        <v>4.9863783064707849</v>
      </c>
      <c r="AC51" s="3">
        <v>5.8105665244963109</v>
      </c>
      <c r="AD51" s="3">
        <v>5.6116996224998994</v>
      </c>
      <c r="AE51" s="13">
        <v>5.4285714285714288</v>
      </c>
      <c r="AF51" s="3">
        <v>5.235287699308758</v>
      </c>
      <c r="AG51" s="3">
        <v>4.207967175198112</v>
      </c>
      <c r="AH51" s="3">
        <v>2.8790866015800498</v>
      </c>
      <c r="AI51" s="3">
        <v>1.666666666666667</v>
      </c>
      <c r="AJ51" s="3">
        <v>1.3661338988303378</v>
      </c>
      <c r="AK51" s="3">
        <v>1.1480560264144168</v>
      </c>
      <c r="AL51" s="3">
        <v>1.7895515444095027</v>
      </c>
      <c r="AM51" s="3">
        <v>2.120170637565236</v>
      </c>
      <c r="AN51" s="3"/>
      <c r="AO51" s="3"/>
      <c r="AP51" s="3"/>
      <c r="AR51" s="7">
        <v>1989</v>
      </c>
      <c r="AS51" s="7" t="s">
        <v>7</v>
      </c>
      <c r="AT51" s="3">
        <f t="shared" ref="AT51:AT71" si="11">J49</f>
        <v>0</v>
      </c>
    </row>
    <row r="52" spans="4:46" x14ac:dyDescent="0.2">
      <c r="D52">
        <v>314</v>
      </c>
      <c r="E52" s="3">
        <v>0</v>
      </c>
      <c r="F52" s="3">
        <v>0</v>
      </c>
      <c r="G52" s="3">
        <v>0</v>
      </c>
      <c r="H52" s="3">
        <v>0</v>
      </c>
      <c r="I52" s="13">
        <v>0</v>
      </c>
      <c r="J52" s="3">
        <v>0</v>
      </c>
      <c r="K52" s="3">
        <v>0</v>
      </c>
      <c r="L52" s="13">
        <v>0</v>
      </c>
      <c r="M52" s="3">
        <v>0</v>
      </c>
      <c r="N52" s="3">
        <v>0</v>
      </c>
      <c r="O52" s="13">
        <v>0</v>
      </c>
      <c r="P52" s="3">
        <v>0</v>
      </c>
      <c r="Q52" s="3">
        <v>0</v>
      </c>
      <c r="R52" s="3">
        <v>0</v>
      </c>
      <c r="S52" s="13">
        <v>2.33</v>
      </c>
      <c r="T52" s="3">
        <v>2.4842421735699984</v>
      </c>
      <c r="U52" s="3">
        <v>2.6969971627600628</v>
      </c>
      <c r="V52" s="3">
        <v>2.9742088649043703</v>
      </c>
      <c r="W52" s="13">
        <v>3.3</v>
      </c>
      <c r="X52" s="3">
        <v>3.4656416159927628</v>
      </c>
      <c r="Y52" s="3">
        <v>3.7851649330557322</v>
      </c>
      <c r="Z52" s="3">
        <v>4.4356063107742862</v>
      </c>
      <c r="AA52" s="13">
        <v>5</v>
      </c>
      <c r="AB52" s="3">
        <v>5.1827368784664722</v>
      </c>
      <c r="AC52" s="3">
        <v>5.8354410435830859</v>
      </c>
      <c r="AD52" s="3">
        <v>5.5410411862309008</v>
      </c>
      <c r="AE52" s="13">
        <v>5</v>
      </c>
      <c r="AF52" s="3">
        <v>6.1588570652545487</v>
      </c>
      <c r="AG52" s="3">
        <v>6.8528909394162678</v>
      </c>
      <c r="AH52" s="3">
        <v>6.8096553499635188</v>
      </c>
      <c r="AI52" s="3">
        <v>6.666666666666667</v>
      </c>
      <c r="AJ52" s="3">
        <v>6.2277592387094431</v>
      </c>
      <c r="AK52" s="3">
        <v>5.8811507165077002</v>
      </c>
      <c r="AL52" s="3">
        <v>6.2212801373238964</v>
      </c>
      <c r="AM52" s="3">
        <v>6.8613468700635245</v>
      </c>
      <c r="AN52" s="3"/>
      <c r="AO52" s="3"/>
      <c r="AP52" s="3"/>
      <c r="AR52" s="7">
        <v>1989</v>
      </c>
      <c r="AS52" s="7" t="s">
        <v>8</v>
      </c>
      <c r="AT52" s="3">
        <f t="shared" si="11"/>
        <v>0</v>
      </c>
    </row>
    <row r="53" spans="4:46" x14ac:dyDescent="0.2">
      <c r="D53">
        <v>315</v>
      </c>
      <c r="E53" s="3">
        <v>0</v>
      </c>
      <c r="F53" s="3">
        <v>0</v>
      </c>
      <c r="G53" s="3">
        <v>0</v>
      </c>
      <c r="H53" s="3">
        <v>0</v>
      </c>
      <c r="I53" s="13">
        <v>0</v>
      </c>
      <c r="J53" s="3">
        <v>0</v>
      </c>
      <c r="K53" s="3">
        <v>0</v>
      </c>
      <c r="L53" s="13">
        <v>0</v>
      </c>
      <c r="M53" s="3">
        <v>0</v>
      </c>
      <c r="N53" s="3">
        <v>0</v>
      </c>
      <c r="O53" s="13">
        <v>0</v>
      </c>
      <c r="P53" s="3">
        <v>0</v>
      </c>
      <c r="Q53" s="3">
        <v>0</v>
      </c>
      <c r="R53" s="3">
        <v>0</v>
      </c>
      <c r="S53" s="13">
        <v>2</v>
      </c>
      <c r="T53" s="3">
        <v>2.2525422212458386</v>
      </c>
      <c r="U53" s="3">
        <v>2.551783603800005</v>
      </c>
      <c r="V53" s="3">
        <v>2.9137240447716657</v>
      </c>
      <c r="W53" s="13">
        <v>3.3</v>
      </c>
      <c r="X53" s="3">
        <v>3.4459399118897243</v>
      </c>
      <c r="Y53" s="3">
        <v>3.9091030244536338</v>
      </c>
      <c r="Z53" s="3">
        <v>4.6296007336322855</v>
      </c>
      <c r="AA53" s="13">
        <v>5</v>
      </c>
      <c r="AB53" s="3">
        <v>5.0813026029961978</v>
      </c>
      <c r="AC53" s="3">
        <v>6.0425287005684183</v>
      </c>
      <c r="AD53" s="3">
        <v>5.5120865577569038</v>
      </c>
      <c r="AE53" s="13">
        <v>5</v>
      </c>
      <c r="AF53" s="3">
        <v>5.8714282465093559</v>
      </c>
      <c r="AG53" s="3">
        <v>5.7701442945066326</v>
      </c>
      <c r="AH53" s="3">
        <v>5.3171598653166425</v>
      </c>
      <c r="AI53" s="3">
        <v>5</v>
      </c>
      <c r="AJ53" s="3">
        <v>4.6494976107375683</v>
      </c>
      <c r="AK53" s="3">
        <v>4.3951599028152302</v>
      </c>
      <c r="AL53" s="3">
        <v>5.143316961951192</v>
      </c>
      <c r="AM53" s="3">
        <v>5.5289081336598729</v>
      </c>
      <c r="AN53" s="3"/>
      <c r="AO53" s="3"/>
      <c r="AP53" s="3"/>
      <c r="AR53" s="7">
        <v>1989</v>
      </c>
      <c r="AS53" s="7" t="s">
        <v>9</v>
      </c>
      <c r="AT53" s="3">
        <f t="shared" si="11"/>
        <v>0</v>
      </c>
    </row>
    <row r="54" spans="4:46" x14ac:dyDescent="0.2">
      <c r="D54">
        <v>316</v>
      </c>
      <c r="E54" s="3">
        <v>0</v>
      </c>
      <c r="F54" s="3">
        <v>0</v>
      </c>
      <c r="G54" s="3">
        <v>0</v>
      </c>
      <c r="H54" s="3">
        <v>0</v>
      </c>
      <c r="I54" s="13">
        <v>0</v>
      </c>
      <c r="J54" s="3">
        <v>0</v>
      </c>
      <c r="K54" s="3">
        <v>0</v>
      </c>
      <c r="L54" s="13">
        <v>0</v>
      </c>
      <c r="M54" s="3">
        <v>0</v>
      </c>
      <c r="N54" s="3">
        <v>0</v>
      </c>
      <c r="O54" s="13">
        <v>0</v>
      </c>
      <c r="P54" s="3">
        <v>0</v>
      </c>
      <c r="Q54" s="3">
        <v>0</v>
      </c>
      <c r="R54" s="3">
        <v>0</v>
      </c>
      <c r="S54" s="13">
        <v>2.5</v>
      </c>
      <c r="T54" s="3">
        <v>2.6637711106229194</v>
      </c>
      <c r="U54" s="3">
        <v>2.8508918019000022</v>
      </c>
      <c r="V54" s="3">
        <v>3.0693620223858327</v>
      </c>
      <c r="W54" s="13">
        <v>3.3</v>
      </c>
      <c r="X54" s="3">
        <v>3.5854699559448622</v>
      </c>
      <c r="Y54" s="3">
        <v>4.0295515122268171</v>
      </c>
      <c r="Z54" s="3">
        <v>4.6023003668161424</v>
      </c>
      <c r="AA54" s="13">
        <v>5</v>
      </c>
      <c r="AB54" s="3">
        <v>5.040651301498098</v>
      </c>
      <c r="AC54" s="3">
        <v>5.5212643502842091</v>
      </c>
      <c r="AD54" s="3">
        <v>5.2560432788784519</v>
      </c>
      <c r="AE54" s="13">
        <v>5</v>
      </c>
      <c r="AF54" s="3">
        <v>5.4357141232546784</v>
      </c>
      <c r="AG54" s="3">
        <v>5.3850721472533163</v>
      </c>
      <c r="AH54" s="3">
        <v>5.1585799326583217</v>
      </c>
      <c r="AI54" s="3">
        <v>5</v>
      </c>
      <c r="AJ54" s="3">
        <v>4.8247488053687846</v>
      </c>
      <c r="AK54" s="3">
        <v>4.6975799514076151</v>
      </c>
      <c r="AL54" s="3">
        <v>5.0716584809755965</v>
      </c>
      <c r="AM54" s="3">
        <v>5.264454066829936</v>
      </c>
      <c r="AN54" s="3"/>
      <c r="AO54" s="3"/>
      <c r="AP54" s="3"/>
      <c r="AR54" s="7">
        <v>1989</v>
      </c>
      <c r="AS54" s="7" t="s">
        <v>10</v>
      </c>
      <c r="AT54" s="3">
        <f t="shared" si="11"/>
        <v>0</v>
      </c>
    </row>
    <row r="55" spans="4:46" x14ac:dyDescent="0.2">
      <c r="D55">
        <v>321</v>
      </c>
      <c r="E55" s="3">
        <v>0</v>
      </c>
      <c r="F55" s="3">
        <v>0</v>
      </c>
      <c r="G55" s="3">
        <v>0</v>
      </c>
      <c r="H55" s="3">
        <v>0</v>
      </c>
      <c r="I55" s="13">
        <v>0</v>
      </c>
      <c r="J55" s="3">
        <v>0</v>
      </c>
      <c r="K55" s="3">
        <v>0</v>
      </c>
      <c r="L55" s="13">
        <v>0</v>
      </c>
      <c r="M55" s="3">
        <v>0</v>
      </c>
      <c r="N55" s="3">
        <v>0</v>
      </c>
      <c r="O55" s="13">
        <v>0</v>
      </c>
      <c r="P55" s="3">
        <v>0</v>
      </c>
      <c r="Q55" s="3">
        <v>0</v>
      </c>
      <c r="R55" s="3">
        <v>0</v>
      </c>
      <c r="S55" s="13">
        <v>2.129032258064516</v>
      </c>
      <c r="T55" s="3">
        <v>1.8777692147767753</v>
      </c>
      <c r="U55" s="3">
        <v>1.6649529181475733</v>
      </c>
      <c r="V55" s="3">
        <v>1.4849871927521932</v>
      </c>
      <c r="W55" s="13">
        <v>1.3491271820448878</v>
      </c>
      <c r="X55" s="3">
        <v>1.5457821715106843</v>
      </c>
      <c r="Y55" s="3">
        <v>1.6794380638700723</v>
      </c>
      <c r="Z55" s="3">
        <v>2.036244930654135</v>
      </c>
      <c r="AA55" s="13">
        <v>2.574074074074074</v>
      </c>
      <c r="AB55" s="3">
        <v>2.7486249769689213</v>
      </c>
      <c r="AC55" s="3">
        <v>2.805817373500151</v>
      </c>
      <c r="AD55" s="3">
        <v>2.6186278042297286</v>
      </c>
      <c r="AE55" s="13">
        <v>2.0877192982456139</v>
      </c>
      <c r="AF55" s="3">
        <v>3.0727719605315964</v>
      </c>
      <c r="AG55" s="3">
        <v>4.2603555100334427</v>
      </c>
      <c r="AH55" s="3">
        <v>4.7636837009378628</v>
      </c>
      <c r="AI55" s="3">
        <v>5.0196078431372548</v>
      </c>
      <c r="AJ55" s="3">
        <v>4.7313940141955104</v>
      </c>
      <c r="AK55" s="3">
        <v>4.484832761626782</v>
      </c>
      <c r="AL55" s="3">
        <v>4.3059186493071699</v>
      </c>
      <c r="AM55" s="3">
        <v>4.8322104729003703</v>
      </c>
      <c r="AN55" s="3"/>
      <c r="AO55" s="3"/>
      <c r="AP55" s="3"/>
      <c r="AR55" s="7">
        <v>1989</v>
      </c>
      <c r="AS55" s="7" t="s">
        <v>11</v>
      </c>
      <c r="AT55" s="3">
        <f t="shared" si="11"/>
        <v>0</v>
      </c>
    </row>
    <row r="56" spans="4:46" x14ac:dyDescent="0.2">
      <c r="D56">
        <v>322</v>
      </c>
      <c r="E56" s="3">
        <v>0</v>
      </c>
      <c r="F56" s="3">
        <v>0</v>
      </c>
      <c r="G56" s="3">
        <v>0</v>
      </c>
      <c r="H56" s="3">
        <v>0</v>
      </c>
      <c r="I56" s="13">
        <v>0</v>
      </c>
      <c r="J56" s="3">
        <v>0</v>
      </c>
      <c r="K56" s="3">
        <v>0</v>
      </c>
      <c r="L56" s="13">
        <v>0</v>
      </c>
      <c r="M56" s="3">
        <v>0</v>
      </c>
      <c r="N56" s="3">
        <v>0</v>
      </c>
      <c r="O56" s="13">
        <v>0</v>
      </c>
      <c r="P56" s="3">
        <v>0</v>
      </c>
      <c r="Q56" s="3">
        <v>0</v>
      </c>
      <c r="R56" s="3">
        <v>0</v>
      </c>
      <c r="S56" s="13">
        <v>2.1297468354430378</v>
      </c>
      <c r="T56" s="3">
        <v>2.2149383573623398</v>
      </c>
      <c r="U56" s="3">
        <v>2.336641296979558</v>
      </c>
      <c r="V56" s="3">
        <v>2.5073650636740066</v>
      </c>
      <c r="W56" s="13">
        <v>2.6971153846153846</v>
      </c>
      <c r="X56" s="3">
        <v>3.0546553301837212</v>
      </c>
      <c r="Y56" s="3">
        <v>3.6602140507963044</v>
      </c>
      <c r="Z56" s="3">
        <v>4.4669680537629244</v>
      </c>
      <c r="AA56" s="13">
        <v>5</v>
      </c>
      <c r="AB56" s="3">
        <v>5.0635658803018515</v>
      </c>
      <c r="AC56" s="3">
        <v>5.8150938856739529</v>
      </c>
      <c r="AD56" s="3">
        <v>4.4541688173023264</v>
      </c>
      <c r="AE56" s="13">
        <v>3.1075949367088609</v>
      </c>
      <c r="AF56" s="3">
        <v>3.8410541770866389</v>
      </c>
      <c r="AG56" s="3">
        <v>3.8140050831659198</v>
      </c>
      <c r="AH56" s="3">
        <v>3.5119813929701524</v>
      </c>
      <c r="AI56" s="3">
        <v>3.3161512027491411</v>
      </c>
      <c r="AJ56" s="3">
        <v>3.0421133232680759</v>
      </c>
      <c r="AK56" s="3">
        <v>2.8432611377015835</v>
      </c>
      <c r="AL56" s="3">
        <v>3.4282025825683173</v>
      </c>
      <c r="AM56" s="3">
        <v>3.7296743849831944</v>
      </c>
      <c r="AN56" s="3"/>
      <c r="AO56" s="3"/>
      <c r="AP56" s="3"/>
      <c r="AR56" s="7">
        <v>1989</v>
      </c>
      <c r="AS56" s="7" t="s">
        <v>12</v>
      </c>
      <c r="AT56" s="3">
        <f t="shared" si="11"/>
        <v>0</v>
      </c>
    </row>
    <row r="57" spans="4:46" x14ac:dyDescent="0.2">
      <c r="D57">
        <v>323</v>
      </c>
      <c r="E57" s="3">
        <v>0</v>
      </c>
      <c r="F57" s="3">
        <v>0</v>
      </c>
      <c r="G57" s="3">
        <v>0</v>
      </c>
      <c r="H57" s="3">
        <v>0</v>
      </c>
      <c r="I57" s="13">
        <v>0</v>
      </c>
      <c r="J57" s="3">
        <v>0</v>
      </c>
      <c r="K57" s="3">
        <v>0</v>
      </c>
      <c r="L57" s="13">
        <v>0</v>
      </c>
      <c r="M57" s="3">
        <v>0</v>
      </c>
      <c r="N57" s="3">
        <v>0</v>
      </c>
      <c r="O57" s="13">
        <v>0</v>
      </c>
      <c r="P57" s="3">
        <v>0</v>
      </c>
      <c r="Q57" s="3">
        <v>0</v>
      </c>
      <c r="R57" s="3">
        <v>0</v>
      </c>
      <c r="S57" s="13">
        <v>2.5</v>
      </c>
      <c r="T57" s="3">
        <v>2.4431744305339222</v>
      </c>
      <c r="U57" s="3">
        <v>2.4229730369749967</v>
      </c>
      <c r="V57" s="3">
        <v>2.4519438615108249</v>
      </c>
      <c r="W57" s="13">
        <v>2.5</v>
      </c>
      <c r="X57" s="3">
        <v>2.9061449827088497</v>
      </c>
      <c r="Y57" s="3">
        <v>3.5610746968310569</v>
      </c>
      <c r="Z57" s="3">
        <v>4.4178210446865531</v>
      </c>
      <c r="AA57" s="13">
        <v>5</v>
      </c>
      <c r="AB57" s="3">
        <v>5.0637621908064361</v>
      </c>
      <c r="AC57" s="3">
        <v>5.8176111400755346</v>
      </c>
      <c r="AD57" s="3">
        <v>4.4554052841169094</v>
      </c>
      <c r="AE57" s="13">
        <v>3.1075949367088609</v>
      </c>
      <c r="AF57" s="3">
        <v>3.8431582981415238</v>
      </c>
      <c r="AG57" s="3">
        <v>3.8158646474293705</v>
      </c>
      <c r="AH57" s="3">
        <v>3.5127471964118584</v>
      </c>
      <c r="AI57" s="3">
        <v>3.3161512027491411</v>
      </c>
      <c r="AJ57" s="3">
        <v>3.0412670121001866</v>
      </c>
      <c r="AK57" s="3">
        <v>2.8418007113401207</v>
      </c>
      <c r="AL57" s="3">
        <v>3.4285486308383502</v>
      </c>
      <c r="AM57" s="3">
        <v>3.7309514686037804</v>
      </c>
      <c r="AN57" s="3"/>
      <c r="AO57" s="3"/>
      <c r="AP57" s="3"/>
      <c r="AR57" s="7">
        <v>1989</v>
      </c>
      <c r="AS57" s="7" t="s">
        <v>13</v>
      </c>
      <c r="AT57" s="3">
        <f t="shared" si="11"/>
        <v>0</v>
      </c>
    </row>
    <row r="58" spans="4:46" x14ac:dyDescent="0.2">
      <c r="D58">
        <v>324</v>
      </c>
      <c r="E58" s="3">
        <v>0</v>
      </c>
      <c r="F58" s="3">
        <v>0</v>
      </c>
      <c r="G58" s="3">
        <v>0</v>
      </c>
      <c r="H58" s="3">
        <v>0</v>
      </c>
      <c r="I58" s="13">
        <v>0</v>
      </c>
      <c r="J58" s="3">
        <v>0</v>
      </c>
      <c r="K58" s="3">
        <v>0</v>
      </c>
      <c r="L58" s="13">
        <v>0</v>
      </c>
      <c r="M58" s="3">
        <v>0</v>
      </c>
      <c r="N58" s="3">
        <v>0</v>
      </c>
      <c r="O58" s="13">
        <v>0</v>
      </c>
      <c r="P58" s="3">
        <v>0</v>
      </c>
      <c r="Q58" s="3">
        <v>0</v>
      </c>
      <c r="R58" s="3">
        <v>0</v>
      </c>
      <c r="S58" s="13">
        <v>2.9220779220779223</v>
      </c>
      <c r="T58" s="3">
        <v>2.9693128758951883</v>
      </c>
      <c r="U58" s="3">
        <v>3.0914973680968023</v>
      </c>
      <c r="V58" s="3">
        <v>3.29624498624375</v>
      </c>
      <c r="W58" s="13">
        <v>3.5632183908045976</v>
      </c>
      <c r="X58" s="3">
        <v>3.7489943221974378</v>
      </c>
      <c r="Y58" s="3">
        <v>4.1318785927720834</v>
      </c>
      <c r="Z58" s="3">
        <v>4.938638480610364</v>
      </c>
      <c r="AA58" s="13">
        <v>5.6351791530944624</v>
      </c>
      <c r="AB58" s="3">
        <v>5.8692482892562232</v>
      </c>
      <c r="AC58" s="3">
        <v>6.7053023850154743</v>
      </c>
      <c r="AD58" s="3">
        <v>5.6428251529501932</v>
      </c>
      <c r="AE58" s="13">
        <v>4.2644230769230766</v>
      </c>
      <c r="AF58" s="3">
        <v>7.0155300112754411</v>
      </c>
      <c r="AG58" s="3">
        <v>9.1712410872775614</v>
      </c>
      <c r="AH58" s="3">
        <v>10.382577779383164</v>
      </c>
      <c r="AI58" s="3">
        <v>11.466139954853274</v>
      </c>
      <c r="AJ58" s="3">
        <v>10.90393988343618</v>
      </c>
      <c r="AK58" s="3">
        <v>10.459966229153292</v>
      </c>
      <c r="AL58" s="3">
        <v>10.895640813572886</v>
      </c>
      <c r="AM58" s="3">
        <v>11.715507448148736</v>
      </c>
      <c r="AN58" s="3"/>
      <c r="AO58" s="3"/>
      <c r="AP58" s="3"/>
      <c r="AR58" s="7">
        <v>1989</v>
      </c>
      <c r="AS58" s="7" t="s">
        <v>14</v>
      </c>
      <c r="AT58" s="3">
        <f t="shared" si="11"/>
        <v>0</v>
      </c>
    </row>
    <row r="59" spans="4:46" x14ac:dyDescent="0.2">
      <c r="D59">
        <v>325</v>
      </c>
      <c r="E59" s="3">
        <v>0</v>
      </c>
      <c r="F59" s="3">
        <v>0</v>
      </c>
      <c r="G59" s="3">
        <v>0</v>
      </c>
      <c r="H59" s="3">
        <v>0</v>
      </c>
      <c r="I59" s="13">
        <v>0</v>
      </c>
      <c r="J59" s="3">
        <v>0</v>
      </c>
      <c r="K59" s="3">
        <v>0</v>
      </c>
      <c r="L59" s="13">
        <v>0</v>
      </c>
      <c r="M59" s="3">
        <v>0</v>
      </c>
      <c r="N59" s="3">
        <v>0</v>
      </c>
      <c r="O59" s="13">
        <v>0</v>
      </c>
      <c r="P59" s="3">
        <v>0</v>
      </c>
      <c r="Q59" s="3">
        <v>0</v>
      </c>
      <c r="R59" s="3">
        <v>0</v>
      </c>
      <c r="S59" s="13">
        <v>3.5084427767354596</v>
      </c>
      <c r="T59" s="3">
        <v>3.3832068422067505</v>
      </c>
      <c r="U59" s="3">
        <v>3.3215570416315323</v>
      </c>
      <c r="V59" s="3">
        <v>3.3451456212017256</v>
      </c>
      <c r="W59" s="13">
        <v>3.4020408163265308</v>
      </c>
      <c r="X59" s="3">
        <v>4.1453663971882628</v>
      </c>
      <c r="Y59" s="3">
        <v>5.3183227636463668</v>
      </c>
      <c r="Z59" s="3">
        <v>6.8417492353372911</v>
      </c>
      <c r="AA59" s="13">
        <v>7.8918128654970756</v>
      </c>
      <c r="AB59" s="3">
        <v>8.0032803697254202</v>
      </c>
      <c r="AC59" s="3">
        <v>9.3068789132100509</v>
      </c>
      <c r="AD59" s="3">
        <v>7.9309681167359907</v>
      </c>
      <c r="AE59" s="13">
        <v>6.5774999999999997</v>
      </c>
      <c r="AF59" s="3">
        <v>7.5514419444728578</v>
      </c>
      <c r="AG59" s="3">
        <v>7.208059012859052</v>
      </c>
      <c r="AH59" s="3">
        <v>6.3829910313850498</v>
      </c>
      <c r="AI59" s="3">
        <v>5.7403100775193803</v>
      </c>
      <c r="AJ59" s="3">
        <v>5.2630643377234296</v>
      </c>
      <c r="AK59" s="3">
        <v>4.9164908987866234</v>
      </c>
      <c r="AL59" s="3">
        <v>5.9295407309258019</v>
      </c>
      <c r="AM59" s="3">
        <v>6.4560506579035231</v>
      </c>
      <c r="AN59" s="3"/>
      <c r="AO59" s="3"/>
      <c r="AP59" s="3"/>
      <c r="AR59" s="7">
        <v>1989</v>
      </c>
      <c r="AS59" s="7" t="s">
        <v>15</v>
      </c>
      <c r="AT59" s="3">
        <f t="shared" si="11"/>
        <v>0</v>
      </c>
    </row>
    <row r="60" spans="4:46" x14ac:dyDescent="0.2">
      <c r="D60">
        <v>326</v>
      </c>
      <c r="E60" s="3">
        <v>0</v>
      </c>
      <c r="F60" s="3">
        <v>0</v>
      </c>
      <c r="G60" s="3">
        <v>0</v>
      </c>
      <c r="H60" s="3">
        <v>0</v>
      </c>
      <c r="I60" s="13">
        <v>0</v>
      </c>
      <c r="J60" s="3">
        <v>0</v>
      </c>
      <c r="K60" s="3">
        <v>0</v>
      </c>
      <c r="L60" s="13">
        <v>0</v>
      </c>
      <c r="M60" s="3">
        <v>0</v>
      </c>
      <c r="N60" s="3">
        <v>0</v>
      </c>
      <c r="O60" s="13">
        <v>0</v>
      </c>
      <c r="P60" s="3">
        <v>0</v>
      </c>
      <c r="Q60" s="3">
        <v>0</v>
      </c>
      <c r="R60" s="3">
        <v>0</v>
      </c>
      <c r="S60" s="13">
        <v>4.2</v>
      </c>
      <c r="T60" s="3">
        <v>4.0410291689590725</v>
      </c>
      <c r="U60" s="3">
        <v>3.9555340727184847</v>
      </c>
      <c r="V60" s="3">
        <v>3.9406298933572819</v>
      </c>
      <c r="W60" s="13">
        <v>4</v>
      </c>
      <c r="X60" s="3">
        <v>4.740574821742781</v>
      </c>
      <c r="Y60" s="3">
        <v>5.4956438035154509</v>
      </c>
      <c r="Z60" s="3">
        <v>6.6724790444790685</v>
      </c>
      <c r="AA60" s="13">
        <v>8</v>
      </c>
      <c r="AB60" s="3">
        <v>8.288803689075273</v>
      </c>
      <c r="AC60" s="3">
        <v>8.7036092335421635</v>
      </c>
      <c r="AD60" s="3">
        <v>7.1055872167553966</v>
      </c>
      <c r="AE60" s="13">
        <v>5</v>
      </c>
      <c r="AF60" s="3">
        <v>6.1753961603198864</v>
      </c>
      <c r="AG60" s="3">
        <v>7.3203333932256847</v>
      </c>
      <c r="AH60" s="3">
        <v>7.3218330932222644</v>
      </c>
      <c r="AI60" s="3">
        <v>7</v>
      </c>
      <c r="AJ60" s="3">
        <v>6.4490478388447094</v>
      </c>
      <c r="AK60" s="3">
        <v>5.993310333645776</v>
      </c>
      <c r="AL60" s="3">
        <v>5.9821461516736143</v>
      </c>
      <c r="AM60" s="3">
        <v>6.9010415823225086</v>
      </c>
      <c r="AN60" s="3"/>
      <c r="AO60" s="3"/>
      <c r="AP60" s="3"/>
      <c r="AR60" s="7">
        <v>1989</v>
      </c>
      <c r="AS60" s="7" t="s">
        <v>16</v>
      </c>
      <c r="AT60" s="3">
        <f t="shared" si="11"/>
        <v>0</v>
      </c>
    </row>
    <row r="61" spans="4:46" x14ac:dyDescent="0.2">
      <c r="D61">
        <v>327</v>
      </c>
      <c r="E61" s="3">
        <v>0</v>
      </c>
      <c r="F61" s="3">
        <v>0</v>
      </c>
      <c r="G61" s="3">
        <v>0</v>
      </c>
      <c r="H61" s="3">
        <v>0</v>
      </c>
      <c r="I61" s="13">
        <v>0</v>
      </c>
      <c r="J61" s="3">
        <v>0</v>
      </c>
      <c r="K61" s="3">
        <v>0</v>
      </c>
      <c r="L61" s="13">
        <v>0</v>
      </c>
      <c r="M61" s="3">
        <v>0</v>
      </c>
      <c r="N61" s="3">
        <v>0</v>
      </c>
      <c r="O61" s="13">
        <v>0</v>
      </c>
      <c r="P61" s="3">
        <v>0</v>
      </c>
      <c r="Q61" s="3">
        <v>0</v>
      </c>
      <c r="R61" s="3">
        <v>0</v>
      </c>
      <c r="S61" s="13">
        <v>1.3571428571428572</v>
      </c>
      <c r="T61" s="3">
        <v>1.3093776713170602</v>
      </c>
      <c r="U61" s="3">
        <v>1.2812565565974472</v>
      </c>
      <c r="V61" s="3">
        <v>1.2795098933098865</v>
      </c>
      <c r="W61" s="13">
        <v>1.288</v>
      </c>
      <c r="X61" s="3">
        <v>1.2322935177553993</v>
      </c>
      <c r="Y61" s="3">
        <v>1.3100274429183669</v>
      </c>
      <c r="Z61" s="3">
        <v>1.4960095458292242</v>
      </c>
      <c r="AA61" s="13">
        <v>1.5347222222222223</v>
      </c>
      <c r="AB61" s="3">
        <v>1.56892228212973</v>
      </c>
      <c r="AC61" s="3">
        <v>1.9732634583054434</v>
      </c>
      <c r="AD61" s="3">
        <v>2.1109762053899517</v>
      </c>
      <c r="AE61" s="13">
        <v>2.2564102564102564</v>
      </c>
      <c r="AF61" s="3">
        <v>2.5430857962582105</v>
      </c>
      <c r="AG61" s="3">
        <v>2.4205885146230406</v>
      </c>
      <c r="AH61" s="3">
        <v>2.150147908345903</v>
      </c>
      <c r="AI61" s="3">
        <v>1.9368421052631579</v>
      </c>
      <c r="AJ61" s="3">
        <v>1.7894027580744793</v>
      </c>
      <c r="AK61" s="3">
        <v>1.6824152259767808</v>
      </c>
      <c r="AL61" s="3">
        <v>1.9971285967635832</v>
      </c>
      <c r="AM61" s="3">
        <v>2.1593280920596891</v>
      </c>
      <c r="AN61" s="3"/>
      <c r="AO61" s="3"/>
      <c r="AP61" s="3"/>
      <c r="AR61" s="7">
        <v>1989</v>
      </c>
      <c r="AS61" s="7" t="s">
        <v>17</v>
      </c>
      <c r="AT61" s="3">
        <f t="shared" si="11"/>
        <v>0</v>
      </c>
    </row>
    <row r="62" spans="4:46" x14ac:dyDescent="0.2">
      <c r="D62">
        <v>331</v>
      </c>
      <c r="E62" s="3">
        <v>0</v>
      </c>
      <c r="F62" s="3">
        <v>0</v>
      </c>
      <c r="G62" s="3">
        <v>0</v>
      </c>
      <c r="H62" s="3">
        <v>0</v>
      </c>
      <c r="I62" s="13">
        <v>0</v>
      </c>
      <c r="J62" s="3">
        <v>0</v>
      </c>
      <c r="K62" s="3">
        <v>0</v>
      </c>
      <c r="L62" s="13">
        <v>0</v>
      </c>
      <c r="M62" s="3">
        <v>0</v>
      </c>
      <c r="N62" s="3">
        <v>0</v>
      </c>
      <c r="O62" s="13">
        <v>0</v>
      </c>
      <c r="P62" s="3">
        <v>0</v>
      </c>
      <c r="Q62" s="3">
        <v>0</v>
      </c>
      <c r="R62" s="3">
        <v>0</v>
      </c>
      <c r="S62" s="13">
        <v>5.3417721518987342</v>
      </c>
      <c r="T62" s="3">
        <v>4.4610149935558576</v>
      </c>
      <c r="U62" s="3">
        <v>3.6157992557314813</v>
      </c>
      <c r="V62" s="3">
        <v>2.8183020108928223</v>
      </c>
      <c r="W62" s="13">
        <v>2.0393258426966292</v>
      </c>
      <c r="X62" s="3">
        <v>2.065229884769666</v>
      </c>
      <c r="Y62" s="3">
        <v>2.3325635983296653</v>
      </c>
      <c r="Z62" s="3">
        <v>2.7957474482948457</v>
      </c>
      <c r="AA62" s="13">
        <v>2.992481203007519</v>
      </c>
      <c r="AB62" s="3">
        <v>3.0543583314479679</v>
      </c>
      <c r="AC62" s="3">
        <v>3.7859205263578861</v>
      </c>
      <c r="AD62" s="3">
        <v>3.7487204010067572</v>
      </c>
      <c r="AE62" s="13">
        <v>3.7254901960784315</v>
      </c>
      <c r="AF62" s="3">
        <v>4.1270452479394404</v>
      </c>
      <c r="AG62" s="3">
        <v>3.7882963559557665</v>
      </c>
      <c r="AH62" s="3">
        <v>3.1818781053354268</v>
      </c>
      <c r="AI62" s="3">
        <v>2.6788321167883211</v>
      </c>
      <c r="AJ62" s="3">
        <v>2.4120745892330215</v>
      </c>
      <c r="AK62" s="3">
        <v>2.2185053006692104</v>
      </c>
      <c r="AL62" s="3">
        <v>2.787906632677605</v>
      </c>
      <c r="AM62" s="3">
        <v>3.0813692473793406</v>
      </c>
      <c r="AN62" s="3"/>
      <c r="AO62" s="3"/>
      <c r="AP62" s="3"/>
      <c r="AR62" s="7">
        <v>1989</v>
      </c>
      <c r="AS62" s="7" t="s">
        <v>18</v>
      </c>
      <c r="AT62" s="3">
        <f t="shared" si="11"/>
        <v>0</v>
      </c>
    </row>
    <row r="63" spans="4:46" x14ac:dyDescent="0.2">
      <c r="D63">
        <v>332</v>
      </c>
      <c r="E63" s="3">
        <v>0</v>
      </c>
      <c r="F63" s="3">
        <v>0</v>
      </c>
      <c r="G63" s="3">
        <v>0</v>
      </c>
      <c r="H63" s="3">
        <v>0</v>
      </c>
      <c r="I63" s="13">
        <v>0</v>
      </c>
      <c r="J63" s="3">
        <v>0</v>
      </c>
      <c r="K63" s="3">
        <v>0</v>
      </c>
      <c r="L63" s="13">
        <v>0</v>
      </c>
      <c r="M63" s="3">
        <v>0</v>
      </c>
      <c r="N63" s="3">
        <v>0</v>
      </c>
      <c r="O63" s="13">
        <v>0</v>
      </c>
      <c r="P63" s="3">
        <v>0</v>
      </c>
      <c r="Q63" s="3">
        <v>0</v>
      </c>
      <c r="R63" s="3">
        <v>0</v>
      </c>
      <c r="S63" s="13">
        <v>12.925925925925924</v>
      </c>
      <c r="T63" s="3">
        <v>13.36607503793722</v>
      </c>
      <c r="U63" s="3">
        <v>13.913429176240953</v>
      </c>
      <c r="V63" s="3">
        <v>14.578878530541349</v>
      </c>
      <c r="W63" s="13">
        <v>15.333333333333336</v>
      </c>
      <c r="X63" s="3">
        <v>13.52481311944512</v>
      </c>
      <c r="Y63" s="3">
        <v>11.998229289925373</v>
      </c>
      <c r="Z63" s="3">
        <v>11.077941346562357</v>
      </c>
      <c r="AA63" s="13">
        <v>10</v>
      </c>
      <c r="AB63" s="3">
        <v>10.334803780974935</v>
      </c>
      <c r="AC63" s="3">
        <v>11.530664314047506</v>
      </c>
      <c r="AD63" s="3">
        <v>8.6579424055826433</v>
      </c>
      <c r="AE63" s="13">
        <v>5.333333333333333</v>
      </c>
      <c r="AF63" s="3">
        <v>7.359813916986365</v>
      </c>
      <c r="AG63" s="3">
        <v>8.5346625721538683</v>
      </c>
      <c r="AH63" s="3">
        <v>8.3587132601239524</v>
      </c>
      <c r="AI63" s="3">
        <v>8</v>
      </c>
      <c r="AJ63" s="3">
        <v>7.1958499714065915</v>
      </c>
      <c r="AK63" s="3">
        <v>6.5608065991569511</v>
      </c>
      <c r="AL63" s="3">
        <v>7.1839791945347571</v>
      </c>
      <c r="AM63" s="3">
        <v>8.356685895988992</v>
      </c>
      <c r="AN63" s="3"/>
      <c r="AO63" s="3"/>
      <c r="AP63" s="3"/>
      <c r="AR63" s="7">
        <v>1989</v>
      </c>
      <c r="AS63" s="7" t="s">
        <v>19</v>
      </c>
      <c r="AT63" s="3">
        <f t="shared" si="11"/>
        <v>0</v>
      </c>
    </row>
    <row r="64" spans="4:46" x14ac:dyDescent="0.2">
      <c r="D64">
        <v>333</v>
      </c>
      <c r="E64" s="3">
        <v>0</v>
      </c>
      <c r="F64" s="3">
        <v>0</v>
      </c>
      <c r="G64" s="3">
        <v>0</v>
      </c>
      <c r="H64" s="3">
        <v>0</v>
      </c>
      <c r="I64" s="13">
        <v>0</v>
      </c>
      <c r="J64" s="3">
        <v>0</v>
      </c>
      <c r="K64" s="3">
        <v>0</v>
      </c>
      <c r="L64" s="13">
        <v>0</v>
      </c>
      <c r="M64" s="3">
        <v>0</v>
      </c>
      <c r="N64" s="3">
        <v>0</v>
      </c>
      <c r="O64" s="13">
        <v>0</v>
      </c>
      <c r="P64" s="3">
        <v>0</v>
      </c>
      <c r="Q64" s="3">
        <v>0</v>
      </c>
      <c r="R64" s="3">
        <v>0</v>
      </c>
      <c r="S64" s="13">
        <v>7.8571428571428568</v>
      </c>
      <c r="T64" s="3">
        <v>7.6919028467451103</v>
      </c>
      <c r="U64" s="3">
        <v>7.5603075939589495</v>
      </c>
      <c r="V64" s="3">
        <v>7.4669244384313815</v>
      </c>
      <c r="W64" s="13">
        <v>7.4</v>
      </c>
      <c r="X64" s="3">
        <v>7.8910091631133579</v>
      </c>
      <c r="Y64" s="3">
        <v>8.4903555906860966</v>
      </c>
      <c r="Z64" s="3">
        <v>9.2792876750940074</v>
      </c>
      <c r="AA64" s="13">
        <v>9.99</v>
      </c>
      <c r="AB64" s="3">
        <v>10.08848172980772</v>
      </c>
      <c r="AC64" s="3">
        <v>10.508754524604967</v>
      </c>
      <c r="AD64" s="3">
        <v>12.064296933063428</v>
      </c>
      <c r="AE64" s="13">
        <v>13.5</v>
      </c>
      <c r="AF64" s="3">
        <v>14.330261719241335</v>
      </c>
      <c r="AG64" s="3">
        <v>14.831794170204738</v>
      </c>
      <c r="AH64" s="3">
        <v>14.933574411607683</v>
      </c>
      <c r="AI64" s="3">
        <v>15</v>
      </c>
      <c r="AJ64" s="3">
        <v>14.7476076423089</v>
      </c>
      <c r="AK64" s="3">
        <v>14.550585042073052</v>
      </c>
      <c r="AL64" s="3">
        <v>14.794845302073236</v>
      </c>
      <c r="AM64" s="3">
        <v>15.150090665989183</v>
      </c>
      <c r="AR64" s="7">
        <v>1989</v>
      </c>
      <c r="AS64" s="7" t="s">
        <v>20</v>
      </c>
      <c r="AT64" s="3">
        <f t="shared" si="11"/>
        <v>0</v>
      </c>
    </row>
    <row r="65" spans="4:46" x14ac:dyDescent="0.2">
      <c r="D65">
        <v>334</v>
      </c>
      <c r="E65" s="3">
        <v>0</v>
      </c>
      <c r="F65" s="3">
        <v>0</v>
      </c>
      <c r="G65" s="3">
        <v>0</v>
      </c>
      <c r="H65" s="3">
        <v>0</v>
      </c>
      <c r="I65" s="13">
        <v>0</v>
      </c>
      <c r="J65" s="3">
        <v>0</v>
      </c>
      <c r="K65" s="3">
        <v>0</v>
      </c>
      <c r="L65" s="13">
        <v>0</v>
      </c>
      <c r="M65" s="3">
        <v>0</v>
      </c>
      <c r="N65" s="3">
        <v>0</v>
      </c>
      <c r="O65" s="13">
        <v>0</v>
      </c>
      <c r="P65" s="3">
        <v>0</v>
      </c>
      <c r="Q65" s="3">
        <v>0</v>
      </c>
      <c r="R65" s="3">
        <v>0</v>
      </c>
      <c r="S65" s="13">
        <v>5.5</v>
      </c>
      <c r="T65" s="3">
        <v>5.153070438428716</v>
      </c>
      <c r="U65" s="3">
        <v>4.9577301220839782</v>
      </c>
      <c r="V65" s="3">
        <v>4.8919142449024173</v>
      </c>
      <c r="W65" s="13">
        <v>5</v>
      </c>
      <c r="X65" s="3">
        <v>4.9429371150514969</v>
      </c>
      <c r="Y65" s="3">
        <v>4.6374790754978044</v>
      </c>
      <c r="Z65" s="3">
        <v>5.2118688962855506</v>
      </c>
      <c r="AA65" s="13">
        <v>6.5</v>
      </c>
      <c r="AB65" s="3">
        <v>7.1882257127877285</v>
      </c>
      <c r="AC65" s="3">
        <v>7.4137259950317915</v>
      </c>
      <c r="AD65" s="3">
        <v>11.384476823326143</v>
      </c>
      <c r="AE65" s="13">
        <v>14</v>
      </c>
      <c r="AF65" s="3">
        <v>15.993912359388801</v>
      </c>
      <c r="AG65" s="3">
        <v>18.786370941707418</v>
      </c>
      <c r="AH65" s="3">
        <v>18.880922357179536</v>
      </c>
      <c r="AI65" s="3">
        <v>18</v>
      </c>
      <c r="AJ65" s="3">
        <v>16.863619926513898</v>
      </c>
      <c r="AK65" s="3">
        <v>15.891469161432079</v>
      </c>
      <c r="AL65" s="3">
        <v>15.186040026223731</v>
      </c>
      <c r="AM65" s="3">
        <v>17.261122763807641</v>
      </c>
      <c r="AR65" s="7">
        <v>1989</v>
      </c>
      <c r="AS65" s="7" t="s">
        <v>21</v>
      </c>
      <c r="AT65" s="3">
        <f t="shared" si="11"/>
        <v>0</v>
      </c>
    </row>
    <row r="66" spans="4:46" x14ac:dyDescent="0.2">
      <c r="D66">
        <v>335</v>
      </c>
      <c r="E66" s="3">
        <v>0</v>
      </c>
      <c r="F66" s="3">
        <v>0</v>
      </c>
      <c r="G66" s="3">
        <v>0</v>
      </c>
      <c r="H66" s="3">
        <v>0</v>
      </c>
      <c r="I66" s="13">
        <v>0</v>
      </c>
      <c r="J66" s="3">
        <v>0</v>
      </c>
      <c r="K66" s="3">
        <v>0</v>
      </c>
      <c r="L66" s="13">
        <v>0</v>
      </c>
      <c r="M66" s="3">
        <v>0</v>
      </c>
      <c r="N66" s="3">
        <v>0</v>
      </c>
      <c r="O66" s="13">
        <v>0</v>
      </c>
      <c r="P66" s="3">
        <v>0</v>
      </c>
      <c r="Q66" s="3">
        <v>0</v>
      </c>
      <c r="R66" s="3">
        <v>0</v>
      </c>
      <c r="S66" s="13">
        <v>0.41514360313315923</v>
      </c>
      <c r="T66" s="3">
        <v>0.87206545905303479</v>
      </c>
      <c r="U66" s="3">
        <v>1.3704237748287913</v>
      </c>
      <c r="V66" s="3">
        <v>1.9244153599038571</v>
      </c>
      <c r="W66" s="13">
        <v>2.5</v>
      </c>
      <c r="X66" s="3">
        <v>3.1273882268031628</v>
      </c>
      <c r="Y66" s="3">
        <v>4.036250596863499</v>
      </c>
      <c r="Z66" s="3">
        <v>5.1734475747287654</v>
      </c>
      <c r="AA66" s="13">
        <v>6</v>
      </c>
      <c r="AB66" s="3">
        <v>6.0721403115355272</v>
      </c>
      <c r="AC66" s="3">
        <v>6.9250422799778191</v>
      </c>
      <c r="AD66" s="3">
        <v>7.2343776268942648</v>
      </c>
      <c r="AE66" s="13">
        <v>7.56</v>
      </c>
      <c r="AF66" s="3">
        <v>8.1432237698094756</v>
      </c>
      <c r="AG66" s="3">
        <v>7.8633538814939987</v>
      </c>
      <c r="AH66" s="3">
        <v>7.2714179453956538</v>
      </c>
      <c r="AI66" s="3">
        <v>6.8</v>
      </c>
      <c r="AJ66" s="3">
        <v>6.4889970231762311</v>
      </c>
      <c r="AK66" s="3">
        <v>6.2633215735770653</v>
      </c>
      <c r="AL66" s="3">
        <v>6.9271660426907591</v>
      </c>
      <c r="AM66" s="3">
        <v>7.2693035171048823</v>
      </c>
      <c r="AR66" s="7">
        <v>1989</v>
      </c>
      <c r="AS66" s="7" t="s">
        <v>22</v>
      </c>
      <c r="AT66" s="3">
        <f t="shared" si="11"/>
        <v>0</v>
      </c>
    </row>
    <row r="67" spans="4:46" x14ac:dyDescent="0.2">
      <c r="D67">
        <v>336</v>
      </c>
      <c r="E67" s="3">
        <v>0</v>
      </c>
      <c r="F67" s="3">
        <v>0</v>
      </c>
      <c r="G67" s="3">
        <v>0</v>
      </c>
      <c r="H67" s="3">
        <v>0</v>
      </c>
      <c r="I67" s="13">
        <v>0</v>
      </c>
      <c r="J67" s="3">
        <v>0</v>
      </c>
      <c r="K67" s="3">
        <v>0</v>
      </c>
      <c r="L67" s="13">
        <v>0</v>
      </c>
      <c r="M67" s="3">
        <v>0</v>
      </c>
      <c r="N67" s="3">
        <v>0</v>
      </c>
      <c r="O67" s="13">
        <v>0</v>
      </c>
      <c r="P67" s="3">
        <v>0</v>
      </c>
      <c r="Q67" s="3">
        <v>0</v>
      </c>
      <c r="R67" s="3">
        <v>0</v>
      </c>
      <c r="S67" s="13">
        <v>3.8518518518518516</v>
      </c>
      <c r="T67" s="3">
        <v>3.6601252481147819</v>
      </c>
      <c r="U67" s="3">
        <v>3.5378887067375899</v>
      </c>
      <c r="V67" s="3">
        <v>3.5088172564289613</v>
      </c>
      <c r="W67" s="13">
        <v>3.5161290322580645</v>
      </c>
      <c r="X67" s="3">
        <v>4.0726992491779805</v>
      </c>
      <c r="Y67" s="3">
        <v>5.0990051061103854</v>
      </c>
      <c r="Z67" s="3">
        <v>6.5083145226746986</v>
      </c>
      <c r="AA67" s="13">
        <v>7.4</v>
      </c>
      <c r="AB67" s="3">
        <v>7.5217461630713442</v>
      </c>
      <c r="AC67" s="3">
        <v>8.9468674470811926</v>
      </c>
      <c r="AD67" s="3">
        <v>8.2410520838183761</v>
      </c>
      <c r="AE67" s="13">
        <v>7.56</v>
      </c>
      <c r="AF67" s="3">
        <v>8.6634094974145697</v>
      </c>
      <c r="AG67" s="3">
        <v>8.3265192511186683</v>
      </c>
      <c r="AH67" s="3">
        <v>7.4634803205067701</v>
      </c>
      <c r="AI67" s="3">
        <v>6.8</v>
      </c>
      <c r="AJ67" s="3">
        <v>6.2784420936790379</v>
      </c>
      <c r="AK67" s="3">
        <v>5.8997140811578381</v>
      </c>
      <c r="AL67" s="3">
        <v>7.0073494602345408</v>
      </c>
      <c r="AM67" s="3">
        <v>7.5826076432435094</v>
      </c>
      <c r="AR67" s="7">
        <v>1989</v>
      </c>
      <c r="AS67" s="7" t="s">
        <v>23</v>
      </c>
      <c r="AT67" s="3">
        <f t="shared" si="11"/>
        <v>0</v>
      </c>
    </row>
    <row r="68" spans="4:46" x14ac:dyDescent="0.2">
      <c r="D68">
        <v>337</v>
      </c>
      <c r="E68" s="3">
        <v>0</v>
      </c>
      <c r="F68" s="3">
        <v>0</v>
      </c>
      <c r="G68" s="3">
        <v>0</v>
      </c>
      <c r="H68" s="3">
        <v>0</v>
      </c>
      <c r="I68" s="13">
        <v>0</v>
      </c>
      <c r="J68" s="3">
        <v>0</v>
      </c>
      <c r="K68" s="3">
        <v>0</v>
      </c>
      <c r="L68" s="13">
        <v>0</v>
      </c>
      <c r="M68" s="3">
        <v>0</v>
      </c>
      <c r="N68" s="3">
        <v>0</v>
      </c>
      <c r="O68" s="13">
        <v>0</v>
      </c>
      <c r="P68" s="3">
        <v>0</v>
      </c>
      <c r="Q68" s="3">
        <v>0</v>
      </c>
      <c r="R68" s="3">
        <v>0</v>
      </c>
      <c r="S68" s="13">
        <v>4.666666666666667</v>
      </c>
      <c r="T68" s="3">
        <v>3.9453557109808641</v>
      </c>
      <c r="U68" s="3">
        <v>3.2613696004833459</v>
      </c>
      <c r="V68" s="3">
        <v>2.609275459845827</v>
      </c>
      <c r="W68" s="13">
        <v>2</v>
      </c>
      <c r="X68" s="3">
        <v>2.2686159338467213</v>
      </c>
      <c r="Y68" s="3">
        <v>2.4760711258657291</v>
      </c>
      <c r="Z68" s="3">
        <v>2.9001655994340898</v>
      </c>
      <c r="AA68" s="13">
        <v>3.5</v>
      </c>
      <c r="AB68" s="3">
        <v>3.6694573922180882</v>
      </c>
      <c r="AC68" s="3">
        <v>3.7249808768300436</v>
      </c>
      <c r="AD68" s="3">
        <v>3.0293349339332281</v>
      </c>
      <c r="AE68" s="13">
        <v>2</v>
      </c>
      <c r="AF68" s="3">
        <v>2.4947246497564404</v>
      </c>
      <c r="AG68" s="3">
        <v>3.1860702016224005</v>
      </c>
      <c r="AH68" s="3">
        <v>3.2131274183599876</v>
      </c>
      <c r="AI68" s="3">
        <v>3</v>
      </c>
      <c r="AJ68" s="3">
        <v>2.7201964410170931</v>
      </c>
      <c r="AK68" s="3">
        <v>2.4808300087077053</v>
      </c>
      <c r="AL68" s="3">
        <v>2.3071367283987523</v>
      </c>
      <c r="AM68" s="3">
        <v>2.8180710088449086</v>
      </c>
      <c r="AR68" s="7">
        <v>1989</v>
      </c>
      <c r="AS68" s="7" t="s">
        <v>24</v>
      </c>
      <c r="AT68" s="3">
        <f t="shared" si="11"/>
        <v>0</v>
      </c>
    </row>
    <row r="69" spans="4:46" x14ac:dyDescent="0.2">
      <c r="D69">
        <v>339</v>
      </c>
      <c r="E69" s="3">
        <v>0</v>
      </c>
      <c r="F69" s="3">
        <v>0</v>
      </c>
      <c r="G69" s="3">
        <v>0</v>
      </c>
      <c r="H69" s="3">
        <v>0</v>
      </c>
      <c r="I69" s="13">
        <v>0</v>
      </c>
      <c r="J69" s="3">
        <v>0</v>
      </c>
      <c r="K69" s="3">
        <v>0</v>
      </c>
      <c r="L69" s="13">
        <v>0</v>
      </c>
      <c r="M69" s="3">
        <v>0</v>
      </c>
      <c r="N69" s="3">
        <v>0</v>
      </c>
      <c r="O69" s="13">
        <v>0</v>
      </c>
      <c r="P69" s="3">
        <v>0</v>
      </c>
      <c r="Q69" s="3">
        <v>0</v>
      </c>
      <c r="R69" s="3">
        <v>0</v>
      </c>
      <c r="S69" s="13">
        <v>3.6</v>
      </c>
      <c r="T69" s="3">
        <v>3.1084007547193684</v>
      </c>
      <c r="U69" s="3">
        <v>2.6775296055090863</v>
      </c>
      <c r="V69" s="3">
        <v>2.3135554829806777</v>
      </c>
      <c r="W69" s="13">
        <v>2</v>
      </c>
      <c r="X69" s="3">
        <v>2.2308223804883225</v>
      </c>
      <c r="Y69" s="3">
        <v>2.6213523641242316</v>
      </c>
      <c r="Z69" s="3">
        <v>3.3553288834873101</v>
      </c>
      <c r="AA69" s="13">
        <v>4</v>
      </c>
      <c r="AB69" s="3">
        <v>4.1896552573748362</v>
      </c>
      <c r="AC69" s="3">
        <v>4.8670705915992336</v>
      </c>
      <c r="AD69" s="3">
        <v>5.0615248607655143</v>
      </c>
      <c r="AE69" s="13">
        <v>5</v>
      </c>
      <c r="AF69" s="3">
        <v>6.5202895108029892</v>
      </c>
      <c r="AG69" s="3">
        <v>7.5581578046107643</v>
      </c>
      <c r="AH69" s="3">
        <v>7.8308437739899439</v>
      </c>
      <c r="AI69" s="3">
        <v>8</v>
      </c>
      <c r="AJ69" s="3">
        <v>7.5444756474759016</v>
      </c>
      <c r="AK69" s="3">
        <v>7.1847446116600127</v>
      </c>
      <c r="AL69" s="3">
        <v>7.5377511967468065</v>
      </c>
      <c r="AM69" s="3">
        <v>8.2020507077506934</v>
      </c>
      <c r="AR69" s="7">
        <v>1989</v>
      </c>
      <c r="AS69" s="7" t="s">
        <v>25</v>
      </c>
      <c r="AT69" s="3">
        <f t="shared" si="11"/>
        <v>0</v>
      </c>
    </row>
    <row r="70" spans="4:46" x14ac:dyDescent="0.2">
      <c r="AR70" s="7">
        <v>1989</v>
      </c>
      <c r="AS70" s="7" t="s">
        <v>26</v>
      </c>
      <c r="AT70" s="3">
        <f t="shared" si="11"/>
        <v>0</v>
      </c>
    </row>
    <row r="71" spans="4:46" x14ac:dyDescent="0.2">
      <c r="AR71" s="7">
        <v>1989</v>
      </c>
      <c r="AS71" s="7" t="s">
        <v>27</v>
      </c>
      <c r="AT71" s="3">
        <f t="shared" si="11"/>
        <v>0</v>
      </c>
    </row>
    <row r="72" spans="4:46" x14ac:dyDescent="0.2">
      <c r="AR72" s="7">
        <v>1990</v>
      </c>
      <c r="AS72" s="7" t="s">
        <v>7</v>
      </c>
      <c r="AT72" s="3">
        <f t="shared" ref="AT72:AT92" si="12">K49</f>
        <v>0</v>
      </c>
    </row>
    <row r="73" spans="4:46" x14ac:dyDescent="0.2">
      <c r="AR73" s="7">
        <v>1990</v>
      </c>
      <c r="AS73" s="7" t="s">
        <v>8</v>
      </c>
      <c r="AT73" s="3">
        <f t="shared" si="12"/>
        <v>0</v>
      </c>
    </row>
    <row r="74" spans="4:46" x14ac:dyDescent="0.2">
      <c r="AR74" s="7">
        <v>1990</v>
      </c>
      <c r="AS74" s="7" t="s">
        <v>9</v>
      </c>
      <c r="AT74" s="3">
        <f t="shared" si="12"/>
        <v>0</v>
      </c>
    </row>
    <row r="75" spans="4:46" x14ac:dyDescent="0.2">
      <c r="AR75" s="7">
        <v>1990</v>
      </c>
      <c r="AS75" s="7" t="s">
        <v>10</v>
      </c>
      <c r="AT75" s="3">
        <f t="shared" si="12"/>
        <v>0</v>
      </c>
    </row>
    <row r="76" spans="4:46" x14ac:dyDescent="0.2">
      <c r="AR76" s="7">
        <v>1990</v>
      </c>
      <c r="AS76" s="7" t="s">
        <v>11</v>
      </c>
      <c r="AT76" s="3">
        <f t="shared" si="12"/>
        <v>0</v>
      </c>
    </row>
    <row r="77" spans="4:46" x14ac:dyDescent="0.2">
      <c r="AR77" s="7">
        <v>1990</v>
      </c>
      <c r="AS77" s="7" t="s">
        <v>12</v>
      </c>
      <c r="AT77" s="3">
        <f t="shared" si="12"/>
        <v>0</v>
      </c>
    </row>
    <row r="78" spans="4:46" x14ac:dyDescent="0.2">
      <c r="AR78" s="7">
        <v>1990</v>
      </c>
      <c r="AS78" s="7" t="s">
        <v>13</v>
      </c>
      <c r="AT78" s="3">
        <f t="shared" si="12"/>
        <v>0</v>
      </c>
    </row>
    <row r="79" spans="4:46" x14ac:dyDescent="0.2">
      <c r="AR79" s="7">
        <v>1990</v>
      </c>
      <c r="AS79" s="7" t="s">
        <v>14</v>
      </c>
      <c r="AT79" s="3">
        <f t="shared" si="12"/>
        <v>0</v>
      </c>
    </row>
    <row r="80" spans="4:46" x14ac:dyDescent="0.2">
      <c r="AR80" s="7">
        <v>1990</v>
      </c>
      <c r="AS80" s="7" t="s">
        <v>15</v>
      </c>
      <c r="AT80" s="3">
        <f t="shared" si="12"/>
        <v>0</v>
      </c>
    </row>
    <row r="81" spans="44:46" x14ac:dyDescent="0.2">
      <c r="AR81" s="7">
        <v>1990</v>
      </c>
      <c r="AS81" s="7" t="s">
        <v>16</v>
      </c>
      <c r="AT81" s="3">
        <f t="shared" si="12"/>
        <v>0</v>
      </c>
    </row>
    <row r="82" spans="44:46" x14ac:dyDescent="0.2">
      <c r="AR82" s="7">
        <v>1990</v>
      </c>
      <c r="AS82" s="7" t="s">
        <v>17</v>
      </c>
      <c r="AT82" s="3">
        <f t="shared" si="12"/>
        <v>0</v>
      </c>
    </row>
    <row r="83" spans="44:46" x14ac:dyDescent="0.2">
      <c r="AR83" s="7">
        <v>1990</v>
      </c>
      <c r="AS83" s="7" t="s">
        <v>18</v>
      </c>
      <c r="AT83" s="3">
        <f t="shared" si="12"/>
        <v>0</v>
      </c>
    </row>
    <row r="84" spans="44:46" x14ac:dyDescent="0.2">
      <c r="AR84" s="7">
        <v>1990</v>
      </c>
      <c r="AS84" s="7" t="s">
        <v>19</v>
      </c>
      <c r="AT84" s="3">
        <f t="shared" si="12"/>
        <v>0</v>
      </c>
    </row>
    <row r="85" spans="44:46" x14ac:dyDescent="0.2">
      <c r="AR85" s="7">
        <v>1990</v>
      </c>
      <c r="AS85" s="7" t="s">
        <v>20</v>
      </c>
      <c r="AT85" s="3">
        <f t="shared" si="12"/>
        <v>0</v>
      </c>
    </row>
    <row r="86" spans="44:46" x14ac:dyDescent="0.2">
      <c r="AR86" s="7">
        <v>1990</v>
      </c>
      <c r="AS86" s="7" t="s">
        <v>21</v>
      </c>
      <c r="AT86" s="3">
        <f t="shared" si="12"/>
        <v>0</v>
      </c>
    </row>
    <row r="87" spans="44:46" x14ac:dyDescent="0.2">
      <c r="AR87" s="7">
        <v>1990</v>
      </c>
      <c r="AS87" s="7" t="s">
        <v>22</v>
      </c>
      <c r="AT87" s="3">
        <f t="shared" si="12"/>
        <v>0</v>
      </c>
    </row>
    <row r="88" spans="44:46" x14ac:dyDescent="0.2">
      <c r="AR88" s="7">
        <v>1990</v>
      </c>
      <c r="AS88" s="7" t="s">
        <v>23</v>
      </c>
      <c r="AT88" s="3">
        <f t="shared" si="12"/>
        <v>0</v>
      </c>
    </row>
    <row r="89" spans="44:46" x14ac:dyDescent="0.2">
      <c r="AR89" s="7">
        <v>1990</v>
      </c>
      <c r="AS89" s="7" t="s">
        <v>24</v>
      </c>
      <c r="AT89" s="3">
        <f t="shared" si="12"/>
        <v>0</v>
      </c>
    </row>
    <row r="90" spans="44:46" x14ac:dyDescent="0.2">
      <c r="AR90" s="7">
        <v>1990</v>
      </c>
      <c r="AS90" s="7" t="s">
        <v>25</v>
      </c>
      <c r="AT90" s="3">
        <f t="shared" si="12"/>
        <v>0</v>
      </c>
    </row>
    <row r="91" spans="44:46" x14ac:dyDescent="0.2">
      <c r="AR91" s="7">
        <v>1990</v>
      </c>
      <c r="AS91" s="7" t="s">
        <v>26</v>
      </c>
      <c r="AT91" s="3">
        <f t="shared" si="12"/>
        <v>0</v>
      </c>
    </row>
    <row r="92" spans="44:46" x14ac:dyDescent="0.2">
      <c r="AR92" s="7">
        <v>1990</v>
      </c>
      <c r="AS92" s="7" t="s">
        <v>27</v>
      </c>
      <c r="AT92" s="3">
        <f t="shared" si="12"/>
        <v>0</v>
      </c>
    </row>
    <row r="93" spans="44:46" x14ac:dyDescent="0.2">
      <c r="AR93" s="7">
        <v>1991</v>
      </c>
      <c r="AS93" s="7" t="s">
        <v>7</v>
      </c>
      <c r="AT93" s="3">
        <f t="shared" ref="AT93:AT113" si="13">L49</f>
        <v>0</v>
      </c>
    </row>
    <row r="94" spans="44:46" x14ac:dyDescent="0.2">
      <c r="AR94" s="7">
        <v>1991</v>
      </c>
      <c r="AS94" s="7" t="s">
        <v>8</v>
      </c>
      <c r="AT94" s="3">
        <f t="shared" si="13"/>
        <v>0</v>
      </c>
    </row>
    <row r="95" spans="44:46" x14ac:dyDescent="0.2">
      <c r="AR95" s="7">
        <v>1991</v>
      </c>
      <c r="AS95" s="7" t="s">
        <v>9</v>
      </c>
      <c r="AT95" s="3">
        <f t="shared" si="13"/>
        <v>0</v>
      </c>
    </row>
    <row r="96" spans="44:46" x14ac:dyDescent="0.2">
      <c r="AR96" s="7">
        <v>1991</v>
      </c>
      <c r="AS96" s="7" t="s">
        <v>10</v>
      </c>
      <c r="AT96" s="3">
        <f t="shared" si="13"/>
        <v>0</v>
      </c>
    </row>
    <row r="97" spans="44:46" x14ac:dyDescent="0.2">
      <c r="AR97" s="7">
        <v>1991</v>
      </c>
      <c r="AS97" s="7" t="s">
        <v>11</v>
      </c>
      <c r="AT97" s="3">
        <f t="shared" si="13"/>
        <v>0</v>
      </c>
    </row>
    <row r="98" spans="44:46" x14ac:dyDescent="0.2">
      <c r="AR98" s="7">
        <v>1991</v>
      </c>
      <c r="AS98" s="7" t="s">
        <v>12</v>
      </c>
      <c r="AT98" s="3">
        <f t="shared" si="13"/>
        <v>0</v>
      </c>
    </row>
    <row r="99" spans="44:46" x14ac:dyDescent="0.2">
      <c r="AR99" s="7">
        <v>1991</v>
      </c>
      <c r="AS99" s="7" t="s">
        <v>13</v>
      </c>
      <c r="AT99" s="3">
        <f t="shared" si="13"/>
        <v>0</v>
      </c>
    </row>
    <row r="100" spans="44:46" x14ac:dyDescent="0.2">
      <c r="AR100" s="7">
        <v>1991</v>
      </c>
      <c r="AS100" s="7" t="s">
        <v>14</v>
      </c>
      <c r="AT100" s="3">
        <f t="shared" si="13"/>
        <v>0</v>
      </c>
    </row>
    <row r="101" spans="44:46" x14ac:dyDescent="0.2">
      <c r="AR101" s="7">
        <v>1991</v>
      </c>
      <c r="AS101" s="7" t="s">
        <v>15</v>
      </c>
      <c r="AT101" s="3">
        <f t="shared" si="13"/>
        <v>0</v>
      </c>
    </row>
    <row r="102" spans="44:46" x14ac:dyDescent="0.2">
      <c r="AR102" s="7">
        <v>1991</v>
      </c>
      <c r="AS102" s="7" t="s">
        <v>16</v>
      </c>
      <c r="AT102" s="3">
        <f t="shared" si="13"/>
        <v>0</v>
      </c>
    </row>
    <row r="103" spans="44:46" x14ac:dyDescent="0.2">
      <c r="AR103" s="7">
        <v>1991</v>
      </c>
      <c r="AS103" s="7" t="s">
        <v>17</v>
      </c>
      <c r="AT103" s="3">
        <f t="shared" si="13"/>
        <v>0</v>
      </c>
    </row>
    <row r="104" spans="44:46" x14ac:dyDescent="0.2">
      <c r="AR104" s="7">
        <v>1991</v>
      </c>
      <c r="AS104" s="7" t="s">
        <v>18</v>
      </c>
      <c r="AT104" s="3">
        <f t="shared" si="13"/>
        <v>0</v>
      </c>
    </row>
    <row r="105" spans="44:46" x14ac:dyDescent="0.2">
      <c r="AR105" s="7">
        <v>1991</v>
      </c>
      <c r="AS105" s="7" t="s">
        <v>19</v>
      </c>
      <c r="AT105" s="3">
        <f t="shared" si="13"/>
        <v>0</v>
      </c>
    </row>
    <row r="106" spans="44:46" x14ac:dyDescent="0.2">
      <c r="AR106" s="7">
        <v>1991</v>
      </c>
      <c r="AS106" s="7" t="s">
        <v>20</v>
      </c>
      <c r="AT106" s="3">
        <f t="shared" si="13"/>
        <v>0</v>
      </c>
    </row>
    <row r="107" spans="44:46" x14ac:dyDescent="0.2">
      <c r="AR107" s="7">
        <v>1991</v>
      </c>
      <c r="AS107" s="7" t="s">
        <v>21</v>
      </c>
      <c r="AT107" s="3">
        <f t="shared" si="13"/>
        <v>0</v>
      </c>
    </row>
    <row r="108" spans="44:46" x14ac:dyDescent="0.2">
      <c r="AR108" s="7">
        <v>1991</v>
      </c>
      <c r="AS108" s="7" t="s">
        <v>22</v>
      </c>
      <c r="AT108" s="3">
        <f t="shared" si="13"/>
        <v>0</v>
      </c>
    </row>
    <row r="109" spans="44:46" x14ac:dyDescent="0.2">
      <c r="AR109" s="7">
        <v>1991</v>
      </c>
      <c r="AS109" s="7" t="s">
        <v>23</v>
      </c>
      <c r="AT109" s="3">
        <f t="shared" si="13"/>
        <v>0</v>
      </c>
    </row>
    <row r="110" spans="44:46" x14ac:dyDescent="0.2">
      <c r="AR110" s="7">
        <v>1991</v>
      </c>
      <c r="AS110" s="7" t="s">
        <v>24</v>
      </c>
      <c r="AT110" s="3">
        <f t="shared" si="13"/>
        <v>0</v>
      </c>
    </row>
    <row r="111" spans="44:46" x14ac:dyDescent="0.2">
      <c r="AR111" s="7">
        <v>1991</v>
      </c>
      <c r="AS111" s="7" t="s">
        <v>25</v>
      </c>
      <c r="AT111" s="3">
        <f t="shared" si="13"/>
        <v>0</v>
      </c>
    </row>
    <row r="112" spans="44:46" x14ac:dyDescent="0.2">
      <c r="AR112" s="7">
        <v>1991</v>
      </c>
      <c r="AS112" s="7" t="s">
        <v>26</v>
      </c>
      <c r="AT112" s="3">
        <f t="shared" si="13"/>
        <v>0</v>
      </c>
    </row>
    <row r="113" spans="44:46" x14ac:dyDescent="0.2">
      <c r="AR113" s="7">
        <v>1991</v>
      </c>
      <c r="AS113" s="7" t="s">
        <v>27</v>
      </c>
      <c r="AT113" s="3">
        <f t="shared" si="13"/>
        <v>0</v>
      </c>
    </row>
    <row r="114" spans="44:46" x14ac:dyDescent="0.2">
      <c r="AR114" s="7">
        <v>1992</v>
      </c>
      <c r="AS114" s="7" t="s">
        <v>7</v>
      </c>
      <c r="AT114" s="3">
        <f t="shared" ref="AT114:AT134" si="14">M49</f>
        <v>0</v>
      </c>
    </row>
    <row r="115" spans="44:46" x14ac:dyDescent="0.2">
      <c r="AR115" s="7">
        <v>1992</v>
      </c>
      <c r="AS115" s="7" t="s">
        <v>8</v>
      </c>
      <c r="AT115" s="3">
        <f t="shared" si="14"/>
        <v>0</v>
      </c>
    </row>
    <row r="116" spans="44:46" x14ac:dyDescent="0.2">
      <c r="AR116" s="7">
        <v>1992</v>
      </c>
      <c r="AS116" s="7" t="s">
        <v>9</v>
      </c>
      <c r="AT116" s="3">
        <f t="shared" si="14"/>
        <v>0</v>
      </c>
    </row>
    <row r="117" spans="44:46" x14ac:dyDescent="0.2">
      <c r="AR117" s="7">
        <v>1992</v>
      </c>
      <c r="AS117" s="7" t="s">
        <v>10</v>
      </c>
      <c r="AT117" s="3">
        <f t="shared" si="14"/>
        <v>0</v>
      </c>
    </row>
    <row r="118" spans="44:46" x14ac:dyDescent="0.2">
      <c r="AR118" s="7">
        <v>1992</v>
      </c>
      <c r="AS118" s="7" t="s">
        <v>11</v>
      </c>
      <c r="AT118" s="3">
        <f t="shared" si="14"/>
        <v>0</v>
      </c>
    </row>
    <row r="119" spans="44:46" x14ac:dyDescent="0.2">
      <c r="AR119" s="7">
        <v>1992</v>
      </c>
      <c r="AS119" s="7" t="s">
        <v>12</v>
      </c>
      <c r="AT119" s="3">
        <f t="shared" si="14"/>
        <v>0</v>
      </c>
    </row>
    <row r="120" spans="44:46" x14ac:dyDescent="0.2">
      <c r="AR120" s="7">
        <v>1992</v>
      </c>
      <c r="AS120" s="7" t="s">
        <v>13</v>
      </c>
      <c r="AT120" s="3">
        <f t="shared" si="14"/>
        <v>0</v>
      </c>
    </row>
    <row r="121" spans="44:46" x14ac:dyDescent="0.2">
      <c r="AR121" s="7">
        <v>1992</v>
      </c>
      <c r="AS121" s="7" t="s">
        <v>14</v>
      </c>
      <c r="AT121" s="3">
        <f t="shared" si="14"/>
        <v>0</v>
      </c>
    </row>
    <row r="122" spans="44:46" x14ac:dyDescent="0.2">
      <c r="AR122" s="7">
        <v>1992</v>
      </c>
      <c r="AS122" s="7" t="s">
        <v>15</v>
      </c>
      <c r="AT122" s="3">
        <f t="shared" si="14"/>
        <v>0</v>
      </c>
    </row>
    <row r="123" spans="44:46" x14ac:dyDescent="0.2">
      <c r="AR123" s="7">
        <v>1992</v>
      </c>
      <c r="AS123" s="7" t="s">
        <v>16</v>
      </c>
      <c r="AT123" s="3">
        <f t="shared" si="14"/>
        <v>0</v>
      </c>
    </row>
    <row r="124" spans="44:46" x14ac:dyDescent="0.2">
      <c r="AR124" s="7">
        <v>1992</v>
      </c>
      <c r="AS124" s="7" t="s">
        <v>17</v>
      </c>
      <c r="AT124" s="3">
        <f t="shared" si="14"/>
        <v>0</v>
      </c>
    </row>
    <row r="125" spans="44:46" x14ac:dyDescent="0.2">
      <c r="AR125" s="7">
        <v>1992</v>
      </c>
      <c r="AS125" s="7" t="s">
        <v>18</v>
      </c>
      <c r="AT125" s="3">
        <f t="shared" si="14"/>
        <v>0</v>
      </c>
    </row>
    <row r="126" spans="44:46" x14ac:dyDescent="0.2">
      <c r="AR126" s="7">
        <v>1992</v>
      </c>
      <c r="AS126" s="7" t="s">
        <v>19</v>
      </c>
      <c r="AT126" s="3">
        <f t="shared" si="14"/>
        <v>0</v>
      </c>
    </row>
    <row r="127" spans="44:46" x14ac:dyDescent="0.2">
      <c r="AR127" s="7">
        <v>1992</v>
      </c>
      <c r="AS127" s="7" t="s">
        <v>20</v>
      </c>
      <c r="AT127" s="3">
        <f t="shared" si="14"/>
        <v>0</v>
      </c>
    </row>
    <row r="128" spans="44:46" x14ac:dyDescent="0.2">
      <c r="AR128" s="7">
        <v>1992</v>
      </c>
      <c r="AS128" s="7" t="s">
        <v>21</v>
      </c>
      <c r="AT128" s="3">
        <f t="shared" si="14"/>
        <v>0</v>
      </c>
    </row>
    <row r="129" spans="44:46" x14ac:dyDescent="0.2">
      <c r="AR129" s="7">
        <v>1992</v>
      </c>
      <c r="AS129" s="7" t="s">
        <v>22</v>
      </c>
      <c r="AT129" s="3">
        <f t="shared" si="14"/>
        <v>0</v>
      </c>
    </row>
    <row r="130" spans="44:46" x14ac:dyDescent="0.2">
      <c r="AR130" s="7">
        <v>1992</v>
      </c>
      <c r="AS130" s="7" t="s">
        <v>23</v>
      </c>
      <c r="AT130" s="3">
        <f t="shared" si="14"/>
        <v>0</v>
      </c>
    </row>
    <row r="131" spans="44:46" x14ac:dyDescent="0.2">
      <c r="AR131" s="7">
        <v>1992</v>
      </c>
      <c r="AS131" s="7" t="s">
        <v>24</v>
      </c>
      <c r="AT131" s="3">
        <f t="shared" si="14"/>
        <v>0</v>
      </c>
    </row>
    <row r="132" spans="44:46" x14ac:dyDescent="0.2">
      <c r="AR132" s="7">
        <v>1992</v>
      </c>
      <c r="AS132" s="7" t="s">
        <v>25</v>
      </c>
      <c r="AT132" s="3">
        <f t="shared" si="14"/>
        <v>0</v>
      </c>
    </row>
    <row r="133" spans="44:46" x14ac:dyDescent="0.2">
      <c r="AR133" s="7">
        <v>1992</v>
      </c>
      <c r="AS133" s="7" t="s">
        <v>26</v>
      </c>
      <c r="AT133" s="3">
        <f t="shared" si="14"/>
        <v>0</v>
      </c>
    </row>
    <row r="134" spans="44:46" x14ac:dyDescent="0.2">
      <c r="AR134" s="7">
        <v>1992</v>
      </c>
      <c r="AS134" s="7" t="s">
        <v>27</v>
      </c>
      <c r="AT134" s="3">
        <f t="shared" si="14"/>
        <v>0</v>
      </c>
    </row>
    <row r="135" spans="44:46" x14ac:dyDescent="0.2">
      <c r="AR135" s="7">
        <v>1993</v>
      </c>
      <c r="AS135" s="7" t="s">
        <v>7</v>
      </c>
      <c r="AT135" s="3">
        <f t="shared" ref="AT135:AT155" si="15">N49</f>
        <v>0</v>
      </c>
    </row>
    <row r="136" spans="44:46" x14ac:dyDescent="0.2">
      <c r="AR136" s="7">
        <v>1993</v>
      </c>
      <c r="AS136" s="7" t="s">
        <v>8</v>
      </c>
      <c r="AT136" s="3">
        <f t="shared" si="15"/>
        <v>0</v>
      </c>
    </row>
    <row r="137" spans="44:46" x14ac:dyDescent="0.2">
      <c r="AR137" s="7">
        <v>1993</v>
      </c>
      <c r="AS137" s="7" t="s">
        <v>9</v>
      </c>
      <c r="AT137" s="3">
        <f t="shared" si="15"/>
        <v>0</v>
      </c>
    </row>
    <row r="138" spans="44:46" x14ac:dyDescent="0.2">
      <c r="AR138" s="7">
        <v>1993</v>
      </c>
      <c r="AS138" s="7" t="s">
        <v>10</v>
      </c>
      <c r="AT138" s="3">
        <f t="shared" si="15"/>
        <v>0</v>
      </c>
    </row>
    <row r="139" spans="44:46" x14ac:dyDescent="0.2">
      <c r="AR139" s="7">
        <v>1993</v>
      </c>
      <c r="AS139" s="7" t="s">
        <v>11</v>
      </c>
      <c r="AT139" s="3">
        <f t="shared" si="15"/>
        <v>0</v>
      </c>
    </row>
    <row r="140" spans="44:46" x14ac:dyDescent="0.2">
      <c r="AR140" s="7">
        <v>1993</v>
      </c>
      <c r="AS140" s="7" t="s">
        <v>12</v>
      </c>
      <c r="AT140" s="3">
        <f t="shared" si="15"/>
        <v>0</v>
      </c>
    </row>
    <row r="141" spans="44:46" x14ac:dyDescent="0.2">
      <c r="AR141" s="7">
        <v>1993</v>
      </c>
      <c r="AS141" s="7" t="s">
        <v>13</v>
      </c>
      <c r="AT141" s="3">
        <f t="shared" si="15"/>
        <v>0</v>
      </c>
    </row>
    <row r="142" spans="44:46" x14ac:dyDescent="0.2">
      <c r="AR142" s="7">
        <v>1993</v>
      </c>
      <c r="AS142" s="7" t="s">
        <v>14</v>
      </c>
      <c r="AT142" s="3">
        <f t="shared" si="15"/>
        <v>0</v>
      </c>
    </row>
    <row r="143" spans="44:46" x14ac:dyDescent="0.2">
      <c r="AR143" s="7">
        <v>1993</v>
      </c>
      <c r="AS143" s="7" t="s">
        <v>15</v>
      </c>
      <c r="AT143" s="3">
        <f t="shared" si="15"/>
        <v>0</v>
      </c>
    </row>
    <row r="144" spans="44:46" x14ac:dyDescent="0.2">
      <c r="AR144" s="7">
        <v>1993</v>
      </c>
      <c r="AS144" s="7" t="s">
        <v>16</v>
      </c>
      <c r="AT144" s="3">
        <f t="shared" si="15"/>
        <v>0</v>
      </c>
    </row>
    <row r="145" spans="44:46" x14ac:dyDescent="0.2">
      <c r="AR145" s="7">
        <v>1993</v>
      </c>
      <c r="AS145" s="7" t="s">
        <v>17</v>
      </c>
      <c r="AT145" s="3">
        <f t="shared" si="15"/>
        <v>0</v>
      </c>
    </row>
    <row r="146" spans="44:46" x14ac:dyDescent="0.2">
      <c r="AR146" s="7">
        <v>1993</v>
      </c>
      <c r="AS146" s="7" t="s">
        <v>18</v>
      </c>
      <c r="AT146" s="3">
        <f t="shared" si="15"/>
        <v>0</v>
      </c>
    </row>
    <row r="147" spans="44:46" x14ac:dyDescent="0.2">
      <c r="AR147" s="7">
        <v>1993</v>
      </c>
      <c r="AS147" s="7" t="s">
        <v>19</v>
      </c>
      <c r="AT147" s="3">
        <f t="shared" si="15"/>
        <v>0</v>
      </c>
    </row>
    <row r="148" spans="44:46" x14ac:dyDescent="0.2">
      <c r="AR148" s="7">
        <v>1993</v>
      </c>
      <c r="AS148" s="7" t="s">
        <v>20</v>
      </c>
      <c r="AT148" s="3">
        <f t="shared" si="15"/>
        <v>0</v>
      </c>
    </row>
    <row r="149" spans="44:46" x14ac:dyDescent="0.2">
      <c r="AR149" s="7">
        <v>1993</v>
      </c>
      <c r="AS149" s="7" t="s">
        <v>21</v>
      </c>
      <c r="AT149" s="3">
        <f t="shared" si="15"/>
        <v>0</v>
      </c>
    </row>
    <row r="150" spans="44:46" x14ac:dyDescent="0.2">
      <c r="AR150" s="7">
        <v>1993</v>
      </c>
      <c r="AS150" s="7" t="s">
        <v>22</v>
      </c>
      <c r="AT150" s="3">
        <f t="shared" si="15"/>
        <v>0</v>
      </c>
    </row>
    <row r="151" spans="44:46" x14ac:dyDescent="0.2">
      <c r="AR151" s="7">
        <v>1993</v>
      </c>
      <c r="AS151" s="7" t="s">
        <v>23</v>
      </c>
      <c r="AT151" s="3">
        <f t="shared" si="15"/>
        <v>0</v>
      </c>
    </row>
    <row r="152" spans="44:46" x14ac:dyDescent="0.2">
      <c r="AR152" s="7">
        <v>1993</v>
      </c>
      <c r="AS152" s="7" t="s">
        <v>24</v>
      </c>
      <c r="AT152" s="3">
        <f t="shared" si="15"/>
        <v>0</v>
      </c>
    </row>
    <row r="153" spans="44:46" x14ac:dyDescent="0.2">
      <c r="AR153" s="7">
        <v>1993</v>
      </c>
      <c r="AS153" s="7" t="s">
        <v>25</v>
      </c>
      <c r="AT153" s="3">
        <f t="shared" si="15"/>
        <v>0</v>
      </c>
    </row>
    <row r="154" spans="44:46" x14ac:dyDescent="0.2">
      <c r="AR154" s="7">
        <v>1993</v>
      </c>
      <c r="AS154" s="7" t="s">
        <v>26</v>
      </c>
      <c r="AT154" s="3">
        <f t="shared" si="15"/>
        <v>0</v>
      </c>
    </row>
    <row r="155" spans="44:46" x14ac:dyDescent="0.2">
      <c r="AR155" s="7">
        <v>1993</v>
      </c>
      <c r="AS155" s="7" t="s">
        <v>27</v>
      </c>
      <c r="AT155" s="3">
        <f t="shared" si="15"/>
        <v>0</v>
      </c>
    </row>
    <row r="156" spans="44:46" x14ac:dyDescent="0.2">
      <c r="AR156" s="7">
        <v>1994</v>
      </c>
      <c r="AS156" s="7" t="s">
        <v>7</v>
      </c>
      <c r="AT156" s="3">
        <f t="shared" ref="AT156:AT176" si="16">O49</f>
        <v>0</v>
      </c>
    </row>
    <row r="157" spans="44:46" x14ac:dyDescent="0.2">
      <c r="AR157" s="7">
        <v>1994</v>
      </c>
      <c r="AS157" s="7" t="s">
        <v>8</v>
      </c>
      <c r="AT157" s="3">
        <f t="shared" si="16"/>
        <v>0</v>
      </c>
    </row>
    <row r="158" spans="44:46" x14ac:dyDescent="0.2">
      <c r="AR158" s="7">
        <v>1994</v>
      </c>
      <c r="AS158" s="7" t="s">
        <v>9</v>
      </c>
      <c r="AT158" s="3">
        <f t="shared" si="16"/>
        <v>0</v>
      </c>
    </row>
    <row r="159" spans="44:46" x14ac:dyDescent="0.2">
      <c r="AR159" s="7">
        <v>1994</v>
      </c>
      <c r="AS159" s="7" t="s">
        <v>10</v>
      </c>
      <c r="AT159" s="3">
        <f t="shared" si="16"/>
        <v>0</v>
      </c>
    </row>
    <row r="160" spans="44:46" x14ac:dyDescent="0.2">
      <c r="AR160" s="7">
        <v>1994</v>
      </c>
      <c r="AS160" s="7" t="s">
        <v>11</v>
      </c>
      <c r="AT160" s="3">
        <f t="shared" si="16"/>
        <v>0</v>
      </c>
    </row>
    <row r="161" spans="44:46" x14ac:dyDescent="0.2">
      <c r="AR161" s="7">
        <v>1994</v>
      </c>
      <c r="AS161" s="7" t="s">
        <v>12</v>
      </c>
      <c r="AT161" s="3">
        <f t="shared" si="16"/>
        <v>0</v>
      </c>
    </row>
    <row r="162" spans="44:46" x14ac:dyDescent="0.2">
      <c r="AR162" s="7">
        <v>1994</v>
      </c>
      <c r="AS162" s="7" t="s">
        <v>13</v>
      </c>
      <c r="AT162" s="3">
        <f t="shared" si="16"/>
        <v>0</v>
      </c>
    </row>
    <row r="163" spans="44:46" x14ac:dyDescent="0.2">
      <c r="AR163" s="7">
        <v>1994</v>
      </c>
      <c r="AS163" s="7" t="s">
        <v>14</v>
      </c>
      <c r="AT163" s="3">
        <f t="shared" si="16"/>
        <v>0</v>
      </c>
    </row>
    <row r="164" spans="44:46" x14ac:dyDescent="0.2">
      <c r="AR164" s="7">
        <v>1994</v>
      </c>
      <c r="AS164" s="7" t="s">
        <v>15</v>
      </c>
      <c r="AT164" s="3">
        <f t="shared" si="16"/>
        <v>0</v>
      </c>
    </row>
    <row r="165" spans="44:46" x14ac:dyDescent="0.2">
      <c r="AR165" s="7">
        <v>1994</v>
      </c>
      <c r="AS165" s="7" t="s">
        <v>16</v>
      </c>
      <c r="AT165" s="3">
        <f t="shared" si="16"/>
        <v>0</v>
      </c>
    </row>
    <row r="166" spans="44:46" x14ac:dyDescent="0.2">
      <c r="AR166" s="7">
        <v>1994</v>
      </c>
      <c r="AS166" s="7" t="s">
        <v>17</v>
      </c>
      <c r="AT166" s="3">
        <f t="shared" si="16"/>
        <v>0</v>
      </c>
    </row>
    <row r="167" spans="44:46" x14ac:dyDescent="0.2">
      <c r="AR167" s="7">
        <v>1994</v>
      </c>
      <c r="AS167" s="7" t="s">
        <v>18</v>
      </c>
      <c r="AT167" s="3">
        <f t="shared" si="16"/>
        <v>0</v>
      </c>
    </row>
    <row r="168" spans="44:46" x14ac:dyDescent="0.2">
      <c r="AR168" s="7">
        <v>1994</v>
      </c>
      <c r="AS168" s="7" t="s">
        <v>19</v>
      </c>
      <c r="AT168" s="3">
        <f t="shared" si="16"/>
        <v>0</v>
      </c>
    </row>
    <row r="169" spans="44:46" x14ac:dyDescent="0.2">
      <c r="AR169" s="7">
        <v>1994</v>
      </c>
      <c r="AS169" s="7" t="s">
        <v>20</v>
      </c>
      <c r="AT169" s="3">
        <f t="shared" si="16"/>
        <v>0</v>
      </c>
    </row>
    <row r="170" spans="44:46" x14ac:dyDescent="0.2">
      <c r="AR170" s="7">
        <v>1994</v>
      </c>
      <c r="AS170" s="7" t="s">
        <v>21</v>
      </c>
      <c r="AT170" s="3">
        <f t="shared" si="16"/>
        <v>0</v>
      </c>
    </row>
    <row r="171" spans="44:46" x14ac:dyDescent="0.2">
      <c r="AR171" s="7">
        <v>1994</v>
      </c>
      <c r="AS171" s="7" t="s">
        <v>22</v>
      </c>
      <c r="AT171" s="3">
        <f t="shared" si="16"/>
        <v>0</v>
      </c>
    </row>
    <row r="172" spans="44:46" x14ac:dyDescent="0.2">
      <c r="AR172" s="7">
        <v>1994</v>
      </c>
      <c r="AS172" s="7" t="s">
        <v>23</v>
      </c>
      <c r="AT172" s="3">
        <f t="shared" si="16"/>
        <v>0</v>
      </c>
    </row>
    <row r="173" spans="44:46" x14ac:dyDescent="0.2">
      <c r="AR173" s="7">
        <v>1994</v>
      </c>
      <c r="AS173" s="7" t="s">
        <v>24</v>
      </c>
      <c r="AT173" s="3">
        <f t="shared" si="16"/>
        <v>0</v>
      </c>
    </row>
    <row r="174" spans="44:46" x14ac:dyDescent="0.2">
      <c r="AR174" s="7">
        <v>1994</v>
      </c>
      <c r="AS174" s="7" t="s">
        <v>25</v>
      </c>
      <c r="AT174" s="3">
        <f t="shared" si="16"/>
        <v>0</v>
      </c>
    </row>
    <row r="175" spans="44:46" x14ac:dyDescent="0.2">
      <c r="AR175" s="7">
        <v>1994</v>
      </c>
      <c r="AS175" s="7" t="s">
        <v>26</v>
      </c>
      <c r="AT175" s="3">
        <f t="shared" si="16"/>
        <v>0</v>
      </c>
    </row>
    <row r="176" spans="44:46" x14ac:dyDescent="0.2">
      <c r="AR176" s="7">
        <v>1994</v>
      </c>
      <c r="AS176" s="7" t="s">
        <v>27</v>
      </c>
      <c r="AT176" s="3">
        <f t="shared" si="16"/>
        <v>0</v>
      </c>
    </row>
    <row r="177" spans="44:46" x14ac:dyDescent="0.2">
      <c r="AR177" s="7">
        <v>1995</v>
      </c>
      <c r="AS177" s="7" t="s">
        <v>7</v>
      </c>
      <c r="AT177" s="3">
        <f t="shared" ref="AT177:AT197" si="17">P49</f>
        <v>0</v>
      </c>
    </row>
    <row r="178" spans="44:46" x14ac:dyDescent="0.2">
      <c r="AR178" s="7">
        <v>1995</v>
      </c>
      <c r="AS178" s="7" t="s">
        <v>8</v>
      </c>
      <c r="AT178" s="3">
        <f t="shared" si="17"/>
        <v>0</v>
      </c>
    </row>
    <row r="179" spans="44:46" x14ac:dyDescent="0.2">
      <c r="AR179" s="7">
        <v>1995</v>
      </c>
      <c r="AS179" s="7" t="s">
        <v>9</v>
      </c>
      <c r="AT179" s="3">
        <f t="shared" si="17"/>
        <v>0</v>
      </c>
    </row>
    <row r="180" spans="44:46" x14ac:dyDescent="0.2">
      <c r="AR180" s="7">
        <v>1995</v>
      </c>
      <c r="AS180" s="7" t="s">
        <v>10</v>
      </c>
      <c r="AT180" s="3">
        <f t="shared" si="17"/>
        <v>0</v>
      </c>
    </row>
    <row r="181" spans="44:46" x14ac:dyDescent="0.2">
      <c r="AR181" s="7">
        <v>1995</v>
      </c>
      <c r="AS181" s="7" t="s">
        <v>11</v>
      </c>
      <c r="AT181" s="3">
        <f t="shared" si="17"/>
        <v>0</v>
      </c>
    </row>
    <row r="182" spans="44:46" x14ac:dyDescent="0.2">
      <c r="AR182" s="7">
        <v>1995</v>
      </c>
      <c r="AS182" s="7" t="s">
        <v>12</v>
      </c>
      <c r="AT182" s="3">
        <f t="shared" si="17"/>
        <v>0</v>
      </c>
    </row>
    <row r="183" spans="44:46" x14ac:dyDescent="0.2">
      <c r="AR183" s="7">
        <v>1995</v>
      </c>
      <c r="AS183" s="7" t="s">
        <v>13</v>
      </c>
      <c r="AT183" s="3">
        <f t="shared" si="17"/>
        <v>0</v>
      </c>
    </row>
    <row r="184" spans="44:46" x14ac:dyDescent="0.2">
      <c r="AR184" s="7">
        <v>1995</v>
      </c>
      <c r="AS184" s="7" t="s">
        <v>14</v>
      </c>
      <c r="AT184" s="3">
        <f t="shared" si="17"/>
        <v>0</v>
      </c>
    </row>
    <row r="185" spans="44:46" x14ac:dyDescent="0.2">
      <c r="AR185" s="7">
        <v>1995</v>
      </c>
      <c r="AS185" s="7" t="s">
        <v>15</v>
      </c>
      <c r="AT185" s="3">
        <f t="shared" si="17"/>
        <v>0</v>
      </c>
    </row>
    <row r="186" spans="44:46" x14ac:dyDescent="0.2">
      <c r="AR186" s="7">
        <v>1995</v>
      </c>
      <c r="AS186" s="7" t="s">
        <v>16</v>
      </c>
      <c r="AT186" s="3">
        <f t="shared" si="17"/>
        <v>0</v>
      </c>
    </row>
    <row r="187" spans="44:46" x14ac:dyDescent="0.2">
      <c r="AR187" s="7">
        <v>1995</v>
      </c>
      <c r="AS187" s="7" t="s">
        <v>17</v>
      </c>
      <c r="AT187" s="3">
        <f t="shared" si="17"/>
        <v>0</v>
      </c>
    </row>
    <row r="188" spans="44:46" x14ac:dyDescent="0.2">
      <c r="AR188" s="7">
        <v>1995</v>
      </c>
      <c r="AS188" s="7" t="s">
        <v>18</v>
      </c>
      <c r="AT188" s="3">
        <f t="shared" si="17"/>
        <v>0</v>
      </c>
    </row>
    <row r="189" spans="44:46" x14ac:dyDescent="0.2">
      <c r="AR189" s="7">
        <v>1995</v>
      </c>
      <c r="AS189" s="7" t="s">
        <v>19</v>
      </c>
      <c r="AT189" s="3">
        <f t="shared" si="17"/>
        <v>0</v>
      </c>
    </row>
    <row r="190" spans="44:46" x14ac:dyDescent="0.2">
      <c r="AR190" s="7">
        <v>1995</v>
      </c>
      <c r="AS190" s="7" t="s">
        <v>20</v>
      </c>
      <c r="AT190" s="3">
        <f t="shared" si="17"/>
        <v>0</v>
      </c>
    </row>
    <row r="191" spans="44:46" x14ac:dyDescent="0.2">
      <c r="AR191" s="7">
        <v>1995</v>
      </c>
      <c r="AS191" s="7" t="s">
        <v>21</v>
      </c>
      <c r="AT191" s="3">
        <f t="shared" si="17"/>
        <v>0</v>
      </c>
    </row>
    <row r="192" spans="44:46" x14ac:dyDescent="0.2">
      <c r="AR192" s="7">
        <v>1995</v>
      </c>
      <c r="AS192" s="7" t="s">
        <v>22</v>
      </c>
      <c r="AT192" s="3">
        <f t="shared" si="17"/>
        <v>0</v>
      </c>
    </row>
    <row r="193" spans="44:46" x14ac:dyDescent="0.2">
      <c r="AR193" s="7">
        <v>1995</v>
      </c>
      <c r="AS193" s="7" t="s">
        <v>23</v>
      </c>
      <c r="AT193" s="3">
        <f t="shared" si="17"/>
        <v>0</v>
      </c>
    </row>
    <row r="194" spans="44:46" x14ac:dyDescent="0.2">
      <c r="AR194" s="7">
        <v>1995</v>
      </c>
      <c r="AS194" s="7" t="s">
        <v>24</v>
      </c>
      <c r="AT194" s="3">
        <f t="shared" si="17"/>
        <v>0</v>
      </c>
    </row>
    <row r="195" spans="44:46" x14ac:dyDescent="0.2">
      <c r="AR195" s="7">
        <v>1995</v>
      </c>
      <c r="AS195" s="7" t="s">
        <v>25</v>
      </c>
      <c r="AT195" s="3">
        <f t="shared" si="17"/>
        <v>0</v>
      </c>
    </row>
    <row r="196" spans="44:46" x14ac:dyDescent="0.2">
      <c r="AR196" s="7">
        <v>1995</v>
      </c>
      <c r="AS196" s="7" t="s">
        <v>26</v>
      </c>
      <c r="AT196" s="3">
        <f t="shared" si="17"/>
        <v>0</v>
      </c>
    </row>
    <row r="197" spans="44:46" x14ac:dyDescent="0.2">
      <c r="AR197" s="7">
        <v>1995</v>
      </c>
      <c r="AS197" s="7" t="s">
        <v>27</v>
      </c>
      <c r="AT197" s="3">
        <f t="shared" si="17"/>
        <v>0</v>
      </c>
    </row>
    <row r="198" spans="44:46" x14ac:dyDescent="0.2">
      <c r="AR198" s="7">
        <v>1996</v>
      </c>
      <c r="AS198" s="7" t="s">
        <v>7</v>
      </c>
      <c r="AT198" s="3">
        <f t="shared" ref="AT198:AT218" si="18">Q49</f>
        <v>0</v>
      </c>
    </row>
    <row r="199" spans="44:46" x14ac:dyDescent="0.2">
      <c r="AR199" s="7">
        <v>1996</v>
      </c>
      <c r="AS199" s="7" t="s">
        <v>8</v>
      </c>
      <c r="AT199" s="3">
        <f t="shared" si="18"/>
        <v>0</v>
      </c>
    </row>
    <row r="200" spans="44:46" x14ac:dyDescent="0.2">
      <c r="AR200" s="7">
        <v>1996</v>
      </c>
      <c r="AS200" s="7" t="s">
        <v>9</v>
      </c>
      <c r="AT200" s="3">
        <f t="shared" si="18"/>
        <v>0</v>
      </c>
    </row>
    <row r="201" spans="44:46" x14ac:dyDescent="0.2">
      <c r="AR201" s="7">
        <v>1996</v>
      </c>
      <c r="AS201" s="7" t="s">
        <v>10</v>
      </c>
      <c r="AT201" s="3">
        <f t="shared" si="18"/>
        <v>0</v>
      </c>
    </row>
    <row r="202" spans="44:46" x14ac:dyDescent="0.2">
      <c r="AR202" s="7">
        <v>1996</v>
      </c>
      <c r="AS202" s="7" t="s">
        <v>11</v>
      </c>
      <c r="AT202" s="3">
        <f t="shared" si="18"/>
        <v>0</v>
      </c>
    </row>
    <row r="203" spans="44:46" x14ac:dyDescent="0.2">
      <c r="AR203" s="7">
        <v>1996</v>
      </c>
      <c r="AS203" s="7" t="s">
        <v>12</v>
      </c>
      <c r="AT203" s="3">
        <f t="shared" si="18"/>
        <v>0</v>
      </c>
    </row>
    <row r="204" spans="44:46" x14ac:dyDescent="0.2">
      <c r="AR204" s="7">
        <v>1996</v>
      </c>
      <c r="AS204" s="7" t="s">
        <v>13</v>
      </c>
      <c r="AT204" s="3">
        <f t="shared" si="18"/>
        <v>0</v>
      </c>
    </row>
    <row r="205" spans="44:46" x14ac:dyDescent="0.2">
      <c r="AR205" s="7">
        <v>1996</v>
      </c>
      <c r="AS205" s="7" t="s">
        <v>14</v>
      </c>
      <c r="AT205" s="3">
        <f t="shared" si="18"/>
        <v>0</v>
      </c>
    </row>
    <row r="206" spans="44:46" x14ac:dyDescent="0.2">
      <c r="AR206" s="7">
        <v>1996</v>
      </c>
      <c r="AS206" s="7" t="s">
        <v>15</v>
      </c>
      <c r="AT206" s="3">
        <f t="shared" si="18"/>
        <v>0</v>
      </c>
    </row>
    <row r="207" spans="44:46" x14ac:dyDescent="0.2">
      <c r="AR207" s="7">
        <v>1996</v>
      </c>
      <c r="AS207" s="7" t="s">
        <v>16</v>
      </c>
      <c r="AT207" s="3">
        <f t="shared" si="18"/>
        <v>0</v>
      </c>
    </row>
    <row r="208" spans="44:46" x14ac:dyDescent="0.2">
      <c r="AR208" s="7">
        <v>1996</v>
      </c>
      <c r="AS208" s="7" t="s">
        <v>17</v>
      </c>
      <c r="AT208" s="3">
        <f t="shared" si="18"/>
        <v>0</v>
      </c>
    </row>
    <row r="209" spans="44:46" x14ac:dyDescent="0.2">
      <c r="AR209" s="7">
        <v>1996</v>
      </c>
      <c r="AS209" s="7" t="s">
        <v>18</v>
      </c>
      <c r="AT209" s="3">
        <f t="shared" si="18"/>
        <v>0</v>
      </c>
    </row>
    <row r="210" spans="44:46" x14ac:dyDescent="0.2">
      <c r="AR210" s="7">
        <v>1996</v>
      </c>
      <c r="AS210" s="7" t="s">
        <v>19</v>
      </c>
      <c r="AT210" s="3">
        <f t="shared" si="18"/>
        <v>0</v>
      </c>
    </row>
    <row r="211" spans="44:46" x14ac:dyDescent="0.2">
      <c r="AR211" s="7">
        <v>1996</v>
      </c>
      <c r="AS211" s="7" t="s">
        <v>20</v>
      </c>
      <c r="AT211" s="3">
        <f t="shared" si="18"/>
        <v>0</v>
      </c>
    </row>
    <row r="212" spans="44:46" x14ac:dyDescent="0.2">
      <c r="AR212" s="7">
        <v>1996</v>
      </c>
      <c r="AS212" s="7" t="s">
        <v>21</v>
      </c>
      <c r="AT212" s="3">
        <f t="shared" si="18"/>
        <v>0</v>
      </c>
    </row>
    <row r="213" spans="44:46" x14ac:dyDescent="0.2">
      <c r="AR213" s="7">
        <v>1996</v>
      </c>
      <c r="AS213" s="7" t="s">
        <v>22</v>
      </c>
      <c r="AT213" s="3">
        <f t="shared" si="18"/>
        <v>0</v>
      </c>
    </row>
    <row r="214" spans="44:46" x14ac:dyDescent="0.2">
      <c r="AR214" s="7">
        <v>1996</v>
      </c>
      <c r="AS214" s="7" t="s">
        <v>23</v>
      </c>
      <c r="AT214" s="3">
        <f t="shared" si="18"/>
        <v>0</v>
      </c>
    </row>
    <row r="215" spans="44:46" x14ac:dyDescent="0.2">
      <c r="AR215" s="7">
        <v>1996</v>
      </c>
      <c r="AS215" s="7" t="s">
        <v>24</v>
      </c>
      <c r="AT215" s="3">
        <f t="shared" si="18"/>
        <v>0</v>
      </c>
    </row>
    <row r="216" spans="44:46" x14ac:dyDescent="0.2">
      <c r="AR216" s="7">
        <v>1996</v>
      </c>
      <c r="AS216" s="7" t="s">
        <v>25</v>
      </c>
      <c r="AT216" s="3">
        <f t="shared" si="18"/>
        <v>0</v>
      </c>
    </row>
    <row r="217" spans="44:46" x14ac:dyDescent="0.2">
      <c r="AR217" s="7">
        <v>1996</v>
      </c>
      <c r="AS217" s="7" t="s">
        <v>26</v>
      </c>
      <c r="AT217" s="3">
        <f t="shared" si="18"/>
        <v>0</v>
      </c>
    </row>
    <row r="218" spans="44:46" x14ac:dyDescent="0.2">
      <c r="AR218" s="7">
        <v>1996</v>
      </c>
      <c r="AS218" s="7" t="s">
        <v>27</v>
      </c>
      <c r="AT218" s="3">
        <f t="shared" si="18"/>
        <v>0</v>
      </c>
    </row>
    <row r="219" spans="44:46" x14ac:dyDescent="0.2">
      <c r="AR219" s="7">
        <v>1997</v>
      </c>
      <c r="AS219" s="7" t="s">
        <v>7</v>
      </c>
      <c r="AT219" s="3">
        <f t="shared" ref="AT219:AT239" si="19">R49</f>
        <v>0</v>
      </c>
    </row>
    <row r="220" spans="44:46" x14ac:dyDescent="0.2">
      <c r="AR220" s="7">
        <v>1997</v>
      </c>
      <c r="AS220" s="7" t="s">
        <v>8</v>
      </c>
      <c r="AT220" s="3">
        <f t="shared" si="19"/>
        <v>0</v>
      </c>
    </row>
    <row r="221" spans="44:46" x14ac:dyDescent="0.2">
      <c r="AR221" s="7">
        <v>1997</v>
      </c>
      <c r="AS221" s="7" t="s">
        <v>9</v>
      </c>
      <c r="AT221" s="3">
        <f t="shared" si="19"/>
        <v>0</v>
      </c>
    </row>
    <row r="222" spans="44:46" x14ac:dyDescent="0.2">
      <c r="AR222" s="7">
        <v>1997</v>
      </c>
      <c r="AS222" s="7" t="s">
        <v>10</v>
      </c>
      <c r="AT222" s="3">
        <f t="shared" si="19"/>
        <v>0</v>
      </c>
    </row>
    <row r="223" spans="44:46" x14ac:dyDescent="0.2">
      <c r="AR223" s="7">
        <v>1997</v>
      </c>
      <c r="AS223" s="7" t="s">
        <v>11</v>
      </c>
      <c r="AT223" s="3">
        <f t="shared" si="19"/>
        <v>0</v>
      </c>
    </row>
    <row r="224" spans="44:46" x14ac:dyDescent="0.2">
      <c r="AR224" s="7">
        <v>1997</v>
      </c>
      <c r="AS224" s="7" t="s">
        <v>12</v>
      </c>
      <c r="AT224" s="3">
        <f t="shared" si="19"/>
        <v>0</v>
      </c>
    </row>
    <row r="225" spans="44:46" x14ac:dyDescent="0.2">
      <c r="AR225" s="7">
        <v>1997</v>
      </c>
      <c r="AS225" s="7" t="s">
        <v>13</v>
      </c>
      <c r="AT225" s="3">
        <f t="shared" si="19"/>
        <v>0</v>
      </c>
    </row>
    <row r="226" spans="44:46" x14ac:dyDescent="0.2">
      <c r="AR226" s="7">
        <v>1997</v>
      </c>
      <c r="AS226" s="7" t="s">
        <v>14</v>
      </c>
      <c r="AT226" s="3">
        <f t="shared" si="19"/>
        <v>0</v>
      </c>
    </row>
    <row r="227" spans="44:46" x14ac:dyDescent="0.2">
      <c r="AR227" s="7">
        <v>1997</v>
      </c>
      <c r="AS227" s="7" t="s">
        <v>15</v>
      </c>
      <c r="AT227" s="3">
        <f t="shared" si="19"/>
        <v>0</v>
      </c>
    </row>
    <row r="228" spans="44:46" x14ac:dyDescent="0.2">
      <c r="AR228" s="7">
        <v>1997</v>
      </c>
      <c r="AS228" s="7" t="s">
        <v>16</v>
      </c>
      <c r="AT228" s="3">
        <f t="shared" si="19"/>
        <v>0</v>
      </c>
    </row>
    <row r="229" spans="44:46" x14ac:dyDescent="0.2">
      <c r="AR229" s="7">
        <v>1997</v>
      </c>
      <c r="AS229" s="7" t="s">
        <v>17</v>
      </c>
      <c r="AT229" s="3">
        <f t="shared" si="19"/>
        <v>0</v>
      </c>
    </row>
    <row r="230" spans="44:46" x14ac:dyDescent="0.2">
      <c r="AR230" s="7">
        <v>1997</v>
      </c>
      <c r="AS230" s="7" t="s">
        <v>18</v>
      </c>
      <c r="AT230" s="3">
        <f t="shared" si="19"/>
        <v>0</v>
      </c>
    </row>
    <row r="231" spans="44:46" x14ac:dyDescent="0.2">
      <c r="AR231" s="7">
        <v>1997</v>
      </c>
      <c r="AS231" s="7" t="s">
        <v>19</v>
      </c>
      <c r="AT231" s="3">
        <f t="shared" si="19"/>
        <v>0</v>
      </c>
    </row>
    <row r="232" spans="44:46" x14ac:dyDescent="0.2">
      <c r="AR232" s="7">
        <v>1997</v>
      </c>
      <c r="AS232" s="7" t="s">
        <v>20</v>
      </c>
      <c r="AT232" s="3">
        <f t="shared" si="19"/>
        <v>0</v>
      </c>
    </row>
    <row r="233" spans="44:46" x14ac:dyDescent="0.2">
      <c r="AR233" s="7">
        <v>1997</v>
      </c>
      <c r="AS233" s="7" t="s">
        <v>21</v>
      </c>
      <c r="AT233" s="3">
        <f t="shared" si="19"/>
        <v>0</v>
      </c>
    </row>
    <row r="234" spans="44:46" x14ac:dyDescent="0.2">
      <c r="AR234" s="7">
        <v>1997</v>
      </c>
      <c r="AS234" s="7" t="s">
        <v>22</v>
      </c>
      <c r="AT234" s="3">
        <f t="shared" si="19"/>
        <v>0</v>
      </c>
    </row>
    <row r="235" spans="44:46" x14ac:dyDescent="0.2">
      <c r="AR235" s="7">
        <v>1997</v>
      </c>
      <c r="AS235" s="7" t="s">
        <v>23</v>
      </c>
      <c r="AT235" s="3">
        <f t="shared" si="19"/>
        <v>0</v>
      </c>
    </row>
    <row r="236" spans="44:46" x14ac:dyDescent="0.2">
      <c r="AR236" s="7">
        <v>1997</v>
      </c>
      <c r="AS236" s="7" t="s">
        <v>24</v>
      </c>
      <c r="AT236" s="3">
        <f t="shared" si="19"/>
        <v>0</v>
      </c>
    </row>
    <row r="237" spans="44:46" x14ac:dyDescent="0.2">
      <c r="AR237" s="7">
        <v>1997</v>
      </c>
      <c r="AS237" s="7" t="s">
        <v>25</v>
      </c>
      <c r="AT237" s="3">
        <f t="shared" si="19"/>
        <v>0</v>
      </c>
    </row>
    <row r="238" spans="44:46" x14ac:dyDescent="0.2">
      <c r="AR238" s="7">
        <v>1997</v>
      </c>
      <c r="AS238" s="7" t="s">
        <v>26</v>
      </c>
      <c r="AT238" s="3">
        <f t="shared" si="19"/>
        <v>0</v>
      </c>
    </row>
    <row r="239" spans="44:46" x14ac:dyDescent="0.2">
      <c r="AR239" s="7">
        <v>1997</v>
      </c>
      <c r="AS239" s="7" t="s">
        <v>27</v>
      </c>
      <c r="AT239" s="3">
        <f t="shared" si="19"/>
        <v>0</v>
      </c>
    </row>
    <row r="240" spans="44:46" x14ac:dyDescent="0.2">
      <c r="AR240" s="7">
        <v>1998</v>
      </c>
      <c r="AS240" s="7" t="s">
        <v>7</v>
      </c>
      <c r="AT240" s="3">
        <f t="shared" ref="AT240:AT260" si="20">S49</f>
        <v>2.4883720930232558</v>
      </c>
    </row>
    <row r="241" spans="44:46" x14ac:dyDescent="0.2">
      <c r="AR241" s="7">
        <v>1998</v>
      </c>
      <c r="AS241" s="7" t="s">
        <v>8</v>
      </c>
      <c r="AT241" s="3">
        <f t="shared" si="20"/>
        <v>2</v>
      </c>
    </row>
    <row r="242" spans="44:46" x14ac:dyDescent="0.2">
      <c r="AR242" s="7">
        <v>1998</v>
      </c>
      <c r="AS242" s="7" t="s">
        <v>9</v>
      </c>
      <c r="AT242" s="3">
        <f t="shared" si="20"/>
        <v>2.3333333333333335</v>
      </c>
    </row>
    <row r="243" spans="44:46" x14ac:dyDescent="0.2">
      <c r="AR243" s="7">
        <v>1998</v>
      </c>
      <c r="AS243" s="7" t="s">
        <v>10</v>
      </c>
      <c r="AT243" s="3">
        <f t="shared" si="20"/>
        <v>2.33</v>
      </c>
    </row>
    <row r="244" spans="44:46" x14ac:dyDescent="0.2">
      <c r="AR244" s="7">
        <v>1998</v>
      </c>
      <c r="AS244" s="7" t="s">
        <v>11</v>
      </c>
      <c r="AT244" s="3">
        <f t="shared" si="20"/>
        <v>2</v>
      </c>
    </row>
    <row r="245" spans="44:46" x14ac:dyDescent="0.2">
      <c r="AR245" s="7">
        <v>1998</v>
      </c>
      <c r="AS245" s="7" t="s">
        <v>12</v>
      </c>
      <c r="AT245" s="3">
        <f t="shared" si="20"/>
        <v>2.5</v>
      </c>
    </row>
    <row r="246" spans="44:46" x14ac:dyDescent="0.2">
      <c r="AR246" s="7">
        <v>1998</v>
      </c>
      <c r="AS246" s="7" t="s">
        <v>13</v>
      </c>
      <c r="AT246" s="3">
        <f t="shared" si="20"/>
        <v>2.129032258064516</v>
      </c>
    </row>
    <row r="247" spans="44:46" x14ac:dyDescent="0.2">
      <c r="AR247" s="7">
        <v>1998</v>
      </c>
      <c r="AS247" s="7" t="s">
        <v>14</v>
      </c>
      <c r="AT247" s="3">
        <f t="shared" si="20"/>
        <v>2.1297468354430378</v>
      </c>
    </row>
    <row r="248" spans="44:46" x14ac:dyDescent="0.2">
      <c r="AR248" s="7">
        <v>1998</v>
      </c>
      <c r="AS248" s="7" t="s">
        <v>15</v>
      </c>
      <c r="AT248" s="3">
        <f t="shared" si="20"/>
        <v>2.5</v>
      </c>
    </row>
    <row r="249" spans="44:46" x14ac:dyDescent="0.2">
      <c r="AR249" s="7">
        <v>1998</v>
      </c>
      <c r="AS249" s="7" t="s">
        <v>16</v>
      </c>
      <c r="AT249" s="3">
        <f t="shared" si="20"/>
        <v>2.9220779220779223</v>
      </c>
    </row>
    <row r="250" spans="44:46" x14ac:dyDescent="0.2">
      <c r="AR250" s="7">
        <v>1998</v>
      </c>
      <c r="AS250" s="7" t="s">
        <v>17</v>
      </c>
      <c r="AT250" s="3">
        <f t="shared" si="20"/>
        <v>3.5084427767354596</v>
      </c>
    </row>
    <row r="251" spans="44:46" x14ac:dyDescent="0.2">
      <c r="AR251" s="7">
        <v>1998</v>
      </c>
      <c r="AS251" s="7" t="s">
        <v>18</v>
      </c>
      <c r="AT251" s="3">
        <f t="shared" si="20"/>
        <v>4.2</v>
      </c>
    </row>
    <row r="252" spans="44:46" x14ac:dyDescent="0.2">
      <c r="AR252" s="7">
        <v>1998</v>
      </c>
      <c r="AS252" s="7" t="s">
        <v>19</v>
      </c>
      <c r="AT252" s="3">
        <f t="shared" si="20"/>
        <v>1.3571428571428572</v>
      </c>
    </row>
    <row r="253" spans="44:46" x14ac:dyDescent="0.2">
      <c r="AR253" s="7">
        <v>1998</v>
      </c>
      <c r="AS253" s="7" t="s">
        <v>20</v>
      </c>
      <c r="AT253" s="3">
        <f t="shared" si="20"/>
        <v>5.3417721518987342</v>
      </c>
    </row>
    <row r="254" spans="44:46" x14ac:dyDescent="0.2">
      <c r="AR254" s="7">
        <v>1998</v>
      </c>
      <c r="AS254" s="7" t="s">
        <v>21</v>
      </c>
      <c r="AT254" s="3">
        <f t="shared" si="20"/>
        <v>12.925925925925924</v>
      </c>
    </row>
    <row r="255" spans="44:46" x14ac:dyDescent="0.2">
      <c r="AR255" s="7">
        <v>1998</v>
      </c>
      <c r="AS255" s="7" t="s">
        <v>22</v>
      </c>
      <c r="AT255" s="3">
        <f t="shared" si="20"/>
        <v>7.8571428571428568</v>
      </c>
    </row>
    <row r="256" spans="44:46" x14ac:dyDescent="0.2">
      <c r="AR256" s="7">
        <v>1998</v>
      </c>
      <c r="AS256" s="7" t="s">
        <v>23</v>
      </c>
      <c r="AT256" s="3">
        <f t="shared" si="20"/>
        <v>5.5</v>
      </c>
    </row>
    <row r="257" spans="44:46" x14ac:dyDescent="0.2">
      <c r="AR257" s="7">
        <v>1998</v>
      </c>
      <c r="AS257" s="7" t="s">
        <v>24</v>
      </c>
      <c r="AT257" s="3">
        <f t="shared" si="20"/>
        <v>0.41514360313315923</v>
      </c>
    </row>
    <row r="258" spans="44:46" x14ac:dyDescent="0.2">
      <c r="AR258" s="7">
        <v>1998</v>
      </c>
      <c r="AS258" s="7" t="s">
        <v>25</v>
      </c>
      <c r="AT258" s="3">
        <f t="shared" si="20"/>
        <v>3.8518518518518516</v>
      </c>
    </row>
    <row r="259" spans="44:46" x14ac:dyDescent="0.2">
      <c r="AR259" s="7">
        <v>1998</v>
      </c>
      <c r="AS259" s="7" t="s">
        <v>26</v>
      </c>
      <c r="AT259" s="3">
        <f t="shared" si="20"/>
        <v>4.666666666666667</v>
      </c>
    </row>
    <row r="260" spans="44:46" x14ac:dyDescent="0.2">
      <c r="AR260" s="7">
        <v>1998</v>
      </c>
      <c r="AS260" s="7" t="s">
        <v>27</v>
      </c>
      <c r="AT260" s="3">
        <f t="shared" si="20"/>
        <v>3.6</v>
      </c>
    </row>
    <row r="261" spans="44:46" x14ac:dyDescent="0.2">
      <c r="AR261" s="7">
        <v>1999</v>
      </c>
      <c r="AS261" s="7" t="s">
        <v>7</v>
      </c>
      <c r="AT261" s="3">
        <f t="shared" ref="AT261:AT281" si="21">T49</f>
        <v>2.9238001803903613</v>
      </c>
    </row>
    <row r="262" spans="44:46" x14ac:dyDescent="0.2">
      <c r="AR262" s="7">
        <v>1999</v>
      </c>
      <c r="AS262" s="7" t="s">
        <v>8</v>
      </c>
      <c r="AT262" s="3">
        <f t="shared" si="21"/>
        <v>2.1068422754296718</v>
      </c>
    </row>
    <row r="263" spans="44:46" x14ac:dyDescent="0.2">
      <c r="AR263" s="7">
        <v>1999</v>
      </c>
      <c r="AS263" s="7" t="s">
        <v>9</v>
      </c>
      <c r="AT263" s="3">
        <f t="shared" si="21"/>
        <v>2.5350944380262748</v>
      </c>
    </row>
    <row r="264" spans="44:46" x14ac:dyDescent="0.2">
      <c r="AR264" s="7">
        <v>1999</v>
      </c>
      <c r="AS264" s="7" t="s">
        <v>10</v>
      </c>
      <c r="AT264" s="3">
        <f t="shared" si="21"/>
        <v>2.4842421735699984</v>
      </c>
    </row>
    <row r="265" spans="44:46" x14ac:dyDescent="0.2">
      <c r="AR265" s="7">
        <v>1999</v>
      </c>
      <c r="AS265" s="7" t="s">
        <v>11</v>
      </c>
      <c r="AT265" s="3">
        <f t="shared" si="21"/>
        <v>2.2525422212458386</v>
      </c>
    </row>
    <row r="266" spans="44:46" x14ac:dyDescent="0.2">
      <c r="AR266" s="7">
        <v>1999</v>
      </c>
      <c r="AS266" s="7" t="s">
        <v>12</v>
      </c>
      <c r="AT266" s="3">
        <f t="shared" si="21"/>
        <v>2.6637711106229194</v>
      </c>
    </row>
    <row r="267" spans="44:46" x14ac:dyDescent="0.2">
      <c r="AR267" s="7">
        <v>1999</v>
      </c>
      <c r="AS267" s="7" t="s">
        <v>13</v>
      </c>
      <c r="AT267" s="3">
        <f t="shared" si="21"/>
        <v>1.8777692147767753</v>
      </c>
    </row>
    <row r="268" spans="44:46" x14ac:dyDescent="0.2">
      <c r="AR268" s="7">
        <v>1999</v>
      </c>
      <c r="AS268" s="7" t="s">
        <v>14</v>
      </c>
      <c r="AT268" s="3">
        <f t="shared" si="21"/>
        <v>2.2149383573623398</v>
      </c>
    </row>
    <row r="269" spans="44:46" x14ac:dyDescent="0.2">
      <c r="AR269" s="7">
        <v>1999</v>
      </c>
      <c r="AS269" s="7" t="s">
        <v>15</v>
      </c>
      <c r="AT269" s="3">
        <f t="shared" si="21"/>
        <v>2.4431744305339222</v>
      </c>
    </row>
    <row r="270" spans="44:46" x14ac:dyDescent="0.2">
      <c r="AR270" s="7">
        <v>1999</v>
      </c>
      <c r="AS270" s="7" t="s">
        <v>16</v>
      </c>
      <c r="AT270" s="3">
        <f t="shared" si="21"/>
        <v>2.9693128758951883</v>
      </c>
    </row>
    <row r="271" spans="44:46" x14ac:dyDescent="0.2">
      <c r="AR271" s="7">
        <v>1999</v>
      </c>
      <c r="AS271" s="7" t="s">
        <v>17</v>
      </c>
      <c r="AT271" s="3">
        <f t="shared" si="21"/>
        <v>3.3832068422067505</v>
      </c>
    </row>
    <row r="272" spans="44:46" x14ac:dyDescent="0.2">
      <c r="AR272" s="7">
        <v>1999</v>
      </c>
      <c r="AS272" s="7" t="s">
        <v>18</v>
      </c>
      <c r="AT272" s="3">
        <f t="shared" si="21"/>
        <v>4.0410291689590725</v>
      </c>
    </row>
    <row r="273" spans="44:46" x14ac:dyDescent="0.2">
      <c r="AR273" s="7">
        <v>1999</v>
      </c>
      <c r="AS273" s="7" t="s">
        <v>19</v>
      </c>
      <c r="AT273" s="3">
        <f t="shared" si="21"/>
        <v>1.3093776713170602</v>
      </c>
    </row>
    <row r="274" spans="44:46" x14ac:dyDescent="0.2">
      <c r="AR274" s="7">
        <v>1999</v>
      </c>
      <c r="AS274" s="7" t="s">
        <v>20</v>
      </c>
      <c r="AT274" s="3">
        <f t="shared" si="21"/>
        <v>4.4610149935558576</v>
      </c>
    </row>
    <row r="275" spans="44:46" x14ac:dyDescent="0.2">
      <c r="AR275" s="7">
        <v>1999</v>
      </c>
      <c r="AS275" s="7" t="s">
        <v>21</v>
      </c>
      <c r="AT275" s="3">
        <f t="shared" si="21"/>
        <v>13.36607503793722</v>
      </c>
    </row>
    <row r="276" spans="44:46" x14ac:dyDescent="0.2">
      <c r="AR276" s="7">
        <v>1999</v>
      </c>
      <c r="AS276" s="7" t="s">
        <v>22</v>
      </c>
      <c r="AT276" s="3">
        <f t="shared" si="21"/>
        <v>7.6919028467451103</v>
      </c>
    </row>
    <row r="277" spans="44:46" x14ac:dyDescent="0.2">
      <c r="AR277" s="7">
        <v>1999</v>
      </c>
      <c r="AS277" s="7" t="s">
        <v>23</v>
      </c>
      <c r="AT277" s="3">
        <f t="shared" si="21"/>
        <v>5.153070438428716</v>
      </c>
    </row>
    <row r="278" spans="44:46" x14ac:dyDescent="0.2">
      <c r="AR278" s="7">
        <v>1999</v>
      </c>
      <c r="AS278" s="7" t="s">
        <v>24</v>
      </c>
      <c r="AT278" s="3">
        <f t="shared" si="21"/>
        <v>0.87206545905303479</v>
      </c>
    </row>
    <row r="279" spans="44:46" x14ac:dyDescent="0.2">
      <c r="AR279" s="7">
        <v>1999</v>
      </c>
      <c r="AS279" s="7" t="s">
        <v>25</v>
      </c>
      <c r="AT279" s="3">
        <f t="shared" si="21"/>
        <v>3.6601252481147819</v>
      </c>
    </row>
    <row r="280" spans="44:46" x14ac:dyDescent="0.2">
      <c r="AR280" s="7">
        <v>1999</v>
      </c>
      <c r="AS280" s="7" t="s">
        <v>26</v>
      </c>
      <c r="AT280" s="3">
        <f t="shared" si="21"/>
        <v>3.9453557109808641</v>
      </c>
    </row>
    <row r="281" spans="44:46" x14ac:dyDescent="0.2">
      <c r="AR281" s="7">
        <v>1999</v>
      </c>
      <c r="AS281" s="7" t="s">
        <v>27</v>
      </c>
      <c r="AT281" s="3">
        <f t="shared" si="21"/>
        <v>3.1084007547193684</v>
      </c>
    </row>
    <row r="282" spans="44:46" x14ac:dyDescent="0.2">
      <c r="AR282" s="7">
        <v>2000</v>
      </c>
      <c r="AS282" s="7" t="s">
        <v>7</v>
      </c>
      <c r="AT282" s="3">
        <f t="shared" ref="AT282:AT302" si="22">U49</f>
        <v>3.3825778484116302</v>
      </c>
    </row>
    <row r="283" spans="44:46" x14ac:dyDescent="0.2">
      <c r="AR283" s="7">
        <v>2000</v>
      </c>
      <c r="AS283" s="7" t="s">
        <v>8</v>
      </c>
      <c r="AT283" s="3">
        <f t="shared" si="22"/>
        <v>2.2701442973782129</v>
      </c>
    </row>
    <row r="284" spans="44:46" x14ac:dyDescent="0.2">
      <c r="AR284" s="7">
        <v>2000</v>
      </c>
      <c r="AS284" s="7" t="s">
        <v>9</v>
      </c>
      <c r="AT284" s="3">
        <f t="shared" si="22"/>
        <v>2.7768970050132675</v>
      </c>
    </row>
    <row r="285" spans="44:46" x14ac:dyDescent="0.2">
      <c r="AR285" s="7">
        <v>2000</v>
      </c>
      <c r="AS285" s="7" t="s">
        <v>10</v>
      </c>
      <c r="AT285" s="3">
        <f t="shared" si="22"/>
        <v>2.6969971627600628</v>
      </c>
    </row>
    <row r="286" spans="44:46" x14ac:dyDescent="0.2">
      <c r="AR286" s="7">
        <v>2000</v>
      </c>
      <c r="AS286" s="7" t="s">
        <v>11</v>
      </c>
      <c r="AT286" s="3">
        <f t="shared" si="22"/>
        <v>2.551783603800005</v>
      </c>
    </row>
    <row r="287" spans="44:46" x14ac:dyDescent="0.2">
      <c r="AR287" s="7">
        <v>2000</v>
      </c>
      <c r="AS287" s="7" t="s">
        <v>12</v>
      </c>
      <c r="AT287" s="3">
        <f t="shared" si="22"/>
        <v>2.8508918019000022</v>
      </c>
    </row>
    <row r="288" spans="44:46" x14ac:dyDescent="0.2">
      <c r="AR288" s="7">
        <v>2000</v>
      </c>
      <c r="AS288" s="7" t="s">
        <v>13</v>
      </c>
      <c r="AT288" s="3">
        <f t="shared" si="22"/>
        <v>1.6649529181475733</v>
      </c>
    </row>
    <row r="289" spans="44:46" x14ac:dyDescent="0.2">
      <c r="AR289" s="7">
        <v>2000</v>
      </c>
      <c r="AS289" s="7" t="s">
        <v>14</v>
      </c>
      <c r="AT289" s="3">
        <f t="shared" si="22"/>
        <v>2.336641296979558</v>
      </c>
    </row>
    <row r="290" spans="44:46" x14ac:dyDescent="0.2">
      <c r="AR290" s="7">
        <v>2000</v>
      </c>
      <c r="AS290" s="7" t="s">
        <v>15</v>
      </c>
      <c r="AT290" s="3">
        <f t="shared" si="22"/>
        <v>2.4229730369749967</v>
      </c>
    </row>
    <row r="291" spans="44:46" x14ac:dyDescent="0.2">
      <c r="AR291" s="7">
        <v>2000</v>
      </c>
      <c r="AS291" s="7" t="s">
        <v>16</v>
      </c>
      <c r="AT291" s="3">
        <f t="shared" si="22"/>
        <v>3.0914973680968023</v>
      </c>
    </row>
    <row r="292" spans="44:46" x14ac:dyDescent="0.2">
      <c r="AR292" s="7">
        <v>2000</v>
      </c>
      <c r="AS292" s="7" t="s">
        <v>17</v>
      </c>
      <c r="AT292" s="3">
        <f t="shared" si="22"/>
        <v>3.3215570416315323</v>
      </c>
    </row>
    <row r="293" spans="44:46" x14ac:dyDescent="0.2">
      <c r="AR293" s="7">
        <v>2000</v>
      </c>
      <c r="AS293" s="7" t="s">
        <v>18</v>
      </c>
      <c r="AT293" s="3">
        <f t="shared" si="22"/>
        <v>3.9555340727184847</v>
      </c>
    </row>
    <row r="294" spans="44:46" x14ac:dyDescent="0.2">
      <c r="AR294" s="7">
        <v>2000</v>
      </c>
      <c r="AS294" s="7" t="s">
        <v>19</v>
      </c>
      <c r="AT294" s="3">
        <f t="shared" si="22"/>
        <v>1.2812565565974472</v>
      </c>
    </row>
    <row r="295" spans="44:46" x14ac:dyDescent="0.2">
      <c r="AR295" s="7">
        <v>2000</v>
      </c>
      <c r="AS295" s="7" t="s">
        <v>20</v>
      </c>
      <c r="AT295" s="3">
        <f t="shared" si="22"/>
        <v>3.6157992557314813</v>
      </c>
    </row>
    <row r="296" spans="44:46" x14ac:dyDescent="0.2">
      <c r="AR296" s="7">
        <v>2000</v>
      </c>
      <c r="AS296" s="7" t="s">
        <v>21</v>
      </c>
      <c r="AT296" s="3">
        <f t="shared" si="22"/>
        <v>13.913429176240953</v>
      </c>
    </row>
    <row r="297" spans="44:46" x14ac:dyDescent="0.2">
      <c r="AR297" s="7">
        <v>2000</v>
      </c>
      <c r="AS297" s="7" t="s">
        <v>22</v>
      </c>
      <c r="AT297" s="3">
        <f t="shared" si="22"/>
        <v>7.5603075939589495</v>
      </c>
    </row>
    <row r="298" spans="44:46" x14ac:dyDescent="0.2">
      <c r="AR298" s="7">
        <v>2000</v>
      </c>
      <c r="AS298" s="7" t="s">
        <v>23</v>
      </c>
      <c r="AT298" s="3">
        <f t="shared" si="22"/>
        <v>4.9577301220839782</v>
      </c>
    </row>
    <row r="299" spans="44:46" x14ac:dyDescent="0.2">
      <c r="AR299" s="7">
        <v>2000</v>
      </c>
      <c r="AS299" s="7" t="s">
        <v>24</v>
      </c>
      <c r="AT299" s="3">
        <f t="shared" si="22"/>
        <v>1.3704237748287913</v>
      </c>
    </row>
    <row r="300" spans="44:46" x14ac:dyDescent="0.2">
      <c r="AR300" s="7">
        <v>2000</v>
      </c>
      <c r="AS300" s="7" t="s">
        <v>25</v>
      </c>
      <c r="AT300" s="3">
        <f t="shared" si="22"/>
        <v>3.5378887067375899</v>
      </c>
    </row>
    <row r="301" spans="44:46" x14ac:dyDescent="0.2">
      <c r="AR301" s="7">
        <v>2000</v>
      </c>
      <c r="AS301" s="7" t="s">
        <v>26</v>
      </c>
      <c r="AT301" s="3">
        <f t="shared" si="22"/>
        <v>3.2613696004833459</v>
      </c>
    </row>
    <row r="302" spans="44:46" x14ac:dyDescent="0.2">
      <c r="AR302" s="7">
        <v>2000</v>
      </c>
      <c r="AS302" s="7" t="s">
        <v>27</v>
      </c>
      <c r="AT302" s="3">
        <f t="shared" si="22"/>
        <v>2.6775296055090863</v>
      </c>
    </row>
    <row r="303" spans="44:46" x14ac:dyDescent="0.2">
      <c r="AR303" s="7">
        <v>2001</v>
      </c>
      <c r="AS303" s="7" t="s">
        <v>7</v>
      </c>
      <c r="AT303" s="3">
        <f t="shared" ref="AT303:AT323" si="23">V49</f>
        <v>3.8727050456416467</v>
      </c>
    </row>
    <row r="304" spans="44:46" x14ac:dyDescent="0.2">
      <c r="AR304" s="7">
        <v>2001</v>
      </c>
      <c r="AS304" s="7" t="s">
        <v>8</v>
      </c>
      <c r="AT304" s="3">
        <f t="shared" si="23"/>
        <v>2.5092500992244502</v>
      </c>
    </row>
    <row r="305" spans="44:46" x14ac:dyDescent="0.2">
      <c r="AR305" s="7">
        <v>2001</v>
      </c>
      <c r="AS305" s="7" t="s">
        <v>9</v>
      </c>
      <c r="AT305" s="3">
        <f t="shared" si="23"/>
        <v>3.0724598947375563</v>
      </c>
    </row>
    <row r="306" spans="44:46" x14ac:dyDescent="0.2">
      <c r="AR306" s="7">
        <v>2001</v>
      </c>
      <c r="AS306" s="7" t="s">
        <v>10</v>
      </c>
      <c r="AT306" s="3">
        <f t="shared" si="23"/>
        <v>2.9742088649043703</v>
      </c>
    </row>
    <row r="307" spans="44:46" x14ac:dyDescent="0.2">
      <c r="AR307" s="7">
        <v>2001</v>
      </c>
      <c r="AS307" s="7" t="s">
        <v>11</v>
      </c>
      <c r="AT307" s="3">
        <f t="shared" si="23"/>
        <v>2.9137240447716657</v>
      </c>
    </row>
    <row r="308" spans="44:46" x14ac:dyDescent="0.2">
      <c r="AR308" s="7">
        <v>2001</v>
      </c>
      <c r="AS308" s="7" t="s">
        <v>12</v>
      </c>
      <c r="AT308" s="3">
        <f t="shared" si="23"/>
        <v>3.0693620223858327</v>
      </c>
    </row>
    <row r="309" spans="44:46" x14ac:dyDescent="0.2">
      <c r="AR309" s="7">
        <v>2001</v>
      </c>
      <c r="AS309" s="7" t="s">
        <v>13</v>
      </c>
      <c r="AT309" s="3">
        <f t="shared" si="23"/>
        <v>1.4849871927521932</v>
      </c>
    </row>
    <row r="310" spans="44:46" x14ac:dyDescent="0.2">
      <c r="AR310" s="7">
        <v>2001</v>
      </c>
      <c r="AS310" s="7" t="s">
        <v>14</v>
      </c>
      <c r="AT310" s="3">
        <f t="shared" si="23"/>
        <v>2.5073650636740066</v>
      </c>
    </row>
    <row r="311" spans="44:46" x14ac:dyDescent="0.2">
      <c r="AR311" s="7">
        <v>2001</v>
      </c>
      <c r="AS311" s="7" t="s">
        <v>15</v>
      </c>
      <c r="AT311" s="3">
        <f t="shared" si="23"/>
        <v>2.4519438615108249</v>
      </c>
    </row>
    <row r="312" spans="44:46" x14ac:dyDescent="0.2">
      <c r="AR312" s="7">
        <v>2001</v>
      </c>
      <c r="AS312" s="7" t="s">
        <v>16</v>
      </c>
      <c r="AT312" s="3">
        <f t="shared" si="23"/>
        <v>3.29624498624375</v>
      </c>
    </row>
    <row r="313" spans="44:46" x14ac:dyDescent="0.2">
      <c r="AR313" s="7">
        <v>2001</v>
      </c>
      <c r="AS313" s="7" t="s">
        <v>17</v>
      </c>
      <c r="AT313" s="3">
        <f t="shared" si="23"/>
        <v>3.3451456212017256</v>
      </c>
    </row>
    <row r="314" spans="44:46" x14ac:dyDescent="0.2">
      <c r="AR314" s="7">
        <v>2001</v>
      </c>
      <c r="AS314" s="7" t="s">
        <v>18</v>
      </c>
      <c r="AT314" s="3">
        <f t="shared" si="23"/>
        <v>3.9406298933572819</v>
      </c>
    </row>
    <row r="315" spans="44:46" x14ac:dyDescent="0.2">
      <c r="AR315" s="7">
        <v>2001</v>
      </c>
      <c r="AS315" s="7" t="s">
        <v>19</v>
      </c>
      <c r="AT315" s="3">
        <f t="shared" si="23"/>
        <v>1.2795098933098865</v>
      </c>
    </row>
    <row r="316" spans="44:46" x14ac:dyDescent="0.2">
      <c r="AR316" s="7">
        <v>2001</v>
      </c>
      <c r="AS316" s="7" t="s">
        <v>20</v>
      </c>
      <c r="AT316" s="3">
        <f t="shared" si="23"/>
        <v>2.8183020108928223</v>
      </c>
    </row>
    <row r="317" spans="44:46" x14ac:dyDescent="0.2">
      <c r="AR317" s="7">
        <v>2001</v>
      </c>
      <c r="AS317" s="7" t="s">
        <v>21</v>
      </c>
      <c r="AT317" s="3">
        <f t="shared" si="23"/>
        <v>14.578878530541349</v>
      </c>
    </row>
    <row r="318" spans="44:46" x14ac:dyDescent="0.2">
      <c r="AR318" s="7">
        <v>2001</v>
      </c>
      <c r="AS318" s="7" t="s">
        <v>22</v>
      </c>
      <c r="AT318" s="3">
        <f t="shared" si="23"/>
        <v>7.4669244384313815</v>
      </c>
    </row>
    <row r="319" spans="44:46" x14ac:dyDescent="0.2">
      <c r="AR319" s="7">
        <v>2001</v>
      </c>
      <c r="AS319" s="7" t="s">
        <v>23</v>
      </c>
      <c r="AT319" s="3">
        <f t="shared" si="23"/>
        <v>4.8919142449024173</v>
      </c>
    </row>
    <row r="320" spans="44:46" x14ac:dyDescent="0.2">
      <c r="AR320" s="7">
        <v>2001</v>
      </c>
      <c r="AS320" s="7" t="s">
        <v>24</v>
      </c>
      <c r="AT320" s="3">
        <f t="shared" si="23"/>
        <v>1.9244153599038571</v>
      </c>
    </row>
    <row r="321" spans="44:46" x14ac:dyDescent="0.2">
      <c r="AR321" s="7">
        <v>2001</v>
      </c>
      <c r="AS321" s="7" t="s">
        <v>25</v>
      </c>
      <c r="AT321" s="3">
        <f t="shared" si="23"/>
        <v>3.5088172564289613</v>
      </c>
    </row>
    <row r="322" spans="44:46" x14ac:dyDescent="0.2">
      <c r="AR322" s="7">
        <v>2001</v>
      </c>
      <c r="AS322" s="7" t="s">
        <v>26</v>
      </c>
      <c r="AT322" s="3">
        <f t="shared" si="23"/>
        <v>2.609275459845827</v>
      </c>
    </row>
    <row r="323" spans="44:46" x14ac:dyDescent="0.2">
      <c r="AR323" s="7">
        <v>2001</v>
      </c>
      <c r="AS323" s="7" t="s">
        <v>27</v>
      </c>
      <c r="AT323" s="3">
        <f t="shared" si="23"/>
        <v>2.3135554829806777</v>
      </c>
    </row>
    <row r="324" spans="44:46" x14ac:dyDescent="0.2">
      <c r="AR324" s="7">
        <v>2002</v>
      </c>
      <c r="AS324" s="7" t="s">
        <v>7</v>
      </c>
      <c r="AT324" s="3">
        <f t="shared" ref="AT324:AT344" si="24">W49</f>
        <v>4.375</v>
      </c>
    </row>
    <row r="325" spans="44:46" x14ac:dyDescent="0.2">
      <c r="AR325" s="7">
        <v>2002</v>
      </c>
      <c r="AS325" s="7" t="s">
        <v>8</v>
      </c>
      <c r="AT325" s="3">
        <f t="shared" si="24"/>
        <v>2.7777777777777777</v>
      </c>
    </row>
    <row r="326" spans="44:46" x14ac:dyDescent="0.2">
      <c r="AR326" s="7">
        <v>2002</v>
      </c>
      <c r="AS326" s="7" t="s">
        <v>9</v>
      </c>
      <c r="AT326" s="3">
        <f t="shared" si="24"/>
        <v>3.3888888888888888</v>
      </c>
    </row>
    <row r="327" spans="44:46" x14ac:dyDescent="0.2">
      <c r="AR327" s="7">
        <v>2002</v>
      </c>
      <c r="AS327" s="7" t="s">
        <v>10</v>
      </c>
      <c r="AT327" s="3">
        <f t="shared" si="24"/>
        <v>3.3</v>
      </c>
    </row>
    <row r="328" spans="44:46" x14ac:dyDescent="0.2">
      <c r="AR328" s="7">
        <v>2002</v>
      </c>
      <c r="AS328" s="7" t="s">
        <v>11</v>
      </c>
      <c r="AT328" s="3">
        <f t="shared" si="24"/>
        <v>3.3</v>
      </c>
    </row>
    <row r="329" spans="44:46" x14ac:dyDescent="0.2">
      <c r="AR329" s="7">
        <v>2002</v>
      </c>
      <c r="AS329" s="7" t="s">
        <v>12</v>
      </c>
      <c r="AT329" s="3">
        <f t="shared" si="24"/>
        <v>3.3</v>
      </c>
    </row>
    <row r="330" spans="44:46" x14ac:dyDescent="0.2">
      <c r="AR330" s="7">
        <v>2002</v>
      </c>
      <c r="AS330" s="7" t="s">
        <v>13</v>
      </c>
      <c r="AT330" s="3">
        <f t="shared" si="24"/>
        <v>1.3491271820448878</v>
      </c>
    </row>
    <row r="331" spans="44:46" x14ac:dyDescent="0.2">
      <c r="AR331" s="7">
        <v>2002</v>
      </c>
      <c r="AS331" s="7" t="s">
        <v>14</v>
      </c>
      <c r="AT331" s="3">
        <f t="shared" si="24"/>
        <v>2.6971153846153846</v>
      </c>
    </row>
    <row r="332" spans="44:46" x14ac:dyDescent="0.2">
      <c r="AR332" s="7">
        <v>2002</v>
      </c>
      <c r="AS332" s="7" t="s">
        <v>15</v>
      </c>
      <c r="AT332" s="3">
        <f t="shared" si="24"/>
        <v>2.5</v>
      </c>
    </row>
    <row r="333" spans="44:46" x14ac:dyDescent="0.2">
      <c r="AR333" s="7">
        <v>2002</v>
      </c>
      <c r="AS333" s="7" t="s">
        <v>16</v>
      </c>
      <c r="AT333" s="3">
        <f t="shared" si="24"/>
        <v>3.5632183908045976</v>
      </c>
    </row>
    <row r="334" spans="44:46" x14ac:dyDescent="0.2">
      <c r="AR334" s="7">
        <v>2002</v>
      </c>
      <c r="AS334" s="7" t="s">
        <v>17</v>
      </c>
      <c r="AT334" s="3">
        <f t="shared" si="24"/>
        <v>3.4020408163265308</v>
      </c>
    </row>
    <row r="335" spans="44:46" x14ac:dyDescent="0.2">
      <c r="AR335" s="7">
        <v>2002</v>
      </c>
      <c r="AS335" s="7" t="s">
        <v>18</v>
      </c>
      <c r="AT335" s="3">
        <f t="shared" si="24"/>
        <v>4</v>
      </c>
    </row>
    <row r="336" spans="44:46" x14ac:dyDescent="0.2">
      <c r="AR336" s="7">
        <v>2002</v>
      </c>
      <c r="AS336" s="7" t="s">
        <v>19</v>
      </c>
      <c r="AT336" s="3">
        <f t="shared" si="24"/>
        <v>1.288</v>
      </c>
    </row>
    <row r="337" spans="44:46" x14ac:dyDescent="0.2">
      <c r="AR337" s="7">
        <v>2002</v>
      </c>
      <c r="AS337" s="7" t="s">
        <v>20</v>
      </c>
      <c r="AT337" s="3">
        <f t="shared" si="24"/>
        <v>2.0393258426966292</v>
      </c>
    </row>
    <row r="338" spans="44:46" x14ac:dyDescent="0.2">
      <c r="AR338" s="7">
        <v>2002</v>
      </c>
      <c r="AS338" s="7" t="s">
        <v>21</v>
      </c>
      <c r="AT338" s="3">
        <f t="shared" si="24"/>
        <v>15.333333333333336</v>
      </c>
    </row>
    <row r="339" spans="44:46" x14ac:dyDescent="0.2">
      <c r="AR339" s="7">
        <v>2002</v>
      </c>
      <c r="AS339" s="7" t="s">
        <v>22</v>
      </c>
      <c r="AT339" s="3">
        <f t="shared" si="24"/>
        <v>7.4</v>
      </c>
    </row>
    <row r="340" spans="44:46" x14ac:dyDescent="0.2">
      <c r="AR340" s="7">
        <v>2002</v>
      </c>
      <c r="AS340" s="7" t="s">
        <v>23</v>
      </c>
      <c r="AT340" s="3">
        <f t="shared" si="24"/>
        <v>5</v>
      </c>
    </row>
    <row r="341" spans="44:46" x14ac:dyDescent="0.2">
      <c r="AR341" s="7">
        <v>2002</v>
      </c>
      <c r="AS341" s="7" t="s">
        <v>24</v>
      </c>
      <c r="AT341" s="3">
        <f t="shared" si="24"/>
        <v>2.5</v>
      </c>
    </row>
    <row r="342" spans="44:46" x14ac:dyDescent="0.2">
      <c r="AR342" s="7">
        <v>2002</v>
      </c>
      <c r="AS342" s="7" t="s">
        <v>25</v>
      </c>
      <c r="AT342" s="3">
        <f t="shared" si="24"/>
        <v>3.5161290322580645</v>
      </c>
    </row>
    <row r="343" spans="44:46" x14ac:dyDescent="0.2">
      <c r="AR343" s="7">
        <v>2002</v>
      </c>
      <c r="AS343" s="7" t="s">
        <v>26</v>
      </c>
      <c r="AT343" s="3">
        <f t="shared" si="24"/>
        <v>2</v>
      </c>
    </row>
    <row r="344" spans="44:46" x14ac:dyDescent="0.2">
      <c r="AR344" s="7">
        <v>2002</v>
      </c>
      <c r="AS344" s="7" t="s">
        <v>27</v>
      </c>
      <c r="AT344" s="3">
        <f t="shared" si="24"/>
        <v>2</v>
      </c>
    </row>
    <row r="345" spans="44:46" x14ac:dyDescent="0.2">
      <c r="AR345" s="7">
        <v>2003</v>
      </c>
      <c r="AS345" s="7" t="s">
        <v>7</v>
      </c>
      <c r="AT345" s="3">
        <f t="shared" ref="AT345:AT365" si="25">X49</f>
        <v>3.9122117592235508</v>
      </c>
    </row>
    <row r="346" spans="44:46" x14ac:dyDescent="0.2">
      <c r="AR346" s="7">
        <v>2003</v>
      </c>
      <c r="AS346" s="7" t="s">
        <v>8</v>
      </c>
      <c r="AT346" s="3">
        <f t="shared" si="25"/>
        <v>2.7459469350163723</v>
      </c>
    </row>
    <row r="347" spans="44:46" x14ac:dyDescent="0.2">
      <c r="AR347" s="7">
        <v>2003</v>
      </c>
      <c r="AS347" s="7" t="s">
        <v>9</v>
      </c>
      <c r="AT347" s="3">
        <f t="shared" si="25"/>
        <v>3.5315576443746557</v>
      </c>
    </row>
    <row r="348" spans="44:46" x14ac:dyDescent="0.2">
      <c r="AR348" s="7">
        <v>2003</v>
      </c>
      <c r="AS348" s="7" t="s">
        <v>10</v>
      </c>
      <c r="AT348" s="3">
        <f t="shared" si="25"/>
        <v>3.4656416159927628</v>
      </c>
    </row>
    <row r="349" spans="44:46" x14ac:dyDescent="0.2">
      <c r="AR349" s="7">
        <v>2003</v>
      </c>
      <c r="AS349" s="7" t="s">
        <v>11</v>
      </c>
      <c r="AT349" s="3">
        <f t="shared" si="25"/>
        <v>3.4459399118897243</v>
      </c>
    </row>
    <row r="350" spans="44:46" x14ac:dyDescent="0.2">
      <c r="AR350" s="7">
        <v>2003</v>
      </c>
      <c r="AS350" s="7" t="s">
        <v>12</v>
      </c>
      <c r="AT350" s="3">
        <f t="shared" si="25"/>
        <v>3.5854699559448622</v>
      </c>
    </row>
    <row r="351" spans="44:46" x14ac:dyDescent="0.2">
      <c r="AR351" s="7">
        <v>2003</v>
      </c>
      <c r="AS351" s="7" t="s">
        <v>13</v>
      </c>
      <c r="AT351" s="3">
        <f t="shared" si="25"/>
        <v>1.5457821715106843</v>
      </c>
    </row>
    <row r="352" spans="44:46" x14ac:dyDescent="0.2">
      <c r="AR352" s="7">
        <v>2003</v>
      </c>
      <c r="AS352" s="7" t="s">
        <v>14</v>
      </c>
      <c r="AT352" s="3">
        <f t="shared" si="25"/>
        <v>3.0546553301837212</v>
      </c>
    </row>
    <row r="353" spans="44:46" x14ac:dyDescent="0.2">
      <c r="AR353" s="7">
        <v>2003</v>
      </c>
      <c r="AS353" s="7" t="s">
        <v>15</v>
      </c>
      <c r="AT353" s="3">
        <f t="shared" si="25"/>
        <v>2.9061449827088497</v>
      </c>
    </row>
    <row r="354" spans="44:46" x14ac:dyDescent="0.2">
      <c r="AR354" s="7">
        <v>2003</v>
      </c>
      <c r="AS354" s="7" t="s">
        <v>16</v>
      </c>
      <c r="AT354" s="3">
        <f t="shared" si="25"/>
        <v>3.7489943221974378</v>
      </c>
    </row>
    <row r="355" spans="44:46" x14ac:dyDescent="0.2">
      <c r="AR355" s="7">
        <v>2003</v>
      </c>
      <c r="AS355" s="7" t="s">
        <v>17</v>
      </c>
      <c r="AT355" s="3">
        <f t="shared" si="25"/>
        <v>4.1453663971882628</v>
      </c>
    </row>
    <row r="356" spans="44:46" x14ac:dyDescent="0.2">
      <c r="AR356" s="7">
        <v>2003</v>
      </c>
      <c r="AS356" s="7" t="s">
        <v>18</v>
      </c>
      <c r="AT356" s="3">
        <f t="shared" si="25"/>
        <v>4.740574821742781</v>
      </c>
    </row>
    <row r="357" spans="44:46" x14ac:dyDescent="0.2">
      <c r="AR357" s="7">
        <v>2003</v>
      </c>
      <c r="AS357" s="7" t="s">
        <v>19</v>
      </c>
      <c r="AT357" s="3">
        <f t="shared" si="25"/>
        <v>1.2322935177553993</v>
      </c>
    </row>
    <row r="358" spans="44:46" x14ac:dyDescent="0.2">
      <c r="AR358" s="7">
        <v>2003</v>
      </c>
      <c r="AS358" s="7" t="s">
        <v>20</v>
      </c>
      <c r="AT358" s="3">
        <f t="shared" si="25"/>
        <v>2.065229884769666</v>
      </c>
    </row>
    <row r="359" spans="44:46" x14ac:dyDescent="0.2">
      <c r="AR359" s="7">
        <v>2003</v>
      </c>
      <c r="AS359" s="7" t="s">
        <v>21</v>
      </c>
      <c r="AT359" s="3">
        <f t="shared" si="25"/>
        <v>13.52481311944512</v>
      </c>
    </row>
    <row r="360" spans="44:46" x14ac:dyDescent="0.2">
      <c r="AR360" s="7">
        <v>2003</v>
      </c>
      <c r="AS360" s="7" t="s">
        <v>22</v>
      </c>
      <c r="AT360" s="3">
        <f t="shared" si="25"/>
        <v>7.8910091631133579</v>
      </c>
    </row>
    <row r="361" spans="44:46" x14ac:dyDescent="0.2">
      <c r="AR361" s="7">
        <v>2003</v>
      </c>
      <c r="AS361" s="7" t="s">
        <v>23</v>
      </c>
      <c r="AT361" s="3">
        <f t="shared" si="25"/>
        <v>4.9429371150514969</v>
      </c>
    </row>
    <row r="362" spans="44:46" x14ac:dyDescent="0.2">
      <c r="AR362" s="7">
        <v>2003</v>
      </c>
      <c r="AS362" s="7" t="s">
        <v>24</v>
      </c>
      <c r="AT362" s="3">
        <f t="shared" si="25"/>
        <v>3.1273882268031628</v>
      </c>
    </row>
    <row r="363" spans="44:46" x14ac:dyDescent="0.2">
      <c r="AR363" s="7">
        <v>2003</v>
      </c>
      <c r="AS363" s="7" t="s">
        <v>25</v>
      </c>
      <c r="AT363" s="3">
        <f t="shared" si="25"/>
        <v>4.0726992491779805</v>
      </c>
    </row>
    <row r="364" spans="44:46" x14ac:dyDescent="0.2">
      <c r="AR364" s="7">
        <v>2003</v>
      </c>
      <c r="AS364" s="7" t="s">
        <v>26</v>
      </c>
      <c r="AT364" s="3">
        <f t="shared" si="25"/>
        <v>2.2686159338467213</v>
      </c>
    </row>
    <row r="365" spans="44:46" x14ac:dyDescent="0.2">
      <c r="AR365" s="7">
        <v>2003</v>
      </c>
      <c r="AS365" s="7" t="s">
        <v>27</v>
      </c>
      <c r="AT365" s="3">
        <f t="shared" si="25"/>
        <v>2.2308223804883225</v>
      </c>
    </row>
    <row r="366" spans="44:46" x14ac:dyDescent="0.2">
      <c r="AR366" s="7">
        <v>2004</v>
      </c>
      <c r="AS366" s="7" t="s">
        <v>7</v>
      </c>
      <c r="AT366" s="3">
        <f t="shared" ref="AT366:AT386" si="26">Y49</f>
        <v>3.6080351187841937</v>
      </c>
    </row>
    <row r="367" spans="44:46" x14ac:dyDescent="0.2">
      <c r="AR367" s="7">
        <v>2004</v>
      </c>
      <c r="AS367" s="7" t="s">
        <v>8</v>
      </c>
      <c r="AT367" s="3">
        <f t="shared" si="26"/>
        <v>3.0976420699854268</v>
      </c>
    </row>
    <row r="368" spans="44:46" x14ac:dyDescent="0.2">
      <c r="AR368" s="7">
        <v>2004</v>
      </c>
      <c r="AS368" s="7" t="s">
        <v>9</v>
      </c>
      <c r="AT368" s="3">
        <f t="shared" si="26"/>
        <v>3.9462244502050412</v>
      </c>
    </row>
    <row r="369" spans="44:46" x14ac:dyDescent="0.2">
      <c r="AR369" s="7">
        <v>2004</v>
      </c>
      <c r="AS369" s="7" t="s">
        <v>10</v>
      </c>
      <c r="AT369" s="3">
        <f t="shared" si="26"/>
        <v>3.7851649330557322</v>
      </c>
    </row>
    <row r="370" spans="44:46" x14ac:dyDescent="0.2">
      <c r="AR370" s="7">
        <v>2004</v>
      </c>
      <c r="AS370" s="7" t="s">
        <v>11</v>
      </c>
      <c r="AT370" s="3">
        <f t="shared" si="26"/>
        <v>3.9091030244536338</v>
      </c>
    </row>
    <row r="371" spans="44:46" x14ac:dyDescent="0.2">
      <c r="AR371" s="7">
        <v>2004</v>
      </c>
      <c r="AS371" s="7" t="s">
        <v>12</v>
      </c>
      <c r="AT371" s="3">
        <f t="shared" si="26"/>
        <v>4.0295515122268171</v>
      </c>
    </row>
    <row r="372" spans="44:46" x14ac:dyDescent="0.2">
      <c r="AR372" s="7">
        <v>2004</v>
      </c>
      <c r="AS372" s="7" t="s">
        <v>13</v>
      </c>
      <c r="AT372" s="3">
        <f t="shared" si="26"/>
        <v>1.6794380638700723</v>
      </c>
    </row>
    <row r="373" spans="44:46" x14ac:dyDescent="0.2">
      <c r="AR373" s="7">
        <v>2004</v>
      </c>
      <c r="AS373" s="7" t="s">
        <v>14</v>
      </c>
      <c r="AT373" s="3">
        <f t="shared" si="26"/>
        <v>3.6602140507963044</v>
      </c>
    </row>
    <row r="374" spans="44:46" x14ac:dyDescent="0.2">
      <c r="AR374" s="7">
        <v>2004</v>
      </c>
      <c r="AS374" s="7" t="s">
        <v>15</v>
      </c>
      <c r="AT374" s="3">
        <f t="shared" si="26"/>
        <v>3.5610746968310569</v>
      </c>
    </row>
    <row r="375" spans="44:46" x14ac:dyDescent="0.2">
      <c r="AR375" s="7">
        <v>2004</v>
      </c>
      <c r="AS375" s="7" t="s">
        <v>16</v>
      </c>
      <c r="AT375" s="3">
        <f t="shared" si="26"/>
        <v>4.1318785927720834</v>
      </c>
    </row>
    <row r="376" spans="44:46" x14ac:dyDescent="0.2">
      <c r="AR376" s="7">
        <v>2004</v>
      </c>
      <c r="AS376" s="7" t="s">
        <v>17</v>
      </c>
      <c r="AT376" s="3">
        <f t="shared" si="26"/>
        <v>5.3183227636463668</v>
      </c>
    </row>
    <row r="377" spans="44:46" x14ac:dyDescent="0.2">
      <c r="AR377" s="7">
        <v>2004</v>
      </c>
      <c r="AS377" s="7" t="s">
        <v>18</v>
      </c>
      <c r="AT377" s="3">
        <f t="shared" si="26"/>
        <v>5.4956438035154509</v>
      </c>
    </row>
    <row r="378" spans="44:46" x14ac:dyDescent="0.2">
      <c r="AR378" s="7">
        <v>2004</v>
      </c>
      <c r="AS378" s="7" t="s">
        <v>19</v>
      </c>
      <c r="AT378" s="3">
        <f t="shared" si="26"/>
        <v>1.3100274429183669</v>
      </c>
    </row>
    <row r="379" spans="44:46" x14ac:dyDescent="0.2">
      <c r="AR379" s="7">
        <v>2004</v>
      </c>
      <c r="AS379" s="7" t="s">
        <v>20</v>
      </c>
      <c r="AT379" s="3">
        <f t="shared" si="26"/>
        <v>2.3325635983296653</v>
      </c>
    </row>
    <row r="380" spans="44:46" x14ac:dyDescent="0.2">
      <c r="AR380" s="7">
        <v>2004</v>
      </c>
      <c r="AS380" s="7" t="s">
        <v>21</v>
      </c>
      <c r="AT380" s="3">
        <f t="shared" si="26"/>
        <v>11.998229289925373</v>
      </c>
    </row>
    <row r="381" spans="44:46" x14ac:dyDescent="0.2">
      <c r="AR381" s="7">
        <v>2004</v>
      </c>
      <c r="AS381" s="7" t="s">
        <v>22</v>
      </c>
      <c r="AT381" s="3">
        <f t="shared" si="26"/>
        <v>8.4903555906860966</v>
      </c>
    </row>
    <row r="382" spans="44:46" x14ac:dyDescent="0.2">
      <c r="AR382" s="7">
        <v>2004</v>
      </c>
      <c r="AS382" s="7" t="s">
        <v>23</v>
      </c>
      <c r="AT382" s="3">
        <f t="shared" si="26"/>
        <v>4.6374790754978044</v>
      </c>
    </row>
    <row r="383" spans="44:46" x14ac:dyDescent="0.2">
      <c r="AR383" s="7">
        <v>2004</v>
      </c>
      <c r="AS383" s="7" t="s">
        <v>24</v>
      </c>
      <c r="AT383" s="3">
        <f t="shared" si="26"/>
        <v>4.036250596863499</v>
      </c>
    </row>
    <row r="384" spans="44:46" x14ac:dyDescent="0.2">
      <c r="AR384" s="7">
        <v>2004</v>
      </c>
      <c r="AS384" s="7" t="s">
        <v>25</v>
      </c>
      <c r="AT384" s="3">
        <f t="shared" si="26"/>
        <v>5.0990051061103854</v>
      </c>
    </row>
    <row r="385" spans="44:46" x14ac:dyDescent="0.2">
      <c r="AR385" s="7">
        <v>2004</v>
      </c>
      <c r="AS385" s="7" t="s">
        <v>26</v>
      </c>
      <c r="AT385" s="3">
        <f t="shared" si="26"/>
        <v>2.4760711258657291</v>
      </c>
    </row>
    <row r="386" spans="44:46" x14ac:dyDescent="0.2">
      <c r="AR386" s="7">
        <v>2004</v>
      </c>
      <c r="AS386" s="7" t="s">
        <v>27</v>
      </c>
      <c r="AT386" s="3">
        <f t="shared" si="26"/>
        <v>2.6213523641242316</v>
      </c>
    </row>
    <row r="387" spans="44:46" x14ac:dyDescent="0.2">
      <c r="AR387" s="7">
        <v>2005</v>
      </c>
      <c r="AS387" s="7" t="s">
        <v>7</v>
      </c>
      <c r="AT387" s="3">
        <f t="shared" ref="AT387:AT407" si="27">Z49</f>
        <v>3.4325257766522084</v>
      </c>
    </row>
    <row r="388" spans="44:46" x14ac:dyDescent="0.2">
      <c r="AR388" s="7">
        <v>2005</v>
      </c>
      <c r="AS388" s="7" t="s">
        <v>8</v>
      </c>
      <c r="AT388" s="3">
        <f t="shared" si="27"/>
        <v>3.7604572698198204</v>
      </c>
    </row>
    <row r="389" spans="44:46" x14ac:dyDescent="0.2">
      <c r="AR389" s="7">
        <v>2005</v>
      </c>
      <c r="AS389" s="7" t="s">
        <v>9</v>
      </c>
      <c r="AT389" s="3">
        <f t="shared" si="27"/>
        <v>4.5815387635842812</v>
      </c>
    </row>
    <row r="390" spans="44:46" x14ac:dyDescent="0.2">
      <c r="AR390" s="7">
        <v>2005</v>
      </c>
      <c r="AS390" s="7" t="s">
        <v>10</v>
      </c>
      <c r="AT390" s="3">
        <f t="shared" si="27"/>
        <v>4.4356063107742862</v>
      </c>
    </row>
    <row r="391" spans="44:46" x14ac:dyDescent="0.2">
      <c r="AR391" s="7">
        <v>2005</v>
      </c>
      <c r="AS391" s="7" t="s">
        <v>11</v>
      </c>
      <c r="AT391" s="3">
        <f t="shared" si="27"/>
        <v>4.6296007336322855</v>
      </c>
    </row>
    <row r="392" spans="44:46" x14ac:dyDescent="0.2">
      <c r="AR392" s="7">
        <v>2005</v>
      </c>
      <c r="AS392" s="7" t="s">
        <v>12</v>
      </c>
      <c r="AT392" s="3">
        <f t="shared" si="27"/>
        <v>4.6023003668161424</v>
      </c>
    </row>
    <row r="393" spans="44:46" x14ac:dyDescent="0.2">
      <c r="AR393" s="7">
        <v>2005</v>
      </c>
      <c r="AS393" s="7" t="s">
        <v>13</v>
      </c>
      <c r="AT393" s="3">
        <f t="shared" si="27"/>
        <v>2.036244930654135</v>
      </c>
    </row>
    <row r="394" spans="44:46" x14ac:dyDescent="0.2">
      <c r="AR394" s="7">
        <v>2005</v>
      </c>
      <c r="AS394" s="7" t="s">
        <v>14</v>
      </c>
      <c r="AT394" s="3">
        <f t="shared" si="27"/>
        <v>4.4669680537629244</v>
      </c>
    </row>
    <row r="395" spans="44:46" x14ac:dyDescent="0.2">
      <c r="AR395" s="7">
        <v>2005</v>
      </c>
      <c r="AS395" s="7" t="s">
        <v>15</v>
      </c>
      <c r="AT395" s="3">
        <f t="shared" si="27"/>
        <v>4.4178210446865531</v>
      </c>
    </row>
    <row r="396" spans="44:46" x14ac:dyDescent="0.2">
      <c r="AR396" s="7">
        <v>2005</v>
      </c>
      <c r="AS396" s="7" t="s">
        <v>16</v>
      </c>
      <c r="AT396" s="3">
        <f t="shared" si="27"/>
        <v>4.938638480610364</v>
      </c>
    </row>
    <row r="397" spans="44:46" x14ac:dyDescent="0.2">
      <c r="AR397" s="7">
        <v>2005</v>
      </c>
      <c r="AS397" s="7" t="s">
        <v>17</v>
      </c>
      <c r="AT397" s="3">
        <f t="shared" si="27"/>
        <v>6.8417492353372911</v>
      </c>
    </row>
    <row r="398" spans="44:46" x14ac:dyDescent="0.2">
      <c r="AR398" s="7">
        <v>2005</v>
      </c>
      <c r="AS398" s="7" t="s">
        <v>18</v>
      </c>
      <c r="AT398" s="3">
        <f t="shared" si="27"/>
        <v>6.6724790444790685</v>
      </c>
    </row>
    <row r="399" spans="44:46" x14ac:dyDescent="0.2">
      <c r="AR399" s="7">
        <v>2005</v>
      </c>
      <c r="AS399" s="7" t="s">
        <v>19</v>
      </c>
      <c r="AT399" s="3">
        <f t="shared" si="27"/>
        <v>1.4960095458292242</v>
      </c>
    </row>
    <row r="400" spans="44:46" x14ac:dyDescent="0.2">
      <c r="AR400" s="7">
        <v>2005</v>
      </c>
      <c r="AS400" s="7" t="s">
        <v>20</v>
      </c>
      <c r="AT400" s="3">
        <f t="shared" si="27"/>
        <v>2.7957474482948457</v>
      </c>
    </row>
    <row r="401" spans="44:46" x14ac:dyDescent="0.2">
      <c r="AR401" s="7">
        <v>2005</v>
      </c>
      <c r="AS401" s="7" t="s">
        <v>21</v>
      </c>
      <c r="AT401" s="3">
        <f t="shared" si="27"/>
        <v>11.077941346562357</v>
      </c>
    </row>
    <row r="402" spans="44:46" x14ac:dyDescent="0.2">
      <c r="AR402" s="7">
        <v>2005</v>
      </c>
      <c r="AS402" s="7" t="s">
        <v>22</v>
      </c>
      <c r="AT402" s="3">
        <f t="shared" si="27"/>
        <v>9.2792876750940074</v>
      </c>
    </row>
    <row r="403" spans="44:46" x14ac:dyDescent="0.2">
      <c r="AR403" s="7">
        <v>2005</v>
      </c>
      <c r="AS403" s="7" t="s">
        <v>23</v>
      </c>
      <c r="AT403" s="3">
        <f t="shared" si="27"/>
        <v>5.2118688962855506</v>
      </c>
    </row>
    <row r="404" spans="44:46" x14ac:dyDescent="0.2">
      <c r="AR404" s="7">
        <v>2005</v>
      </c>
      <c r="AS404" s="7" t="s">
        <v>24</v>
      </c>
      <c r="AT404" s="3">
        <f t="shared" si="27"/>
        <v>5.1734475747287654</v>
      </c>
    </row>
    <row r="405" spans="44:46" x14ac:dyDescent="0.2">
      <c r="AR405" s="7">
        <v>2005</v>
      </c>
      <c r="AS405" s="7" t="s">
        <v>25</v>
      </c>
      <c r="AT405" s="3">
        <f t="shared" si="27"/>
        <v>6.5083145226746986</v>
      </c>
    </row>
    <row r="406" spans="44:46" x14ac:dyDescent="0.2">
      <c r="AR406" s="7">
        <v>2005</v>
      </c>
      <c r="AS406" s="7" t="s">
        <v>26</v>
      </c>
      <c r="AT406" s="3">
        <f t="shared" si="27"/>
        <v>2.9001655994340898</v>
      </c>
    </row>
    <row r="407" spans="44:46" x14ac:dyDescent="0.2">
      <c r="AR407" s="7">
        <v>2005</v>
      </c>
      <c r="AS407" s="7" t="s">
        <v>27</v>
      </c>
      <c r="AT407" s="3">
        <f t="shared" si="27"/>
        <v>3.3553288834873101</v>
      </c>
    </row>
    <row r="408" spans="44:46" x14ac:dyDescent="0.2">
      <c r="AR408" s="7">
        <v>2006</v>
      </c>
      <c r="AS408" s="7" t="s">
        <v>7</v>
      </c>
      <c r="AT408" s="3">
        <f t="shared" ref="AT408:AT428" si="28">AA49</f>
        <v>3.081967213114754</v>
      </c>
    </row>
    <row r="409" spans="44:46" x14ac:dyDescent="0.2">
      <c r="AR409" s="7">
        <v>2006</v>
      </c>
      <c r="AS409" s="7" t="s">
        <v>8</v>
      </c>
      <c r="AT409" s="3">
        <f t="shared" si="28"/>
        <v>4</v>
      </c>
    </row>
    <row r="410" spans="44:46" x14ac:dyDescent="0.2">
      <c r="AR410" s="7">
        <v>2006</v>
      </c>
      <c r="AS410" s="7" t="s">
        <v>9</v>
      </c>
      <c r="AT410" s="3">
        <f t="shared" si="28"/>
        <v>4.916666666666667</v>
      </c>
    </row>
    <row r="411" spans="44:46" x14ac:dyDescent="0.2">
      <c r="AR411" s="7">
        <v>2006</v>
      </c>
      <c r="AS411" s="7" t="s">
        <v>10</v>
      </c>
      <c r="AT411" s="3">
        <f t="shared" si="28"/>
        <v>5</v>
      </c>
    </row>
    <row r="412" spans="44:46" x14ac:dyDescent="0.2">
      <c r="AR412" s="7">
        <v>2006</v>
      </c>
      <c r="AS412" s="7" t="s">
        <v>11</v>
      </c>
      <c r="AT412" s="3">
        <f t="shared" si="28"/>
        <v>5</v>
      </c>
    </row>
    <row r="413" spans="44:46" x14ac:dyDescent="0.2">
      <c r="AR413" s="7">
        <v>2006</v>
      </c>
      <c r="AS413" s="7" t="s">
        <v>12</v>
      </c>
      <c r="AT413" s="3">
        <f t="shared" si="28"/>
        <v>5</v>
      </c>
    </row>
    <row r="414" spans="44:46" x14ac:dyDescent="0.2">
      <c r="AR414" s="7">
        <v>2006</v>
      </c>
      <c r="AS414" s="7" t="s">
        <v>13</v>
      </c>
      <c r="AT414" s="3">
        <f t="shared" si="28"/>
        <v>2.574074074074074</v>
      </c>
    </row>
    <row r="415" spans="44:46" x14ac:dyDescent="0.2">
      <c r="AR415" s="7">
        <v>2006</v>
      </c>
      <c r="AS415" s="7" t="s">
        <v>14</v>
      </c>
      <c r="AT415" s="3">
        <f t="shared" si="28"/>
        <v>5</v>
      </c>
    </row>
    <row r="416" spans="44:46" x14ac:dyDescent="0.2">
      <c r="AR416" s="7">
        <v>2006</v>
      </c>
      <c r="AS416" s="7" t="s">
        <v>15</v>
      </c>
      <c r="AT416" s="3">
        <f t="shared" si="28"/>
        <v>5</v>
      </c>
    </row>
    <row r="417" spans="44:46" x14ac:dyDescent="0.2">
      <c r="AR417" s="7">
        <v>2006</v>
      </c>
      <c r="AS417" s="7" t="s">
        <v>16</v>
      </c>
      <c r="AT417" s="3">
        <f t="shared" si="28"/>
        <v>5.6351791530944624</v>
      </c>
    </row>
    <row r="418" spans="44:46" x14ac:dyDescent="0.2">
      <c r="AR418" s="7">
        <v>2006</v>
      </c>
      <c r="AS418" s="7" t="s">
        <v>17</v>
      </c>
      <c r="AT418" s="3">
        <f t="shared" si="28"/>
        <v>7.8918128654970756</v>
      </c>
    </row>
    <row r="419" spans="44:46" x14ac:dyDescent="0.2">
      <c r="AR419" s="7">
        <v>2006</v>
      </c>
      <c r="AS419" s="7" t="s">
        <v>18</v>
      </c>
      <c r="AT419" s="3">
        <f t="shared" si="28"/>
        <v>8</v>
      </c>
    </row>
    <row r="420" spans="44:46" x14ac:dyDescent="0.2">
      <c r="AR420" s="7">
        <v>2006</v>
      </c>
      <c r="AS420" s="7" t="s">
        <v>19</v>
      </c>
      <c r="AT420" s="3">
        <f t="shared" si="28"/>
        <v>1.5347222222222223</v>
      </c>
    </row>
    <row r="421" spans="44:46" x14ac:dyDescent="0.2">
      <c r="AR421" s="7">
        <v>2006</v>
      </c>
      <c r="AS421" s="7" t="s">
        <v>20</v>
      </c>
      <c r="AT421" s="3">
        <f t="shared" si="28"/>
        <v>2.992481203007519</v>
      </c>
    </row>
    <row r="422" spans="44:46" x14ac:dyDescent="0.2">
      <c r="AR422" s="7">
        <v>2006</v>
      </c>
      <c r="AS422" s="7" t="s">
        <v>21</v>
      </c>
      <c r="AT422" s="3">
        <f t="shared" si="28"/>
        <v>10</v>
      </c>
    </row>
    <row r="423" spans="44:46" x14ac:dyDescent="0.2">
      <c r="AR423" s="7">
        <v>2006</v>
      </c>
      <c r="AS423" s="7" t="s">
        <v>22</v>
      </c>
      <c r="AT423" s="3">
        <f t="shared" si="28"/>
        <v>9.99</v>
      </c>
    </row>
    <row r="424" spans="44:46" x14ac:dyDescent="0.2">
      <c r="AR424" s="7">
        <v>2006</v>
      </c>
      <c r="AS424" s="7" t="s">
        <v>23</v>
      </c>
      <c r="AT424" s="3">
        <f t="shared" si="28"/>
        <v>6.5</v>
      </c>
    </row>
    <row r="425" spans="44:46" x14ac:dyDescent="0.2">
      <c r="AR425" s="7">
        <v>2006</v>
      </c>
      <c r="AS425" s="7" t="s">
        <v>24</v>
      </c>
      <c r="AT425" s="3">
        <f t="shared" si="28"/>
        <v>6</v>
      </c>
    </row>
    <row r="426" spans="44:46" x14ac:dyDescent="0.2">
      <c r="AR426" s="7">
        <v>2006</v>
      </c>
      <c r="AS426" s="7" t="s">
        <v>25</v>
      </c>
      <c r="AT426" s="3">
        <f t="shared" si="28"/>
        <v>7.4</v>
      </c>
    </row>
    <row r="427" spans="44:46" x14ac:dyDescent="0.2">
      <c r="AR427" s="7">
        <v>2006</v>
      </c>
      <c r="AS427" s="7" t="s">
        <v>26</v>
      </c>
      <c r="AT427" s="3">
        <f t="shared" si="28"/>
        <v>3.5</v>
      </c>
    </row>
    <row r="428" spans="44:46" x14ac:dyDescent="0.2">
      <c r="AR428" s="7">
        <v>2006</v>
      </c>
      <c r="AS428" s="7" t="s">
        <v>27</v>
      </c>
      <c r="AT428" s="3">
        <f t="shared" si="28"/>
        <v>4</v>
      </c>
    </row>
    <row r="429" spans="44:46" x14ac:dyDescent="0.2">
      <c r="AR429" s="7">
        <v>2007</v>
      </c>
      <c r="AS429" s="7" t="s">
        <v>7</v>
      </c>
      <c r="AT429" s="3">
        <f t="shared" ref="AT429:AT449" si="29">AB49</f>
        <v>3.1226185146128529</v>
      </c>
    </row>
    <row r="430" spans="44:46" x14ac:dyDescent="0.2">
      <c r="AR430" s="7">
        <v>2007</v>
      </c>
      <c r="AS430" s="7" t="s">
        <v>8</v>
      </c>
      <c r="AT430" s="3">
        <f t="shared" si="29"/>
        <v>4.0982956487415763</v>
      </c>
    </row>
    <row r="431" spans="44:46" x14ac:dyDescent="0.2">
      <c r="AR431" s="7">
        <v>2007</v>
      </c>
      <c r="AS431" s="7" t="s">
        <v>9</v>
      </c>
      <c r="AT431" s="3">
        <f t="shared" si="29"/>
        <v>4.9863783064707849</v>
      </c>
    </row>
    <row r="432" spans="44:46" x14ac:dyDescent="0.2">
      <c r="AR432" s="7">
        <v>2007</v>
      </c>
      <c r="AS432" s="7" t="s">
        <v>10</v>
      </c>
      <c r="AT432" s="3">
        <f t="shared" si="29"/>
        <v>5.1827368784664722</v>
      </c>
    </row>
    <row r="433" spans="44:46" x14ac:dyDescent="0.2">
      <c r="AR433" s="7">
        <v>2007</v>
      </c>
      <c r="AS433" s="7" t="s">
        <v>11</v>
      </c>
      <c r="AT433" s="3">
        <f t="shared" si="29"/>
        <v>5.0813026029961978</v>
      </c>
    </row>
    <row r="434" spans="44:46" x14ac:dyDescent="0.2">
      <c r="AR434" s="7">
        <v>2007</v>
      </c>
      <c r="AS434" s="7" t="s">
        <v>12</v>
      </c>
      <c r="AT434" s="3">
        <f t="shared" si="29"/>
        <v>5.040651301498098</v>
      </c>
    </row>
    <row r="435" spans="44:46" x14ac:dyDescent="0.2">
      <c r="AR435" s="7">
        <v>2007</v>
      </c>
      <c r="AS435" s="7" t="s">
        <v>13</v>
      </c>
      <c r="AT435" s="3">
        <f t="shared" si="29"/>
        <v>2.7486249769689213</v>
      </c>
    </row>
    <row r="436" spans="44:46" x14ac:dyDescent="0.2">
      <c r="AR436" s="7">
        <v>2007</v>
      </c>
      <c r="AS436" s="7" t="s">
        <v>14</v>
      </c>
      <c r="AT436" s="3">
        <f t="shared" si="29"/>
        <v>5.0635658803018515</v>
      </c>
    </row>
    <row r="437" spans="44:46" x14ac:dyDescent="0.2">
      <c r="AR437" s="7">
        <v>2007</v>
      </c>
      <c r="AS437" s="7" t="s">
        <v>15</v>
      </c>
      <c r="AT437" s="3">
        <f t="shared" si="29"/>
        <v>5.0637621908064361</v>
      </c>
    </row>
    <row r="438" spans="44:46" x14ac:dyDescent="0.2">
      <c r="AR438" s="7">
        <v>2007</v>
      </c>
      <c r="AS438" s="7" t="s">
        <v>16</v>
      </c>
      <c r="AT438" s="3">
        <f t="shared" si="29"/>
        <v>5.8692482892562232</v>
      </c>
    </row>
    <row r="439" spans="44:46" x14ac:dyDescent="0.2">
      <c r="AR439" s="7">
        <v>2007</v>
      </c>
      <c r="AS439" s="7" t="s">
        <v>17</v>
      </c>
      <c r="AT439" s="3">
        <f t="shared" si="29"/>
        <v>8.0032803697254202</v>
      </c>
    </row>
    <row r="440" spans="44:46" x14ac:dyDescent="0.2">
      <c r="AR440" s="7">
        <v>2007</v>
      </c>
      <c r="AS440" s="7" t="s">
        <v>18</v>
      </c>
      <c r="AT440" s="3">
        <f t="shared" si="29"/>
        <v>8.288803689075273</v>
      </c>
    </row>
    <row r="441" spans="44:46" x14ac:dyDescent="0.2">
      <c r="AR441" s="7">
        <v>2007</v>
      </c>
      <c r="AS441" s="7" t="s">
        <v>19</v>
      </c>
      <c r="AT441" s="3">
        <f t="shared" si="29"/>
        <v>1.56892228212973</v>
      </c>
    </row>
    <row r="442" spans="44:46" x14ac:dyDescent="0.2">
      <c r="AR442" s="7">
        <v>2007</v>
      </c>
      <c r="AS442" s="7" t="s">
        <v>20</v>
      </c>
      <c r="AT442" s="3">
        <f t="shared" si="29"/>
        <v>3.0543583314479679</v>
      </c>
    </row>
    <row r="443" spans="44:46" x14ac:dyDescent="0.2">
      <c r="AR443" s="7">
        <v>2007</v>
      </c>
      <c r="AS443" s="7" t="s">
        <v>21</v>
      </c>
      <c r="AT443" s="3">
        <f t="shared" si="29"/>
        <v>10.334803780974935</v>
      </c>
    </row>
    <row r="444" spans="44:46" x14ac:dyDescent="0.2">
      <c r="AR444" s="7">
        <v>2007</v>
      </c>
      <c r="AS444" s="7" t="s">
        <v>22</v>
      </c>
      <c r="AT444" s="3">
        <f t="shared" si="29"/>
        <v>10.08848172980772</v>
      </c>
    </row>
    <row r="445" spans="44:46" x14ac:dyDescent="0.2">
      <c r="AR445" s="7">
        <v>2007</v>
      </c>
      <c r="AS445" s="7" t="s">
        <v>23</v>
      </c>
      <c r="AT445" s="3">
        <f t="shared" si="29"/>
        <v>7.1882257127877285</v>
      </c>
    </row>
    <row r="446" spans="44:46" x14ac:dyDescent="0.2">
      <c r="AR446" s="7">
        <v>2007</v>
      </c>
      <c r="AS446" s="7" t="s">
        <v>24</v>
      </c>
      <c r="AT446" s="3">
        <f t="shared" si="29"/>
        <v>6.0721403115355272</v>
      </c>
    </row>
    <row r="447" spans="44:46" x14ac:dyDescent="0.2">
      <c r="AR447" s="7">
        <v>2007</v>
      </c>
      <c r="AS447" s="7" t="s">
        <v>25</v>
      </c>
      <c r="AT447" s="3">
        <f t="shared" si="29"/>
        <v>7.5217461630713442</v>
      </c>
    </row>
    <row r="448" spans="44:46" x14ac:dyDescent="0.2">
      <c r="AR448" s="7">
        <v>2007</v>
      </c>
      <c r="AS448" s="7" t="s">
        <v>26</v>
      </c>
      <c r="AT448" s="3">
        <f t="shared" si="29"/>
        <v>3.6694573922180882</v>
      </c>
    </row>
    <row r="449" spans="44:46" x14ac:dyDescent="0.2">
      <c r="AR449" s="7">
        <v>2007</v>
      </c>
      <c r="AS449" s="7" t="s">
        <v>27</v>
      </c>
      <c r="AT449" s="3">
        <f t="shared" si="29"/>
        <v>4.1896552573748362</v>
      </c>
    </row>
    <row r="450" spans="44:46" x14ac:dyDescent="0.2">
      <c r="AR450" s="7">
        <v>2008</v>
      </c>
      <c r="AS450" s="7" t="s">
        <v>7</v>
      </c>
      <c r="AT450" s="3">
        <f t="shared" ref="AT450:AT470" si="30">AC49</f>
        <v>3.6032315633989631</v>
      </c>
    </row>
    <row r="451" spans="44:46" x14ac:dyDescent="0.2">
      <c r="AR451" s="7">
        <v>2008</v>
      </c>
      <c r="AS451" s="7" t="s">
        <v>8</v>
      </c>
      <c r="AT451" s="3">
        <f t="shared" si="30"/>
        <v>5.2604274792884249</v>
      </c>
    </row>
    <row r="452" spans="44:46" x14ac:dyDescent="0.2">
      <c r="AR452" s="7">
        <v>2008</v>
      </c>
      <c r="AS452" s="7" t="s">
        <v>9</v>
      </c>
      <c r="AT452" s="3">
        <f t="shared" si="30"/>
        <v>5.8105665244963109</v>
      </c>
    </row>
    <row r="453" spans="44:46" x14ac:dyDescent="0.2">
      <c r="AR453" s="7">
        <v>2008</v>
      </c>
      <c r="AS453" s="7" t="s">
        <v>10</v>
      </c>
      <c r="AT453" s="3">
        <f t="shared" si="30"/>
        <v>5.8354410435830859</v>
      </c>
    </row>
    <row r="454" spans="44:46" x14ac:dyDescent="0.2">
      <c r="AR454" s="7">
        <v>2008</v>
      </c>
      <c r="AS454" s="7" t="s">
        <v>11</v>
      </c>
      <c r="AT454" s="3">
        <f t="shared" si="30"/>
        <v>6.0425287005684183</v>
      </c>
    </row>
    <row r="455" spans="44:46" x14ac:dyDescent="0.2">
      <c r="AR455" s="7">
        <v>2008</v>
      </c>
      <c r="AS455" s="7" t="s">
        <v>12</v>
      </c>
      <c r="AT455" s="3">
        <f t="shared" si="30"/>
        <v>5.5212643502842091</v>
      </c>
    </row>
    <row r="456" spans="44:46" x14ac:dyDescent="0.2">
      <c r="AR456" s="7">
        <v>2008</v>
      </c>
      <c r="AS456" s="7" t="s">
        <v>13</v>
      </c>
      <c r="AT456" s="3">
        <f t="shared" si="30"/>
        <v>2.805817373500151</v>
      </c>
    </row>
    <row r="457" spans="44:46" x14ac:dyDescent="0.2">
      <c r="AR457" s="7">
        <v>2008</v>
      </c>
      <c r="AS457" s="7" t="s">
        <v>14</v>
      </c>
      <c r="AT457" s="3">
        <f t="shared" si="30"/>
        <v>5.8150938856739529</v>
      </c>
    </row>
    <row r="458" spans="44:46" x14ac:dyDescent="0.2">
      <c r="AR458" s="7">
        <v>2008</v>
      </c>
      <c r="AS458" s="7" t="s">
        <v>15</v>
      </c>
      <c r="AT458" s="3">
        <f t="shared" si="30"/>
        <v>5.8176111400755346</v>
      </c>
    </row>
    <row r="459" spans="44:46" x14ac:dyDescent="0.2">
      <c r="AR459" s="7">
        <v>2008</v>
      </c>
      <c r="AS459" s="7" t="s">
        <v>16</v>
      </c>
      <c r="AT459" s="3">
        <f t="shared" si="30"/>
        <v>6.7053023850154743</v>
      </c>
    </row>
    <row r="460" spans="44:46" x14ac:dyDescent="0.2">
      <c r="AR460" s="7">
        <v>2008</v>
      </c>
      <c r="AS460" s="7" t="s">
        <v>17</v>
      </c>
      <c r="AT460" s="3">
        <f t="shared" si="30"/>
        <v>9.3068789132100509</v>
      </c>
    </row>
    <row r="461" spans="44:46" x14ac:dyDescent="0.2">
      <c r="AR461" s="7">
        <v>2008</v>
      </c>
      <c r="AS461" s="7" t="s">
        <v>18</v>
      </c>
      <c r="AT461" s="3">
        <f t="shared" si="30"/>
        <v>8.7036092335421635</v>
      </c>
    </row>
    <row r="462" spans="44:46" x14ac:dyDescent="0.2">
      <c r="AR462" s="7">
        <v>2008</v>
      </c>
      <c r="AS462" s="7" t="s">
        <v>19</v>
      </c>
      <c r="AT462" s="3">
        <f t="shared" si="30"/>
        <v>1.9732634583054434</v>
      </c>
    </row>
    <row r="463" spans="44:46" x14ac:dyDescent="0.2">
      <c r="AR463" s="7">
        <v>2008</v>
      </c>
      <c r="AS463" s="7" t="s">
        <v>20</v>
      </c>
      <c r="AT463" s="3">
        <f t="shared" si="30"/>
        <v>3.7859205263578861</v>
      </c>
    </row>
    <row r="464" spans="44:46" x14ac:dyDescent="0.2">
      <c r="AR464" s="7">
        <v>2008</v>
      </c>
      <c r="AS464" s="7" t="s">
        <v>21</v>
      </c>
      <c r="AT464" s="3">
        <f t="shared" si="30"/>
        <v>11.530664314047506</v>
      </c>
    </row>
    <row r="465" spans="44:46" x14ac:dyDescent="0.2">
      <c r="AR465" s="7">
        <v>2008</v>
      </c>
      <c r="AS465" s="7" t="s">
        <v>22</v>
      </c>
      <c r="AT465" s="3">
        <f t="shared" si="30"/>
        <v>10.508754524604967</v>
      </c>
    </row>
    <row r="466" spans="44:46" x14ac:dyDescent="0.2">
      <c r="AR466" s="7">
        <v>2008</v>
      </c>
      <c r="AS466" s="7" t="s">
        <v>23</v>
      </c>
      <c r="AT466" s="3">
        <f t="shared" si="30"/>
        <v>7.4137259950317915</v>
      </c>
    </row>
    <row r="467" spans="44:46" x14ac:dyDescent="0.2">
      <c r="AR467" s="7">
        <v>2008</v>
      </c>
      <c r="AS467" s="7" t="s">
        <v>24</v>
      </c>
      <c r="AT467" s="3">
        <f t="shared" si="30"/>
        <v>6.9250422799778191</v>
      </c>
    </row>
    <row r="468" spans="44:46" x14ac:dyDescent="0.2">
      <c r="AR468" s="7">
        <v>2008</v>
      </c>
      <c r="AS468" s="7" t="s">
        <v>25</v>
      </c>
      <c r="AT468" s="3">
        <f t="shared" si="30"/>
        <v>8.9468674470811926</v>
      </c>
    </row>
    <row r="469" spans="44:46" x14ac:dyDescent="0.2">
      <c r="AR469" s="7">
        <v>2008</v>
      </c>
      <c r="AS469" s="7" t="s">
        <v>26</v>
      </c>
      <c r="AT469" s="3">
        <f t="shared" si="30"/>
        <v>3.7249808768300436</v>
      </c>
    </row>
    <row r="470" spans="44:46" x14ac:dyDescent="0.2">
      <c r="AR470" s="7">
        <v>2008</v>
      </c>
      <c r="AS470" s="7" t="s">
        <v>27</v>
      </c>
      <c r="AT470" s="3">
        <f t="shared" si="30"/>
        <v>4.8670705915992336</v>
      </c>
    </row>
    <row r="471" spans="44:46" x14ac:dyDescent="0.2">
      <c r="AR471" s="7">
        <v>2009</v>
      </c>
      <c r="AS471" s="7" t="s">
        <v>7</v>
      </c>
      <c r="AT471" s="3">
        <f t="shared" ref="AT471:AT491" si="31">AD49</f>
        <v>4.2970268854358284</v>
      </c>
    </row>
    <row r="472" spans="44:46" x14ac:dyDescent="0.2">
      <c r="AR472" s="7">
        <v>2009</v>
      </c>
      <c r="AS472" s="7" t="s">
        <v>8</v>
      </c>
      <c r="AT472" s="3">
        <f t="shared" si="31"/>
        <v>6.1191176979771429</v>
      </c>
    </row>
    <row r="473" spans="44:46" x14ac:dyDescent="0.2">
      <c r="AR473" s="7">
        <v>2009</v>
      </c>
      <c r="AS473" s="7" t="s">
        <v>9</v>
      </c>
      <c r="AT473" s="3">
        <f t="shared" si="31"/>
        <v>5.6116996224998994</v>
      </c>
    </row>
    <row r="474" spans="44:46" x14ac:dyDescent="0.2">
      <c r="AR474" s="7">
        <v>2009</v>
      </c>
      <c r="AS474" s="7" t="s">
        <v>10</v>
      </c>
      <c r="AT474" s="3">
        <f t="shared" si="31"/>
        <v>5.5410411862309008</v>
      </c>
    </row>
    <row r="475" spans="44:46" x14ac:dyDescent="0.2">
      <c r="AR475" s="7">
        <v>2009</v>
      </c>
      <c r="AS475" s="7" t="s">
        <v>11</v>
      </c>
      <c r="AT475" s="3">
        <f t="shared" si="31"/>
        <v>5.5120865577569038</v>
      </c>
    </row>
    <row r="476" spans="44:46" x14ac:dyDescent="0.2">
      <c r="AR476" s="7">
        <v>2009</v>
      </c>
      <c r="AS476" s="7" t="s">
        <v>12</v>
      </c>
      <c r="AT476" s="3">
        <f t="shared" si="31"/>
        <v>5.2560432788784519</v>
      </c>
    </row>
    <row r="477" spans="44:46" x14ac:dyDescent="0.2">
      <c r="AR477" s="7">
        <v>2009</v>
      </c>
      <c r="AS477" s="7" t="s">
        <v>13</v>
      </c>
      <c r="AT477" s="3">
        <f t="shared" si="31"/>
        <v>2.6186278042297286</v>
      </c>
    </row>
    <row r="478" spans="44:46" x14ac:dyDescent="0.2">
      <c r="AR478" s="7">
        <v>2009</v>
      </c>
      <c r="AS478" s="7" t="s">
        <v>14</v>
      </c>
      <c r="AT478" s="3">
        <f t="shared" si="31"/>
        <v>4.4541688173023264</v>
      </c>
    </row>
    <row r="479" spans="44:46" x14ac:dyDescent="0.2">
      <c r="AR479" s="7">
        <v>2009</v>
      </c>
      <c r="AS479" s="7" t="s">
        <v>15</v>
      </c>
      <c r="AT479" s="3">
        <f t="shared" si="31"/>
        <v>4.4554052841169094</v>
      </c>
    </row>
    <row r="480" spans="44:46" x14ac:dyDescent="0.2">
      <c r="AR480" s="7">
        <v>2009</v>
      </c>
      <c r="AS480" s="7" t="s">
        <v>16</v>
      </c>
      <c r="AT480" s="3">
        <f t="shared" si="31"/>
        <v>5.6428251529501932</v>
      </c>
    </row>
    <row r="481" spans="44:46" x14ac:dyDescent="0.2">
      <c r="AR481" s="7">
        <v>2009</v>
      </c>
      <c r="AS481" s="7" t="s">
        <v>17</v>
      </c>
      <c r="AT481" s="3">
        <f t="shared" si="31"/>
        <v>7.9309681167359907</v>
      </c>
    </row>
    <row r="482" spans="44:46" x14ac:dyDescent="0.2">
      <c r="AR482" s="7">
        <v>2009</v>
      </c>
      <c r="AS482" s="7" t="s">
        <v>18</v>
      </c>
      <c r="AT482" s="3">
        <f t="shared" si="31"/>
        <v>7.1055872167553966</v>
      </c>
    </row>
    <row r="483" spans="44:46" x14ac:dyDescent="0.2">
      <c r="AR483" s="7">
        <v>2009</v>
      </c>
      <c r="AS483" s="7" t="s">
        <v>19</v>
      </c>
      <c r="AT483" s="3">
        <f t="shared" si="31"/>
        <v>2.1109762053899517</v>
      </c>
    </row>
    <row r="484" spans="44:46" x14ac:dyDescent="0.2">
      <c r="AR484" s="7">
        <v>2009</v>
      </c>
      <c r="AS484" s="7" t="s">
        <v>20</v>
      </c>
      <c r="AT484" s="3">
        <f t="shared" si="31"/>
        <v>3.7487204010067572</v>
      </c>
    </row>
    <row r="485" spans="44:46" x14ac:dyDescent="0.2">
      <c r="AR485" s="7">
        <v>2009</v>
      </c>
      <c r="AS485" s="7" t="s">
        <v>21</v>
      </c>
      <c r="AT485" s="3">
        <f t="shared" si="31"/>
        <v>8.6579424055826433</v>
      </c>
    </row>
    <row r="486" spans="44:46" x14ac:dyDescent="0.2">
      <c r="AR486" s="7">
        <v>2009</v>
      </c>
      <c r="AS486" s="7" t="s">
        <v>22</v>
      </c>
      <c r="AT486" s="3">
        <f t="shared" si="31"/>
        <v>12.064296933063428</v>
      </c>
    </row>
    <row r="487" spans="44:46" x14ac:dyDescent="0.2">
      <c r="AR487" s="7">
        <v>2009</v>
      </c>
      <c r="AS487" s="7" t="s">
        <v>23</v>
      </c>
      <c r="AT487" s="3">
        <f t="shared" si="31"/>
        <v>11.384476823326143</v>
      </c>
    </row>
    <row r="488" spans="44:46" x14ac:dyDescent="0.2">
      <c r="AR488" s="7">
        <v>2009</v>
      </c>
      <c r="AS488" s="7" t="s">
        <v>24</v>
      </c>
      <c r="AT488" s="3">
        <f t="shared" si="31"/>
        <v>7.2343776268942648</v>
      </c>
    </row>
    <row r="489" spans="44:46" x14ac:dyDescent="0.2">
      <c r="AR489" s="7">
        <v>2009</v>
      </c>
      <c r="AS489" s="7" t="s">
        <v>25</v>
      </c>
      <c r="AT489" s="3">
        <f t="shared" si="31"/>
        <v>8.2410520838183761</v>
      </c>
    </row>
    <row r="490" spans="44:46" x14ac:dyDescent="0.2">
      <c r="AR490" s="7">
        <v>2009</v>
      </c>
      <c r="AS490" s="7" t="s">
        <v>26</v>
      </c>
      <c r="AT490" s="3">
        <f t="shared" si="31"/>
        <v>3.0293349339332281</v>
      </c>
    </row>
    <row r="491" spans="44:46" x14ac:dyDescent="0.2">
      <c r="AR491" s="7">
        <v>2009</v>
      </c>
      <c r="AS491" s="7" t="s">
        <v>27</v>
      </c>
      <c r="AT491" s="3">
        <f t="shared" si="31"/>
        <v>5.0615248607655143</v>
      </c>
    </row>
    <row r="492" spans="44:46" x14ac:dyDescent="0.2">
      <c r="AR492" s="7">
        <v>2010</v>
      </c>
      <c r="AS492" s="7" t="s">
        <v>7</v>
      </c>
      <c r="AT492" s="3">
        <f t="shared" ref="AT492:AT512" si="32">AE49</f>
        <v>5</v>
      </c>
    </row>
    <row r="493" spans="44:46" x14ac:dyDescent="0.2">
      <c r="AR493" s="7">
        <v>2010</v>
      </c>
      <c r="AS493" s="7" t="s">
        <v>8</v>
      </c>
      <c r="AT493" s="3">
        <f t="shared" si="32"/>
        <v>7</v>
      </c>
    </row>
    <row r="494" spans="44:46" x14ac:dyDescent="0.2">
      <c r="AR494" s="7">
        <v>2010</v>
      </c>
      <c r="AS494" s="7" t="s">
        <v>9</v>
      </c>
      <c r="AT494" s="3">
        <f t="shared" si="32"/>
        <v>5.4285714285714288</v>
      </c>
    </row>
    <row r="495" spans="44:46" x14ac:dyDescent="0.2">
      <c r="AR495" s="7">
        <v>2010</v>
      </c>
      <c r="AS495" s="7" t="s">
        <v>10</v>
      </c>
      <c r="AT495" s="3">
        <f t="shared" si="32"/>
        <v>5</v>
      </c>
    </row>
    <row r="496" spans="44:46" x14ac:dyDescent="0.2">
      <c r="AR496" s="7">
        <v>2010</v>
      </c>
      <c r="AS496" s="7" t="s">
        <v>11</v>
      </c>
      <c r="AT496" s="3">
        <f t="shared" si="32"/>
        <v>5</v>
      </c>
    </row>
    <row r="497" spans="44:46" x14ac:dyDescent="0.2">
      <c r="AR497" s="7">
        <v>2010</v>
      </c>
      <c r="AS497" s="7" t="s">
        <v>12</v>
      </c>
      <c r="AT497" s="3">
        <f t="shared" si="32"/>
        <v>5</v>
      </c>
    </row>
    <row r="498" spans="44:46" x14ac:dyDescent="0.2">
      <c r="AR498" s="7">
        <v>2010</v>
      </c>
      <c r="AS498" s="7" t="s">
        <v>13</v>
      </c>
      <c r="AT498" s="3">
        <f t="shared" si="32"/>
        <v>2.0877192982456139</v>
      </c>
    </row>
    <row r="499" spans="44:46" x14ac:dyDescent="0.2">
      <c r="AR499" s="7">
        <v>2010</v>
      </c>
      <c r="AS499" s="7" t="s">
        <v>14</v>
      </c>
      <c r="AT499" s="3">
        <f t="shared" si="32"/>
        <v>3.1075949367088609</v>
      </c>
    </row>
    <row r="500" spans="44:46" x14ac:dyDescent="0.2">
      <c r="AR500" s="7">
        <v>2010</v>
      </c>
      <c r="AS500" s="7" t="s">
        <v>15</v>
      </c>
      <c r="AT500" s="3">
        <f t="shared" si="32"/>
        <v>3.1075949367088609</v>
      </c>
    </row>
    <row r="501" spans="44:46" x14ac:dyDescent="0.2">
      <c r="AR501" s="7">
        <v>2010</v>
      </c>
      <c r="AS501" s="7" t="s">
        <v>16</v>
      </c>
      <c r="AT501" s="3">
        <f t="shared" si="32"/>
        <v>4.2644230769230766</v>
      </c>
    </row>
    <row r="502" spans="44:46" x14ac:dyDescent="0.2">
      <c r="AR502" s="7">
        <v>2010</v>
      </c>
      <c r="AS502" s="7" t="s">
        <v>17</v>
      </c>
      <c r="AT502" s="3">
        <f t="shared" si="32"/>
        <v>6.5774999999999997</v>
      </c>
    </row>
    <row r="503" spans="44:46" x14ac:dyDescent="0.2">
      <c r="AR503" s="7">
        <v>2010</v>
      </c>
      <c r="AS503" s="7" t="s">
        <v>18</v>
      </c>
      <c r="AT503" s="3">
        <f t="shared" si="32"/>
        <v>5</v>
      </c>
    </row>
    <row r="504" spans="44:46" x14ac:dyDescent="0.2">
      <c r="AR504" s="7">
        <v>2010</v>
      </c>
      <c r="AS504" s="7" t="s">
        <v>19</v>
      </c>
      <c r="AT504" s="3">
        <f t="shared" si="32"/>
        <v>2.2564102564102564</v>
      </c>
    </row>
    <row r="505" spans="44:46" x14ac:dyDescent="0.2">
      <c r="AR505" s="7">
        <v>2010</v>
      </c>
      <c r="AS505" s="7" t="s">
        <v>20</v>
      </c>
      <c r="AT505" s="3">
        <f t="shared" si="32"/>
        <v>3.7254901960784315</v>
      </c>
    </row>
    <row r="506" spans="44:46" x14ac:dyDescent="0.2">
      <c r="AR506" s="7">
        <v>2010</v>
      </c>
      <c r="AS506" s="7" t="s">
        <v>21</v>
      </c>
      <c r="AT506" s="3">
        <f t="shared" si="32"/>
        <v>5.333333333333333</v>
      </c>
    </row>
    <row r="507" spans="44:46" x14ac:dyDescent="0.2">
      <c r="AR507" s="7">
        <v>2010</v>
      </c>
      <c r="AS507" s="7" t="s">
        <v>22</v>
      </c>
      <c r="AT507" s="3">
        <f t="shared" si="32"/>
        <v>13.5</v>
      </c>
    </row>
    <row r="508" spans="44:46" x14ac:dyDescent="0.2">
      <c r="AR508" s="7">
        <v>2010</v>
      </c>
      <c r="AS508" s="7" t="s">
        <v>23</v>
      </c>
      <c r="AT508" s="3">
        <f t="shared" si="32"/>
        <v>14</v>
      </c>
    </row>
    <row r="509" spans="44:46" x14ac:dyDescent="0.2">
      <c r="AR509" s="7">
        <v>2010</v>
      </c>
      <c r="AS509" s="7" t="s">
        <v>24</v>
      </c>
      <c r="AT509" s="3">
        <f t="shared" si="32"/>
        <v>7.56</v>
      </c>
    </row>
    <row r="510" spans="44:46" x14ac:dyDescent="0.2">
      <c r="AR510" s="7">
        <v>2010</v>
      </c>
      <c r="AS510" s="7" t="s">
        <v>25</v>
      </c>
      <c r="AT510" s="3">
        <f t="shared" si="32"/>
        <v>7.56</v>
      </c>
    </row>
    <row r="511" spans="44:46" x14ac:dyDescent="0.2">
      <c r="AR511" s="7">
        <v>2010</v>
      </c>
      <c r="AS511" s="7" t="s">
        <v>26</v>
      </c>
      <c r="AT511" s="3">
        <f t="shared" si="32"/>
        <v>2</v>
      </c>
    </row>
    <row r="512" spans="44:46" x14ac:dyDescent="0.2">
      <c r="AR512" s="7">
        <v>2010</v>
      </c>
      <c r="AS512" s="7" t="s">
        <v>27</v>
      </c>
      <c r="AT512" s="3">
        <f t="shared" si="32"/>
        <v>5</v>
      </c>
    </row>
    <row r="513" spans="44:46" x14ac:dyDescent="0.2">
      <c r="AR513" s="7">
        <v>2011</v>
      </c>
      <c r="AS513" s="7" t="s">
        <v>7</v>
      </c>
      <c r="AT513" s="3">
        <f t="shared" ref="AT513:AT533" si="33">AF49</f>
        <v>5.8368769139523522</v>
      </c>
    </row>
    <row r="514" spans="44:46" x14ac:dyDescent="0.2">
      <c r="AR514" s="7">
        <v>2011</v>
      </c>
      <c r="AS514" s="7" t="s">
        <v>8</v>
      </c>
      <c r="AT514" s="3">
        <f t="shared" si="33"/>
        <v>7.9285653431216367</v>
      </c>
    </row>
    <row r="515" spans="44:46" x14ac:dyDescent="0.2">
      <c r="AR515" s="7">
        <v>2011</v>
      </c>
      <c r="AS515" s="7" t="s">
        <v>9</v>
      </c>
      <c r="AT515" s="3">
        <f t="shared" si="33"/>
        <v>5.235287699308758</v>
      </c>
    </row>
    <row r="516" spans="44:46" x14ac:dyDescent="0.2">
      <c r="AR516" s="7">
        <v>2011</v>
      </c>
      <c r="AS516" s="7" t="s">
        <v>10</v>
      </c>
      <c r="AT516" s="3">
        <f t="shared" si="33"/>
        <v>6.1588570652545487</v>
      </c>
    </row>
    <row r="517" spans="44:46" x14ac:dyDescent="0.2">
      <c r="AR517" s="7">
        <v>2011</v>
      </c>
      <c r="AS517" s="7" t="s">
        <v>11</v>
      </c>
      <c r="AT517" s="3">
        <f t="shared" si="33"/>
        <v>5.8714282465093559</v>
      </c>
    </row>
    <row r="518" spans="44:46" x14ac:dyDescent="0.2">
      <c r="AR518" s="7">
        <v>2011</v>
      </c>
      <c r="AS518" s="7" t="s">
        <v>12</v>
      </c>
      <c r="AT518" s="3">
        <f t="shared" si="33"/>
        <v>5.4357141232546784</v>
      </c>
    </row>
    <row r="519" spans="44:46" x14ac:dyDescent="0.2">
      <c r="AR519" s="7">
        <v>2011</v>
      </c>
      <c r="AS519" s="7" t="s">
        <v>13</v>
      </c>
      <c r="AT519" s="3">
        <f t="shared" si="33"/>
        <v>3.0727719605315964</v>
      </c>
    </row>
    <row r="520" spans="44:46" x14ac:dyDescent="0.2">
      <c r="AR520" s="7">
        <v>2011</v>
      </c>
      <c r="AS520" s="7" t="s">
        <v>14</v>
      </c>
      <c r="AT520" s="3">
        <f t="shared" si="33"/>
        <v>3.8410541770866389</v>
      </c>
    </row>
    <row r="521" spans="44:46" x14ac:dyDescent="0.2">
      <c r="AR521" s="7">
        <v>2011</v>
      </c>
      <c r="AS521" s="7" t="s">
        <v>15</v>
      </c>
      <c r="AT521" s="3">
        <f t="shared" si="33"/>
        <v>3.8431582981415238</v>
      </c>
    </row>
    <row r="522" spans="44:46" x14ac:dyDescent="0.2">
      <c r="AR522" s="7">
        <v>2011</v>
      </c>
      <c r="AS522" s="7" t="s">
        <v>16</v>
      </c>
      <c r="AT522" s="3">
        <f t="shared" si="33"/>
        <v>7.0155300112754411</v>
      </c>
    </row>
    <row r="523" spans="44:46" x14ac:dyDescent="0.2">
      <c r="AR523" s="7">
        <v>2011</v>
      </c>
      <c r="AS523" s="7" t="s">
        <v>17</v>
      </c>
      <c r="AT523" s="3">
        <f t="shared" si="33"/>
        <v>7.5514419444728578</v>
      </c>
    </row>
    <row r="524" spans="44:46" x14ac:dyDescent="0.2">
      <c r="AR524" s="7">
        <v>2011</v>
      </c>
      <c r="AS524" s="7" t="s">
        <v>18</v>
      </c>
      <c r="AT524" s="3">
        <f t="shared" si="33"/>
        <v>6.1753961603198864</v>
      </c>
    </row>
    <row r="525" spans="44:46" x14ac:dyDescent="0.2">
      <c r="AR525" s="7">
        <v>2011</v>
      </c>
      <c r="AS525" s="7" t="s">
        <v>19</v>
      </c>
      <c r="AT525" s="3">
        <f t="shared" si="33"/>
        <v>2.5430857962582105</v>
      </c>
    </row>
    <row r="526" spans="44:46" x14ac:dyDescent="0.2">
      <c r="AR526" s="7">
        <v>2011</v>
      </c>
      <c r="AS526" s="7" t="s">
        <v>20</v>
      </c>
      <c r="AT526" s="3">
        <f t="shared" si="33"/>
        <v>4.1270452479394404</v>
      </c>
    </row>
    <row r="527" spans="44:46" x14ac:dyDescent="0.2">
      <c r="AR527" s="7">
        <v>2011</v>
      </c>
      <c r="AS527" s="7" t="s">
        <v>21</v>
      </c>
      <c r="AT527" s="3">
        <f t="shared" si="33"/>
        <v>7.359813916986365</v>
      </c>
    </row>
    <row r="528" spans="44:46" x14ac:dyDescent="0.2">
      <c r="AR528" s="7">
        <v>2011</v>
      </c>
      <c r="AS528" s="7" t="s">
        <v>22</v>
      </c>
      <c r="AT528" s="3">
        <f t="shared" si="33"/>
        <v>14.330261719241335</v>
      </c>
    </row>
    <row r="529" spans="44:46" x14ac:dyDescent="0.2">
      <c r="AR529" s="7">
        <v>2011</v>
      </c>
      <c r="AS529" s="7" t="s">
        <v>23</v>
      </c>
      <c r="AT529" s="3">
        <f t="shared" si="33"/>
        <v>15.993912359388801</v>
      </c>
    </row>
    <row r="530" spans="44:46" x14ac:dyDescent="0.2">
      <c r="AR530" s="7">
        <v>2011</v>
      </c>
      <c r="AS530" s="7" t="s">
        <v>24</v>
      </c>
      <c r="AT530" s="3">
        <f t="shared" si="33"/>
        <v>8.1432237698094756</v>
      </c>
    </row>
    <row r="531" spans="44:46" x14ac:dyDescent="0.2">
      <c r="AR531" s="7">
        <v>2011</v>
      </c>
      <c r="AS531" s="7" t="s">
        <v>25</v>
      </c>
      <c r="AT531" s="3">
        <f t="shared" si="33"/>
        <v>8.6634094974145697</v>
      </c>
    </row>
    <row r="532" spans="44:46" x14ac:dyDescent="0.2">
      <c r="AR532" s="7">
        <v>2011</v>
      </c>
      <c r="AS532" s="7" t="s">
        <v>26</v>
      </c>
      <c r="AT532" s="3">
        <f t="shared" si="33"/>
        <v>2.4947246497564404</v>
      </c>
    </row>
    <row r="533" spans="44:46" x14ac:dyDescent="0.2">
      <c r="AR533" s="7">
        <v>2011</v>
      </c>
      <c r="AS533" s="7" t="s">
        <v>27</v>
      </c>
      <c r="AT533" s="3">
        <f t="shared" si="33"/>
        <v>6.5202895108029892</v>
      </c>
    </row>
    <row r="534" spans="44:46" x14ac:dyDescent="0.2">
      <c r="AR534" s="7">
        <v>2012</v>
      </c>
      <c r="AS534" s="7" t="s">
        <v>7</v>
      </c>
      <c r="AT534" s="3">
        <f t="shared" ref="AT534:AT554" si="34">AG49</f>
        <v>6.1873977286486648</v>
      </c>
    </row>
    <row r="535" spans="44:46" x14ac:dyDescent="0.2">
      <c r="AR535" s="7">
        <v>2012</v>
      </c>
      <c r="AS535" s="7" t="s">
        <v>8</v>
      </c>
      <c r="AT535" s="3">
        <f t="shared" si="34"/>
        <v>7.6811120463965121</v>
      </c>
    </row>
    <row r="536" spans="44:46" x14ac:dyDescent="0.2">
      <c r="AR536" s="7">
        <v>2012</v>
      </c>
      <c r="AS536" s="7" t="s">
        <v>9</v>
      </c>
      <c r="AT536" s="3">
        <f t="shared" si="34"/>
        <v>4.207967175198112</v>
      </c>
    </row>
    <row r="537" spans="44:46" x14ac:dyDescent="0.2">
      <c r="AR537" s="7">
        <v>2012</v>
      </c>
      <c r="AS537" s="7" t="s">
        <v>10</v>
      </c>
      <c r="AT537" s="3">
        <f t="shared" si="34"/>
        <v>6.8528909394162678</v>
      </c>
    </row>
    <row r="538" spans="44:46" x14ac:dyDescent="0.2">
      <c r="AR538" s="7">
        <v>2012</v>
      </c>
      <c r="AS538" s="7" t="s">
        <v>11</v>
      </c>
      <c r="AT538" s="3">
        <f t="shared" si="34"/>
        <v>5.7701442945066326</v>
      </c>
    </row>
    <row r="539" spans="44:46" x14ac:dyDescent="0.2">
      <c r="AR539" s="7">
        <v>2012</v>
      </c>
      <c r="AS539" s="7" t="s">
        <v>12</v>
      </c>
      <c r="AT539" s="3">
        <f t="shared" si="34"/>
        <v>5.3850721472533163</v>
      </c>
    </row>
    <row r="540" spans="44:46" x14ac:dyDescent="0.2">
      <c r="AR540" s="7">
        <v>2012</v>
      </c>
      <c r="AS540" s="7" t="s">
        <v>13</v>
      </c>
      <c r="AT540" s="3">
        <f t="shared" si="34"/>
        <v>4.2603555100334427</v>
      </c>
    </row>
    <row r="541" spans="44:46" x14ac:dyDescent="0.2">
      <c r="AR541" s="7">
        <v>2012</v>
      </c>
      <c r="AS541" s="7" t="s">
        <v>14</v>
      </c>
      <c r="AT541" s="3">
        <f t="shared" si="34"/>
        <v>3.8140050831659198</v>
      </c>
    </row>
    <row r="542" spans="44:46" x14ac:dyDescent="0.2">
      <c r="AR542" s="7">
        <v>2012</v>
      </c>
      <c r="AS542" s="7" t="s">
        <v>15</v>
      </c>
      <c r="AT542" s="3">
        <f t="shared" si="34"/>
        <v>3.8158646474293705</v>
      </c>
    </row>
    <row r="543" spans="44:46" x14ac:dyDescent="0.2">
      <c r="AR543" s="7">
        <v>2012</v>
      </c>
      <c r="AS543" s="7" t="s">
        <v>16</v>
      </c>
      <c r="AT543" s="3">
        <f t="shared" si="34"/>
        <v>9.1712410872775614</v>
      </c>
    </row>
    <row r="544" spans="44:46" x14ac:dyDescent="0.2">
      <c r="AR544" s="7">
        <v>2012</v>
      </c>
      <c r="AS544" s="7" t="s">
        <v>17</v>
      </c>
      <c r="AT544" s="3">
        <f t="shared" si="34"/>
        <v>7.208059012859052</v>
      </c>
    </row>
    <row r="545" spans="44:46" x14ac:dyDescent="0.2">
      <c r="AR545" s="7">
        <v>2012</v>
      </c>
      <c r="AS545" s="7" t="s">
        <v>18</v>
      </c>
      <c r="AT545" s="3">
        <f t="shared" si="34"/>
        <v>7.3203333932256847</v>
      </c>
    </row>
    <row r="546" spans="44:46" x14ac:dyDescent="0.2">
      <c r="AR546" s="7">
        <v>2012</v>
      </c>
      <c r="AS546" s="7" t="s">
        <v>19</v>
      </c>
      <c r="AT546" s="3">
        <f t="shared" si="34"/>
        <v>2.4205885146230406</v>
      </c>
    </row>
    <row r="547" spans="44:46" x14ac:dyDescent="0.2">
      <c r="AR547" s="7">
        <v>2012</v>
      </c>
      <c r="AS547" s="7" t="s">
        <v>20</v>
      </c>
      <c r="AT547" s="3">
        <f t="shared" si="34"/>
        <v>3.7882963559557665</v>
      </c>
    </row>
    <row r="548" spans="44:46" x14ac:dyDescent="0.2">
      <c r="AR548" s="7">
        <v>2012</v>
      </c>
      <c r="AS548" s="7" t="s">
        <v>21</v>
      </c>
      <c r="AT548" s="3">
        <f t="shared" si="34"/>
        <v>8.5346625721538683</v>
      </c>
    </row>
    <row r="549" spans="44:46" x14ac:dyDescent="0.2">
      <c r="AR549" s="7">
        <v>2012</v>
      </c>
      <c r="AS549" s="7" t="s">
        <v>22</v>
      </c>
      <c r="AT549" s="3">
        <f t="shared" si="34"/>
        <v>14.831794170204738</v>
      </c>
    </row>
    <row r="550" spans="44:46" x14ac:dyDescent="0.2">
      <c r="AR550" s="7">
        <v>2012</v>
      </c>
      <c r="AS550" s="7" t="s">
        <v>23</v>
      </c>
      <c r="AT550" s="3">
        <f t="shared" si="34"/>
        <v>18.786370941707418</v>
      </c>
    </row>
    <row r="551" spans="44:46" x14ac:dyDescent="0.2">
      <c r="AR551" s="7">
        <v>2012</v>
      </c>
      <c r="AS551" s="7" t="s">
        <v>24</v>
      </c>
      <c r="AT551" s="3">
        <f t="shared" si="34"/>
        <v>7.8633538814939987</v>
      </c>
    </row>
    <row r="552" spans="44:46" x14ac:dyDescent="0.2">
      <c r="AR552" s="7">
        <v>2012</v>
      </c>
      <c r="AS552" s="7" t="s">
        <v>25</v>
      </c>
      <c r="AT552" s="3">
        <f t="shared" si="34"/>
        <v>8.3265192511186683</v>
      </c>
    </row>
    <row r="553" spans="44:46" x14ac:dyDescent="0.2">
      <c r="AR553" s="7">
        <v>2012</v>
      </c>
      <c r="AS553" s="7" t="s">
        <v>26</v>
      </c>
      <c r="AT553" s="3">
        <f t="shared" si="34"/>
        <v>3.1860702016224005</v>
      </c>
    </row>
    <row r="554" spans="44:46" x14ac:dyDescent="0.2">
      <c r="AR554" s="7">
        <v>2012</v>
      </c>
      <c r="AS554" s="7" t="s">
        <v>27</v>
      </c>
      <c r="AT554" s="3">
        <f t="shared" si="34"/>
        <v>7.5581578046107643</v>
      </c>
    </row>
    <row r="555" spans="44:46" x14ac:dyDescent="0.2">
      <c r="AR555" s="7">
        <v>2013</v>
      </c>
      <c r="AS555" s="7" t="s">
        <v>7</v>
      </c>
      <c r="AT555" s="3">
        <f>AH49</f>
        <v>6.3620683047513449</v>
      </c>
    </row>
    <row r="556" spans="44:46" x14ac:dyDescent="0.2">
      <c r="AR556" s="7">
        <v>2013</v>
      </c>
      <c r="AS556" s="7" t="s">
        <v>8</v>
      </c>
      <c r="AT556" s="3">
        <f t="shared" ref="AT556:AT575" si="35">AH50</f>
        <v>7.0084494046586467</v>
      </c>
    </row>
    <row r="557" spans="44:46" x14ac:dyDescent="0.2">
      <c r="AR557" s="7">
        <v>2013</v>
      </c>
      <c r="AS557" s="7" t="s">
        <v>9</v>
      </c>
      <c r="AT557" s="3">
        <f t="shared" si="35"/>
        <v>2.8790866015800498</v>
      </c>
    </row>
    <row r="558" spans="44:46" x14ac:dyDescent="0.2">
      <c r="AR558" s="7">
        <v>2013</v>
      </c>
      <c r="AS558" s="7" t="s">
        <v>10</v>
      </c>
      <c r="AT558" s="3">
        <f t="shared" si="35"/>
        <v>6.8096553499635188</v>
      </c>
    </row>
    <row r="559" spans="44:46" x14ac:dyDescent="0.2">
      <c r="AR559" s="7">
        <v>2013</v>
      </c>
      <c r="AS559" s="7" t="s">
        <v>11</v>
      </c>
      <c r="AT559" s="3">
        <f t="shared" si="35"/>
        <v>5.3171598653166425</v>
      </c>
    </row>
    <row r="560" spans="44:46" x14ac:dyDescent="0.2">
      <c r="AR560" s="7">
        <v>2013</v>
      </c>
      <c r="AS560" s="7" t="s">
        <v>12</v>
      </c>
      <c r="AT560" s="3">
        <f t="shared" si="35"/>
        <v>5.1585799326583217</v>
      </c>
    </row>
    <row r="561" spans="44:46" x14ac:dyDescent="0.2">
      <c r="AR561" s="7">
        <v>2013</v>
      </c>
      <c r="AS561" s="7" t="s">
        <v>13</v>
      </c>
      <c r="AT561" s="3">
        <f t="shared" si="35"/>
        <v>4.7636837009378628</v>
      </c>
    </row>
    <row r="562" spans="44:46" x14ac:dyDescent="0.2">
      <c r="AR562" s="7">
        <v>2013</v>
      </c>
      <c r="AS562" s="7" t="s">
        <v>14</v>
      </c>
      <c r="AT562" s="3">
        <f t="shared" si="35"/>
        <v>3.5119813929701524</v>
      </c>
    </row>
    <row r="563" spans="44:46" x14ac:dyDescent="0.2">
      <c r="AR563" s="7">
        <v>2013</v>
      </c>
      <c r="AS563" s="7" t="s">
        <v>15</v>
      </c>
      <c r="AT563" s="3">
        <f t="shared" si="35"/>
        <v>3.5127471964118584</v>
      </c>
    </row>
    <row r="564" spans="44:46" x14ac:dyDescent="0.2">
      <c r="AR564" s="7">
        <v>2013</v>
      </c>
      <c r="AS564" s="7" t="s">
        <v>16</v>
      </c>
      <c r="AT564" s="3">
        <f t="shared" si="35"/>
        <v>10.382577779383164</v>
      </c>
    </row>
    <row r="565" spans="44:46" x14ac:dyDescent="0.2">
      <c r="AR565" s="7">
        <v>2013</v>
      </c>
      <c r="AS565" s="7" t="s">
        <v>17</v>
      </c>
      <c r="AT565" s="3">
        <f t="shared" si="35"/>
        <v>6.3829910313850498</v>
      </c>
    </row>
    <row r="566" spans="44:46" x14ac:dyDescent="0.2">
      <c r="AR566" s="7">
        <v>2013</v>
      </c>
      <c r="AS566" s="7" t="s">
        <v>18</v>
      </c>
      <c r="AT566" s="3">
        <f t="shared" si="35"/>
        <v>7.3218330932222644</v>
      </c>
    </row>
    <row r="567" spans="44:46" x14ac:dyDescent="0.2">
      <c r="AR567" s="7">
        <v>2013</v>
      </c>
      <c r="AS567" s="7" t="s">
        <v>19</v>
      </c>
      <c r="AT567" s="3">
        <f t="shared" si="35"/>
        <v>2.150147908345903</v>
      </c>
    </row>
    <row r="568" spans="44:46" x14ac:dyDescent="0.2">
      <c r="AR568" s="7">
        <v>2013</v>
      </c>
      <c r="AS568" s="7" t="s">
        <v>20</v>
      </c>
      <c r="AT568" s="3">
        <f t="shared" si="35"/>
        <v>3.1818781053354268</v>
      </c>
    </row>
    <row r="569" spans="44:46" x14ac:dyDescent="0.2">
      <c r="AR569" s="7">
        <v>2013</v>
      </c>
      <c r="AS569" s="7" t="s">
        <v>21</v>
      </c>
      <c r="AT569" s="3">
        <f t="shared" si="35"/>
        <v>8.3587132601239524</v>
      </c>
    </row>
    <row r="570" spans="44:46" x14ac:dyDescent="0.2">
      <c r="AR570" s="7">
        <v>2013</v>
      </c>
      <c r="AS570" s="7" t="s">
        <v>22</v>
      </c>
      <c r="AT570" s="3">
        <f t="shared" si="35"/>
        <v>14.933574411607683</v>
      </c>
    </row>
    <row r="571" spans="44:46" x14ac:dyDescent="0.2">
      <c r="AR571" s="7">
        <v>2013</v>
      </c>
      <c r="AS571" s="7" t="s">
        <v>23</v>
      </c>
      <c r="AT571" s="3">
        <f t="shared" si="35"/>
        <v>18.880922357179536</v>
      </c>
    </row>
    <row r="572" spans="44:46" x14ac:dyDescent="0.2">
      <c r="AR572" s="7">
        <v>2013</v>
      </c>
      <c r="AS572" s="7" t="s">
        <v>24</v>
      </c>
      <c r="AT572" s="3">
        <f t="shared" si="35"/>
        <v>7.2714179453956538</v>
      </c>
    </row>
    <row r="573" spans="44:46" x14ac:dyDescent="0.2">
      <c r="AR573" s="7">
        <v>2013</v>
      </c>
      <c r="AS573" s="7" t="s">
        <v>25</v>
      </c>
      <c r="AT573" s="3">
        <f t="shared" si="35"/>
        <v>7.4634803205067701</v>
      </c>
    </row>
    <row r="574" spans="44:46" x14ac:dyDescent="0.2">
      <c r="AR574" s="7">
        <v>2013</v>
      </c>
      <c r="AS574" s="7" t="s">
        <v>26</v>
      </c>
      <c r="AT574" s="3">
        <f t="shared" si="35"/>
        <v>3.2131274183599876</v>
      </c>
    </row>
    <row r="575" spans="44:46" x14ac:dyDescent="0.2">
      <c r="AR575" s="7">
        <v>2013</v>
      </c>
      <c r="AS575" s="7" t="s">
        <v>27</v>
      </c>
      <c r="AT575" s="3">
        <f t="shared" si="35"/>
        <v>7.8308437739899439</v>
      </c>
    </row>
    <row r="576" spans="44:46" x14ac:dyDescent="0.2">
      <c r="AR576" s="7">
        <v>2014</v>
      </c>
      <c r="AS576" s="7" t="s">
        <v>7</v>
      </c>
      <c r="AT576" s="3">
        <f>AI49</f>
        <v>6.604651162790697</v>
      </c>
    </row>
    <row r="577" spans="44:46" x14ac:dyDescent="0.2">
      <c r="AR577" s="7">
        <v>2014</v>
      </c>
      <c r="AS577" s="7" t="s">
        <v>8</v>
      </c>
      <c r="AT577" s="3">
        <f t="shared" ref="AT577:AT596" si="36">AI50</f>
        <v>6.5</v>
      </c>
    </row>
    <row r="578" spans="44:46" x14ac:dyDescent="0.2">
      <c r="AR578" s="7">
        <v>2014</v>
      </c>
      <c r="AS578" s="7" t="s">
        <v>9</v>
      </c>
      <c r="AT578" s="3">
        <f t="shared" si="36"/>
        <v>1.666666666666667</v>
      </c>
    </row>
    <row r="579" spans="44:46" x14ac:dyDescent="0.2">
      <c r="AR579" s="7">
        <v>2014</v>
      </c>
      <c r="AS579" s="7" t="s">
        <v>10</v>
      </c>
      <c r="AT579" s="3">
        <f t="shared" si="36"/>
        <v>6.666666666666667</v>
      </c>
    </row>
    <row r="580" spans="44:46" x14ac:dyDescent="0.2">
      <c r="AR580" s="7">
        <v>2014</v>
      </c>
      <c r="AS580" s="7" t="s">
        <v>11</v>
      </c>
      <c r="AT580" s="3">
        <f t="shared" si="36"/>
        <v>5</v>
      </c>
    </row>
    <row r="581" spans="44:46" x14ac:dyDescent="0.2">
      <c r="AR581" s="7">
        <v>2014</v>
      </c>
      <c r="AS581" s="7" t="s">
        <v>12</v>
      </c>
      <c r="AT581" s="3">
        <f t="shared" si="36"/>
        <v>5</v>
      </c>
    </row>
    <row r="582" spans="44:46" x14ac:dyDescent="0.2">
      <c r="AR582" s="7">
        <v>2014</v>
      </c>
      <c r="AS582" s="7" t="s">
        <v>13</v>
      </c>
      <c r="AT582" s="3">
        <f t="shared" si="36"/>
        <v>5.0196078431372548</v>
      </c>
    </row>
    <row r="583" spans="44:46" x14ac:dyDescent="0.2">
      <c r="AR583" s="7">
        <v>2014</v>
      </c>
      <c r="AS583" s="7" t="s">
        <v>14</v>
      </c>
      <c r="AT583" s="3">
        <f t="shared" si="36"/>
        <v>3.3161512027491411</v>
      </c>
    </row>
    <row r="584" spans="44:46" x14ac:dyDescent="0.2">
      <c r="AR584" s="7">
        <v>2014</v>
      </c>
      <c r="AS584" s="7" t="s">
        <v>15</v>
      </c>
      <c r="AT584" s="3">
        <f t="shared" si="36"/>
        <v>3.3161512027491411</v>
      </c>
    </row>
    <row r="585" spans="44:46" x14ac:dyDescent="0.2">
      <c r="AR585" s="7">
        <v>2014</v>
      </c>
      <c r="AS585" s="7" t="s">
        <v>16</v>
      </c>
      <c r="AT585" s="3">
        <f t="shared" si="36"/>
        <v>11.466139954853274</v>
      </c>
    </row>
    <row r="586" spans="44:46" x14ac:dyDescent="0.2">
      <c r="AR586" s="7">
        <v>2014</v>
      </c>
      <c r="AS586" s="7" t="s">
        <v>17</v>
      </c>
      <c r="AT586" s="3">
        <f t="shared" si="36"/>
        <v>5.7403100775193803</v>
      </c>
    </row>
    <row r="587" spans="44:46" x14ac:dyDescent="0.2">
      <c r="AR587" s="7">
        <v>2014</v>
      </c>
      <c r="AS587" s="7" t="s">
        <v>18</v>
      </c>
      <c r="AT587" s="3">
        <f t="shared" si="36"/>
        <v>7</v>
      </c>
    </row>
    <row r="588" spans="44:46" x14ac:dyDescent="0.2">
      <c r="AR588" s="7">
        <v>2014</v>
      </c>
      <c r="AS588" s="7" t="s">
        <v>19</v>
      </c>
      <c r="AT588" s="3">
        <f t="shared" si="36"/>
        <v>1.9368421052631579</v>
      </c>
    </row>
    <row r="589" spans="44:46" x14ac:dyDescent="0.2">
      <c r="AR589" s="7">
        <v>2014</v>
      </c>
      <c r="AS589" s="7" t="s">
        <v>20</v>
      </c>
      <c r="AT589" s="3">
        <f t="shared" si="36"/>
        <v>2.6788321167883211</v>
      </c>
    </row>
    <row r="590" spans="44:46" x14ac:dyDescent="0.2">
      <c r="AR590" s="7">
        <v>2014</v>
      </c>
      <c r="AS590" s="7" t="s">
        <v>21</v>
      </c>
      <c r="AT590" s="3">
        <f t="shared" si="36"/>
        <v>8</v>
      </c>
    </row>
    <row r="591" spans="44:46" x14ac:dyDescent="0.2">
      <c r="AR591" s="7">
        <v>2014</v>
      </c>
      <c r="AS591" s="7" t="s">
        <v>22</v>
      </c>
      <c r="AT591" s="3">
        <f t="shared" si="36"/>
        <v>15</v>
      </c>
    </row>
    <row r="592" spans="44:46" x14ac:dyDescent="0.2">
      <c r="AR592" s="7">
        <v>2014</v>
      </c>
      <c r="AS592" s="7" t="s">
        <v>23</v>
      </c>
      <c r="AT592" s="3">
        <f t="shared" si="36"/>
        <v>18</v>
      </c>
    </row>
    <row r="593" spans="44:46" x14ac:dyDescent="0.2">
      <c r="AR593" s="7">
        <v>2014</v>
      </c>
      <c r="AS593" s="7" t="s">
        <v>24</v>
      </c>
      <c r="AT593" s="3">
        <f t="shared" si="36"/>
        <v>6.8</v>
      </c>
    </row>
    <row r="594" spans="44:46" x14ac:dyDescent="0.2">
      <c r="AR594" s="7">
        <v>2014</v>
      </c>
      <c r="AS594" s="7" t="s">
        <v>25</v>
      </c>
      <c r="AT594" s="3">
        <f t="shared" si="36"/>
        <v>6.8</v>
      </c>
    </row>
    <row r="595" spans="44:46" x14ac:dyDescent="0.2">
      <c r="AR595" s="7">
        <v>2014</v>
      </c>
      <c r="AS595" s="7" t="s">
        <v>26</v>
      </c>
      <c r="AT595" s="3">
        <f t="shared" si="36"/>
        <v>3</v>
      </c>
    </row>
    <row r="596" spans="44:46" x14ac:dyDescent="0.2">
      <c r="AR596" s="7">
        <v>2014</v>
      </c>
      <c r="AS596" s="7" t="s">
        <v>27</v>
      </c>
      <c r="AT596" s="3">
        <f t="shared" si="36"/>
        <v>8</v>
      </c>
    </row>
    <row r="597" spans="44:46" x14ac:dyDescent="0.2">
      <c r="AR597" s="7">
        <v>2015</v>
      </c>
      <c r="AS597" s="7" t="s">
        <v>7</v>
      </c>
      <c r="AT597" s="3">
        <f>AJ49</f>
        <v>6.4293999681594816</v>
      </c>
    </row>
    <row r="598" spans="44:46" x14ac:dyDescent="0.2">
      <c r="AR598" s="7">
        <v>2015</v>
      </c>
      <c r="AS598" s="7" t="s">
        <v>8</v>
      </c>
      <c r="AT598" s="3">
        <f t="shared" ref="AT598:AT617" si="37">AJ50</f>
        <v>6.0762391551026429</v>
      </c>
    </row>
    <row r="599" spans="44:46" x14ac:dyDescent="0.2">
      <c r="AR599" s="7">
        <v>2015</v>
      </c>
      <c r="AS599" s="7" t="s">
        <v>9</v>
      </c>
      <c r="AT599" s="3">
        <f t="shared" si="37"/>
        <v>1.3661338988303378</v>
      </c>
    </row>
    <row r="600" spans="44:46" x14ac:dyDescent="0.2">
      <c r="AR600" s="7">
        <v>2015</v>
      </c>
      <c r="AS600" s="7" t="s">
        <v>10</v>
      </c>
      <c r="AT600" s="3">
        <f t="shared" si="37"/>
        <v>6.2277592387094431</v>
      </c>
    </row>
    <row r="601" spans="44:46" x14ac:dyDescent="0.2">
      <c r="AR601" s="7">
        <v>2015</v>
      </c>
      <c r="AS601" s="7" t="s">
        <v>11</v>
      </c>
      <c r="AT601" s="3">
        <f t="shared" si="37"/>
        <v>4.6494976107375683</v>
      </c>
    </row>
    <row r="602" spans="44:46" x14ac:dyDescent="0.2">
      <c r="AR602" s="7">
        <v>2015</v>
      </c>
      <c r="AS602" s="7" t="s">
        <v>12</v>
      </c>
      <c r="AT602" s="3">
        <f t="shared" si="37"/>
        <v>4.8247488053687846</v>
      </c>
    </row>
    <row r="603" spans="44:46" x14ac:dyDescent="0.2">
      <c r="AR603" s="7">
        <v>2015</v>
      </c>
      <c r="AS603" s="7" t="s">
        <v>13</v>
      </c>
      <c r="AT603" s="3">
        <f t="shared" si="37"/>
        <v>4.7313940141955104</v>
      </c>
    </row>
    <row r="604" spans="44:46" x14ac:dyDescent="0.2">
      <c r="AR604" s="7">
        <v>2015</v>
      </c>
      <c r="AS604" s="7" t="s">
        <v>14</v>
      </c>
      <c r="AT604" s="3">
        <f t="shared" si="37"/>
        <v>3.0421133232680759</v>
      </c>
    </row>
    <row r="605" spans="44:46" x14ac:dyDescent="0.2">
      <c r="AR605" s="7">
        <v>2015</v>
      </c>
      <c r="AS605" s="7" t="s">
        <v>15</v>
      </c>
      <c r="AT605" s="3">
        <f t="shared" si="37"/>
        <v>3.0412670121001866</v>
      </c>
    </row>
    <row r="606" spans="44:46" x14ac:dyDescent="0.2">
      <c r="AR606" s="7">
        <v>2015</v>
      </c>
      <c r="AS606" s="7" t="s">
        <v>16</v>
      </c>
      <c r="AT606" s="3">
        <f t="shared" si="37"/>
        <v>10.90393988343618</v>
      </c>
    </row>
    <row r="607" spans="44:46" x14ac:dyDescent="0.2">
      <c r="AR607" s="7">
        <v>2015</v>
      </c>
      <c r="AS607" s="7" t="s">
        <v>17</v>
      </c>
      <c r="AT607" s="3">
        <f t="shared" si="37"/>
        <v>5.2630643377234296</v>
      </c>
    </row>
    <row r="608" spans="44:46" x14ac:dyDescent="0.2">
      <c r="AR608" s="7">
        <v>2015</v>
      </c>
      <c r="AS608" s="7" t="s">
        <v>18</v>
      </c>
      <c r="AT608" s="3">
        <f t="shared" si="37"/>
        <v>6.4490478388447094</v>
      </c>
    </row>
    <row r="609" spans="44:46" x14ac:dyDescent="0.2">
      <c r="AR609" s="7">
        <v>2015</v>
      </c>
      <c r="AS609" s="7" t="s">
        <v>19</v>
      </c>
      <c r="AT609" s="3">
        <f t="shared" si="37"/>
        <v>1.7894027580744793</v>
      </c>
    </row>
    <row r="610" spans="44:46" x14ac:dyDescent="0.2">
      <c r="AR610" s="7">
        <v>2015</v>
      </c>
      <c r="AS610" s="7" t="s">
        <v>20</v>
      </c>
      <c r="AT610" s="3">
        <f t="shared" si="37"/>
        <v>2.4120745892330215</v>
      </c>
    </row>
    <row r="611" spans="44:46" x14ac:dyDescent="0.2">
      <c r="AR611" s="7">
        <v>2015</v>
      </c>
      <c r="AS611" s="7" t="s">
        <v>21</v>
      </c>
      <c r="AT611" s="3">
        <f t="shared" si="37"/>
        <v>7.1958499714065915</v>
      </c>
    </row>
    <row r="612" spans="44:46" x14ac:dyDescent="0.2">
      <c r="AR612" s="7">
        <v>2015</v>
      </c>
      <c r="AS612" s="7" t="s">
        <v>22</v>
      </c>
      <c r="AT612" s="3">
        <f t="shared" si="37"/>
        <v>14.7476076423089</v>
      </c>
    </row>
    <row r="613" spans="44:46" x14ac:dyDescent="0.2">
      <c r="AR613" s="7">
        <v>2015</v>
      </c>
      <c r="AS613" s="7" t="s">
        <v>23</v>
      </c>
      <c r="AT613" s="3">
        <f t="shared" si="37"/>
        <v>16.863619926513898</v>
      </c>
    </row>
    <row r="614" spans="44:46" x14ac:dyDescent="0.2">
      <c r="AR614" s="7">
        <v>2015</v>
      </c>
      <c r="AS614" s="7" t="s">
        <v>24</v>
      </c>
      <c r="AT614" s="3">
        <f t="shared" si="37"/>
        <v>6.4889970231762311</v>
      </c>
    </row>
    <row r="615" spans="44:46" x14ac:dyDescent="0.2">
      <c r="AR615" s="7">
        <v>2015</v>
      </c>
      <c r="AS615" s="7" t="s">
        <v>25</v>
      </c>
      <c r="AT615" s="3">
        <f t="shared" si="37"/>
        <v>6.2784420936790379</v>
      </c>
    </row>
    <row r="616" spans="44:46" x14ac:dyDescent="0.2">
      <c r="AR616" s="7">
        <v>2015</v>
      </c>
      <c r="AS616" s="7" t="s">
        <v>26</v>
      </c>
      <c r="AT616" s="3">
        <f t="shared" si="37"/>
        <v>2.7201964410170931</v>
      </c>
    </row>
    <row r="617" spans="44:46" x14ac:dyDescent="0.2">
      <c r="AR617" s="7">
        <v>2015</v>
      </c>
      <c r="AS617" s="7" t="s">
        <v>27</v>
      </c>
      <c r="AT617" s="3">
        <f t="shared" si="37"/>
        <v>7.5444756474759016</v>
      </c>
    </row>
    <row r="618" spans="44:46" x14ac:dyDescent="0.2">
      <c r="AR618" s="7">
        <v>2016</v>
      </c>
      <c r="AS618" s="7" t="s">
        <v>7</v>
      </c>
      <c r="AT618" s="3">
        <f>AK49</f>
        <v>6.3022311141983121</v>
      </c>
    </row>
    <row r="619" spans="44:46" x14ac:dyDescent="0.2">
      <c r="AR619" s="7">
        <v>2016</v>
      </c>
      <c r="AS619" s="7" t="s">
        <v>8</v>
      </c>
      <c r="AT619" s="3">
        <f t="shared" ref="AT619:AT638" si="38">AK50</f>
        <v>5.7687423582185273</v>
      </c>
    </row>
    <row r="620" spans="44:46" x14ac:dyDescent="0.2">
      <c r="AR620" s="7">
        <v>2016</v>
      </c>
      <c r="AS620" s="7" t="s">
        <v>9</v>
      </c>
      <c r="AT620" s="3">
        <f t="shared" si="38"/>
        <v>1.1480560264144168</v>
      </c>
    </row>
    <row r="621" spans="44:46" x14ac:dyDescent="0.2">
      <c r="AR621" s="7">
        <v>2016</v>
      </c>
      <c r="AS621" s="7" t="s">
        <v>10</v>
      </c>
      <c r="AT621" s="3">
        <f t="shared" si="38"/>
        <v>5.8811507165077002</v>
      </c>
    </row>
    <row r="622" spans="44:46" x14ac:dyDescent="0.2">
      <c r="AR622" s="7">
        <v>2016</v>
      </c>
      <c r="AS622" s="7" t="s">
        <v>11</v>
      </c>
      <c r="AT622" s="3">
        <f t="shared" si="38"/>
        <v>4.3951599028152302</v>
      </c>
    </row>
    <row r="623" spans="44:46" x14ac:dyDescent="0.2">
      <c r="AR623" s="7">
        <v>2016</v>
      </c>
      <c r="AS623" s="7" t="s">
        <v>12</v>
      </c>
      <c r="AT623" s="3">
        <f t="shared" si="38"/>
        <v>4.6975799514076151</v>
      </c>
    </row>
    <row r="624" spans="44:46" x14ac:dyDescent="0.2">
      <c r="AR624" s="7">
        <v>2016</v>
      </c>
      <c r="AS624" s="7" t="s">
        <v>13</v>
      </c>
      <c r="AT624" s="3">
        <f t="shared" si="38"/>
        <v>4.484832761626782</v>
      </c>
    </row>
    <row r="625" spans="44:46" x14ac:dyDescent="0.2">
      <c r="AR625" s="7">
        <v>2016</v>
      </c>
      <c r="AS625" s="7" t="s">
        <v>14</v>
      </c>
      <c r="AT625" s="3">
        <f t="shared" si="38"/>
        <v>2.8432611377015835</v>
      </c>
    </row>
    <row r="626" spans="44:46" x14ac:dyDescent="0.2">
      <c r="AR626" s="7">
        <v>2016</v>
      </c>
      <c r="AS626" s="7" t="s">
        <v>15</v>
      </c>
      <c r="AT626" s="3">
        <f t="shared" si="38"/>
        <v>2.8418007113401207</v>
      </c>
    </row>
    <row r="627" spans="44:46" x14ac:dyDescent="0.2">
      <c r="AR627" s="7">
        <v>2016</v>
      </c>
      <c r="AS627" s="7" t="s">
        <v>16</v>
      </c>
      <c r="AT627" s="3">
        <f t="shared" si="38"/>
        <v>10.459966229153292</v>
      </c>
    </row>
    <row r="628" spans="44:46" x14ac:dyDescent="0.2">
      <c r="AR628" s="7">
        <v>2016</v>
      </c>
      <c r="AS628" s="7" t="s">
        <v>17</v>
      </c>
      <c r="AT628" s="3">
        <f t="shared" si="38"/>
        <v>4.9164908987866234</v>
      </c>
    </row>
    <row r="629" spans="44:46" x14ac:dyDescent="0.2">
      <c r="AR629" s="7">
        <v>2016</v>
      </c>
      <c r="AS629" s="7" t="s">
        <v>18</v>
      </c>
      <c r="AT629" s="3">
        <f t="shared" si="38"/>
        <v>5.993310333645776</v>
      </c>
    </row>
    <row r="630" spans="44:46" x14ac:dyDescent="0.2">
      <c r="AR630" s="7">
        <v>2016</v>
      </c>
      <c r="AS630" s="7" t="s">
        <v>19</v>
      </c>
      <c r="AT630" s="3">
        <f t="shared" si="38"/>
        <v>1.6824152259767808</v>
      </c>
    </row>
    <row r="631" spans="44:46" x14ac:dyDescent="0.2">
      <c r="AR631" s="7">
        <v>2016</v>
      </c>
      <c r="AS631" s="7" t="s">
        <v>20</v>
      </c>
      <c r="AT631" s="3">
        <f t="shared" si="38"/>
        <v>2.2185053006692104</v>
      </c>
    </row>
    <row r="632" spans="44:46" x14ac:dyDescent="0.2">
      <c r="AR632" s="7">
        <v>2016</v>
      </c>
      <c r="AS632" s="7" t="s">
        <v>21</v>
      </c>
      <c r="AT632" s="3">
        <f t="shared" si="38"/>
        <v>6.5608065991569511</v>
      </c>
    </row>
    <row r="633" spans="44:46" x14ac:dyDescent="0.2">
      <c r="AR633" s="7">
        <v>2016</v>
      </c>
      <c r="AS633" s="7" t="s">
        <v>22</v>
      </c>
      <c r="AT633" s="3">
        <f t="shared" si="38"/>
        <v>14.550585042073052</v>
      </c>
    </row>
    <row r="634" spans="44:46" x14ac:dyDescent="0.2">
      <c r="AR634" s="7">
        <v>2016</v>
      </c>
      <c r="AS634" s="7" t="s">
        <v>23</v>
      </c>
      <c r="AT634" s="3">
        <f t="shared" si="38"/>
        <v>15.891469161432079</v>
      </c>
    </row>
    <row r="635" spans="44:46" x14ac:dyDescent="0.2">
      <c r="AR635" s="7">
        <v>2016</v>
      </c>
      <c r="AS635" s="7" t="s">
        <v>24</v>
      </c>
      <c r="AT635" s="3">
        <f t="shared" si="38"/>
        <v>6.2633215735770653</v>
      </c>
    </row>
    <row r="636" spans="44:46" x14ac:dyDescent="0.2">
      <c r="AR636" s="7">
        <v>2016</v>
      </c>
      <c r="AS636" s="7" t="s">
        <v>25</v>
      </c>
      <c r="AT636" s="3">
        <f t="shared" si="38"/>
        <v>5.8997140811578381</v>
      </c>
    </row>
    <row r="637" spans="44:46" x14ac:dyDescent="0.2">
      <c r="AR637" s="7">
        <v>2016</v>
      </c>
      <c r="AS637" s="7" t="s">
        <v>26</v>
      </c>
      <c r="AT637" s="3">
        <f t="shared" si="38"/>
        <v>2.4808300087077053</v>
      </c>
    </row>
    <row r="638" spans="44:46" x14ac:dyDescent="0.2">
      <c r="AR638" s="7">
        <v>2016</v>
      </c>
      <c r="AS638" s="7" t="s">
        <v>27</v>
      </c>
      <c r="AT638" s="3">
        <f t="shared" si="38"/>
        <v>7.1847446116600127</v>
      </c>
    </row>
    <row r="639" spans="44:46" x14ac:dyDescent="0.2">
      <c r="AR639" s="7">
        <v>2017</v>
      </c>
      <c r="AS639" s="7" t="s">
        <v>7</v>
      </c>
      <c r="AT639" s="3">
        <f>AL49</f>
        <v>6.6763096437662934</v>
      </c>
    </row>
    <row r="640" spans="44:46" x14ac:dyDescent="0.2">
      <c r="AR640" s="7">
        <v>2017</v>
      </c>
      <c r="AS640" s="7" t="s">
        <v>8</v>
      </c>
      <c r="AT640" s="3">
        <f t="shared" ref="AT640:AT659" si="39">AL50</f>
        <v>6.6732716202373377</v>
      </c>
    </row>
    <row r="641" spans="44:46" x14ac:dyDescent="0.2">
      <c r="AR641" s="7">
        <v>2017</v>
      </c>
      <c r="AS641" s="7" t="s">
        <v>9</v>
      </c>
      <c r="AT641" s="3">
        <f t="shared" si="39"/>
        <v>1.7895515444095027</v>
      </c>
    </row>
    <row r="642" spans="44:46" x14ac:dyDescent="0.2">
      <c r="AR642" s="7">
        <v>2017</v>
      </c>
      <c r="AS642" s="7" t="s">
        <v>10</v>
      </c>
      <c r="AT642" s="3">
        <f t="shared" si="39"/>
        <v>6.2212801373238964</v>
      </c>
    </row>
    <row r="643" spans="44:46" x14ac:dyDescent="0.2">
      <c r="AR643" s="7">
        <v>2017</v>
      </c>
      <c r="AS643" s="7" t="s">
        <v>11</v>
      </c>
      <c r="AT643" s="3">
        <f t="shared" si="39"/>
        <v>5.143316961951192</v>
      </c>
    </row>
    <row r="644" spans="44:46" x14ac:dyDescent="0.2">
      <c r="AR644" s="7">
        <v>2017</v>
      </c>
      <c r="AS644" s="7" t="s">
        <v>12</v>
      </c>
      <c r="AT644" s="3">
        <f t="shared" si="39"/>
        <v>5.0716584809755965</v>
      </c>
    </row>
    <row r="645" spans="44:46" x14ac:dyDescent="0.2">
      <c r="AR645" s="7">
        <v>2017</v>
      </c>
      <c r="AS645" s="7" t="s">
        <v>13</v>
      </c>
      <c r="AT645" s="3">
        <f t="shared" si="39"/>
        <v>4.3059186493071699</v>
      </c>
    </row>
    <row r="646" spans="44:46" x14ac:dyDescent="0.2">
      <c r="AR646" s="7">
        <v>2017</v>
      </c>
      <c r="AS646" s="7" t="s">
        <v>14</v>
      </c>
      <c r="AT646" s="3">
        <f t="shared" si="39"/>
        <v>3.4282025825683173</v>
      </c>
    </row>
    <row r="647" spans="44:46" x14ac:dyDescent="0.2">
      <c r="AR647" s="7">
        <v>2017</v>
      </c>
      <c r="AS647" s="7" t="s">
        <v>15</v>
      </c>
      <c r="AT647" s="3">
        <f t="shared" si="39"/>
        <v>3.4285486308383502</v>
      </c>
    </row>
    <row r="648" spans="44:46" x14ac:dyDescent="0.2">
      <c r="AR648" s="7">
        <v>2017</v>
      </c>
      <c r="AS648" s="7" t="s">
        <v>16</v>
      </c>
      <c r="AT648" s="3">
        <f t="shared" si="39"/>
        <v>10.895640813572886</v>
      </c>
    </row>
    <row r="649" spans="44:46" x14ac:dyDescent="0.2">
      <c r="AR649" s="7">
        <v>2017</v>
      </c>
      <c r="AS649" s="7" t="s">
        <v>17</v>
      </c>
      <c r="AT649" s="3">
        <f t="shared" si="39"/>
        <v>5.9295407309258019</v>
      </c>
    </row>
    <row r="650" spans="44:46" x14ac:dyDescent="0.2">
      <c r="AR650" s="7">
        <v>2017</v>
      </c>
      <c r="AS650" s="7" t="s">
        <v>18</v>
      </c>
      <c r="AT650" s="3">
        <f t="shared" si="39"/>
        <v>5.9821461516736143</v>
      </c>
    </row>
    <row r="651" spans="44:46" x14ac:dyDescent="0.2">
      <c r="AR651" s="7">
        <v>2017</v>
      </c>
      <c r="AS651" s="7" t="s">
        <v>19</v>
      </c>
      <c r="AT651" s="3">
        <f t="shared" si="39"/>
        <v>1.9971285967635832</v>
      </c>
    </row>
    <row r="652" spans="44:46" x14ac:dyDescent="0.2">
      <c r="AR652" s="7">
        <v>2017</v>
      </c>
      <c r="AS652" s="7" t="s">
        <v>20</v>
      </c>
      <c r="AT652" s="3">
        <f t="shared" si="39"/>
        <v>2.787906632677605</v>
      </c>
    </row>
    <row r="653" spans="44:46" x14ac:dyDescent="0.2">
      <c r="AR653" s="7">
        <v>2017</v>
      </c>
      <c r="AS653" s="7" t="s">
        <v>21</v>
      </c>
      <c r="AT653" s="3">
        <f t="shared" si="39"/>
        <v>7.1839791945347571</v>
      </c>
    </row>
    <row r="654" spans="44:46" x14ac:dyDescent="0.2">
      <c r="AR654" s="7">
        <v>2017</v>
      </c>
      <c r="AS654" s="7" t="s">
        <v>22</v>
      </c>
      <c r="AT654" s="3">
        <f t="shared" si="39"/>
        <v>14.794845302073236</v>
      </c>
    </row>
    <row r="655" spans="44:46" x14ac:dyDescent="0.2">
      <c r="AR655" s="7">
        <v>2017</v>
      </c>
      <c r="AS655" s="7" t="s">
        <v>23</v>
      </c>
      <c r="AT655" s="3">
        <f t="shared" si="39"/>
        <v>15.186040026223731</v>
      </c>
    </row>
    <row r="656" spans="44:46" x14ac:dyDescent="0.2">
      <c r="AR656" s="7">
        <v>2017</v>
      </c>
      <c r="AS656" s="7" t="s">
        <v>24</v>
      </c>
      <c r="AT656" s="3">
        <f t="shared" si="39"/>
        <v>6.9271660426907591</v>
      </c>
    </row>
    <row r="657" spans="44:46" x14ac:dyDescent="0.2">
      <c r="AR657" s="7">
        <v>2017</v>
      </c>
      <c r="AS657" s="7" t="s">
        <v>25</v>
      </c>
      <c r="AT657" s="3">
        <f t="shared" si="39"/>
        <v>7.0073494602345408</v>
      </c>
    </row>
    <row r="658" spans="44:46" x14ac:dyDescent="0.2">
      <c r="AR658" s="7">
        <v>2017</v>
      </c>
      <c r="AS658" s="7" t="s">
        <v>26</v>
      </c>
      <c r="AT658" s="3">
        <f t="shared" si="39"/>
        <v>2.3071367283987523</v>
      </c>
    </row>
    <row r="659" spans="44:46" x14ac:dyDescent="0.2">
      <c r="AR659" s="7">
        <v>2017</v>
      </c>
      <c r="AS659" s="7" t="s">
        <v>27</v>
      </c>
      <c r="AT659" s="3">
        <f t="shared" si="39"/>
        <v>7.5377511967468065</v>
      </c>
    </row>
    <row r="660" spans="44:46" x14ac:dyDescent="0.2">
      <c r="AR660" s="7">
        <v>2018</v>
      </c>
      <c r="AS660" s="7" t="s">
        <v>7</v>
      </c>
      <c r="AT660" s="3">
        <f>AM49</f>
        <v>6.8691052296206339</v>
      </c>
    </row>
    <row r="661" spans="44:46" x14ac:dyDescent="0.2">
      <c r="AR661" s="7">
        <v>2018</v>
      </c>
      <c r="AS661" s="7" t="s">
        <v>8</v>
      </c>
      <c r="AT661" s="3">
        <f t="shared" ref="AT661:AT680" si="40">AM50</f>
        <v>7.1394551491201925</v>
      </c>
    </row>
    <row r="662" spans="44:46" x14ac:dyDescent="0.2">
      <c r="AR662" s="7">
        <v>2018</v>
      </c>
      <c r="AS662" s="7" t="s">
        <v>9</v>
      </c>
      <c r="AT662" s="3">
        <f t="shared" si="40"/>
        <v>2.120170637565236</v>
      </c>
    </row>
    <row r="663" spans="44:46" x14ac:dyDescent="0.2">
      <c r="AR663" s="7">
        <v>2018</v>
      </c>
      <c r="AS663" s="7" t="s">
        <v>10</v>
      </c>
      <c r="AT663" s="3">
        <f t="shared" si="40"/>
        <v>6.8613468700635245</v>
      </c>
    </row>
    <row r="664" spans="44:46" x14ac:dyDescent="0.2">
      <c r="AR664" s="7">
        <v>2018</v>
      </c>
      <c r="AS664" s="7" t="s">
        <v>11</v>
      </c>
      <c r="AT664" s="3">
        <f t="shared" si="40"/>
        <v>5.5289081336598729</v>
      </c>
    </row>
    <row r="665" spans="44:46" x14ac:dyDescent="0.2">
      <c r="AR665" s="7">
        <v>2018</v>
      </c>
      <c r="AS665" s="7" t="s">
        <v>12</v>
      </c>
      <c r="AT665" s="3">
        <f t="shared" si="40"/>
        <v>5.264454066829936</v>
      </c>
    </row>
    <row r="666" spans="44:46" x14ac:dyDescent="0.2">
      <c r="AR666" s="7">
        <v>2018</v>
      </c>
      <c r="AS666" s="7" t="s">
        <v>13</v>
      </c>
      <c r="AT666" s="3">
        <f t="shared" si="40"/>
        <v>4.8322104729003703</v>
      </c>
    </row>
    <row r="667" spans="44:46" x14ac:dyDescent="0.2">
      <c r="AR667" s="7">
        <v>2018</v>
      </c>
      <c r="AS667" s="7" t="s">
        <v>14</v>
      </c>
      <c r="AT667" s="3">
        <f t="shared" si="40"/>
        <v>3.7296743849831944</v>
      </c>
    </row>
    <row r="668" spans="44:46" x14ac:dyDescent="0.2">
      <c r="AR668" s="7">
        <v>2018</v>
      </c>
      <c r="AS668" s="7" t="s">
        <v>15</v>
      </c>
      <c r="AT668" s="3">
        <f t="shared" si="40"/>
        <v>3.7309514686037804</v>
      </c>
    </row>
    <row r="669" spans="44:46" x14ac:dyDescent="0.2">
      <c r="AR669" s="7">
        <v>2018</v>
      </c>
      <c r="AS669" s="7" t="s">
        <v>16</v>
      </c>
      <c r="AT669" s="3">
        <f t="shared" si="40"/>
        <v>11.715507448148736</v>
      </c>
    </row>
    <row r="670" spans="44:46" x14ac:dyDescent="0.2">
      <c r="AR670" s="7">
        <v>2018</v>
      </c>
      <c r="AS670" s="7" t="s">
        <v>17</v>
      </c>
      <c r="AT670" s="3">
        <f t="shared" si="40"/>
        <v>6.4560506579035231</v>
      </c>
    </row>
    <row r="671" spans="44:46" x14ac:dyDescent="0.2">
      <c r="AR671" s="7">
        <v>2018</v>
      </c>
      <c r="AS671" s="7" t="s">
        <v>18</v>
      </c>
      <c r="AT671" s="3">
        <f t="shared" si="40"/>
        <v>6.9010415823225086</v>
      </c>
    </row>
    <row r="672" spans="44:46" x14ac:dyDescent="0.2">
      <c r="AR672" s="7">
        <v>2018</v>
      </c>
      <c r="AS672" s="7" t="s">
        <v>19</v>
      </c>
      <c r="AT672" s="3">
        <f t="shared" si="40"/>
        <v>2.1593280920596891</v>
      </c>
    </row>
    <row r="673" spans="44:46" x14ac:dyDescent="0.2">
      <c r="AR673" s="7">
        <v>2018</v>
      </c>
      <c r="AS673" s="7" t="s">
        <v>20</v>
      </c>
      <c r="AT673" s="3">
        <f t="shared" si="40"/>
        <v>3.0813692473793406</v>
      </c>
    </row>
    <row r="674" spans="44:46" x14ac:dyDescent="0.2">
      <c r="AR674" s="7">
        <v>2018</v>
      </c>
      <c r="AS674" s="7" t="s">
        <v>21</v>
      </c>
      <c r="AT674" s="3">
        <f t="shared" si="40"/>
        <v>8.356685895988992</v>
      </c>
    </row>
    <row r="675" spans="44:46" x14ac:dyDescent="0.2">
      <c r="AR675" s="7">
        <v>2018</v>
      </c>
      <c r="AS675" s="7" t="s">
        <v>22</v>
      </c>
      <c r="AT675" s="3">
        <f t="shared" si="40"/>
        <v>15.150090665989183</v>
      </c>
    </row>
    <row r="676" spans="44:46" x14ac:dyDescent="0.2">
      <c r="AR676" s="7">
        <v>2018</v>
      </c>
      <c r="AS676" s="7" t="s">
        <v>23</v>
      </c>
      <c r="AT676" s="3">
        <f t="shared" si="40"/>
        <v>17.261122763807641</v>
      </c>
    </row>
    <row r="677" spans="44:46" x14ac:dyDescent="0.2">
      <c r="AR677" s="7">
        <v>2018</v>
      </c>
      <c r="AS677" s="7" t="s">
        <v>24</v>
      </c>
      <c r="AT677" s="3">
        <f t="shared" si="40"/>
        <v>7.2693035171048823</v>
      </c>
    </row>
    <row r="678" spans="44:46" x14ac:dyDescent="0.2">
      <c r="AR678" s="7">
        <v>2018</v>
      </c>
      <c r="AS678" s="7" t="s">
        <v>25</v>
      </c>
      <c r="AT678" s="3">
        <f t="shared" si="40"/>
        <v>7.5826076432435094</v>
      </c>
    </row>
    <row r="679" spans="44:46" x14ac:dyDescent="0.2">
      <c r="AR679" s="7">
        <v>2018</v>
      </c>
      <c r="AS679" s="7" t="s">
        <v>26</v>
      </c>
      <c r="AT679" s="3">
        <f t="shared" si="40"/>
        <v>2.8180710088449086</v>
      </c>
    </row>
    <row r="680" spans="44:46" x14ac:dyDescent="0.2">
      <c r="AR680" s="7">
        <v>2018</v>
      </c>
      <c r="AS680" s="7" t="s">
        <v>27</v>
      </c>
      <c r="AT680" s="3">
        <f t="shared" si="40"/>
        <v>8.2020507077506934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P42"/>
  <sheetViews>
    <sheetView topLeftCell="B33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42578125" customWidth="1"/>
  </cols>
  <sheetData>
    <row r="2" spans="3:16" x14ac:dyDescent="0.2">
      <c r="K2" s="8" t="s">
        <v>35</v>
      </c>
    </row>
    <row r="3" spans="3:16" x14ac:dyDescent="0.2">
      <c r="H3" s="4">
        <v>1</v>
      </c>
      <c r="I3" s="4">
        <v>0</v>
      </c>
      <c r="K3">
        <v>0</v>
      </c>
    </row>
    <row r="4" spans="3:16" x14ac:dyDescent="0.2">
      <c r="H4">
        <f>SUM(H22:H38)</f>
        <v>34.838611171824283</v>
      </c>
      <c r="K4">
        <v>0</v>
      </c>
    </row>
    <row r="5" spans="3:16" x14ac:dyDescent="0.2">
      <c r="J5" t="e">
        <f>H3/I3</f>
        <v>#DIV/0!</v>
      </c>
      <c r="K5">
        <v>1.2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 s="3">
        <f>[4]Prices!I3</f>
        <v>1.3710885852798589</v>
      </c>
      <c r="I7">
        <f>G9</f>
        <v>-1.3978201634877385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 s="3">
        <f>[4]Prices!I4</f>
        <v>1.3589174800354924</v>
      </c>
      <c r="F8">
        <f t="shared" ref="F8:F33" si="1">$H$3*D8+$I$3*D7</f>
        <v>1.3589174800354924</v>
      </c>
      <c r="I8">
        <f>G9</f>
        <v>-1.3978201634877385</v>
      </c>
      <c r="J8">
        <f>F8+I8</f>
        <v>-3.8902683452246123E-2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-3.8902683452246123E-2</v>
      </c>
    </row>
    <row r="9" spans="3:16" x14ac:dyDescent="0.2">
      <c r="C9">
        <f t="shared" ref="C9:C42" si="4">C8+1</f>
        <v>1985</v>
      </c>
      <c r="D9" s="3">
        <f>[4]Prices!I5</f>
        <v>1.3978201634877385</v>
      </c>
      <c r="E9">
        <f>'Other (MECS) Prices'!$AA$22</f>
        <v>0</v>
      </c>
      <c r="F9">
        <f t="shared" si="1"/>
        <v>1.3978201634877385</v>
      </c>
      <c r="G9">
        <f>E9-F9</f>
        <v>-1.3978201634877385</v>
      </c>
      <c r="H9">
        <f>G9^2</f>
        <v>1.953901209452888</v>
      </c>
      <c r="I9">
        <f>G9</f>
        <v>-1.3978201634877385</v>
      </c>
      <c r="J9">
        <f t="shared" ref="J9:J33" si="5">F9+I9</f>
        <v>0</v>
      </c>
      <c r="M9">
        <f t="shared" si="2"/>
        <v>1985</v>
      </c>
      <c r="N9" s="2">
        <f t="shared" si="0"/>
        <v>1.3978201634877385</v>
      </c>
      <c r="O9">
        <f>E9</f>
        <v>0</v>
      </c>
      <c r="P9" s="2">
        <f t="shared" si="3"/>
        <v>0</v>
      </c>
    </row>
    <row r="10" spans="3:16" x14ac:dyDescent="0.2">
      <c r="C10">
        <f t="shared" si="4"/>
        <v>1986</v>
      </c>
      <c r="D10" s="3">
        <f>[4]Prices!I6</f>
        <v>1.2990990990990992</v>
      </c>
      <c r="F10">
        <f t="shared" si="1"/>
        <v>1.2990990990990992</v>
      </c>
      <c r="I10">
        <f>(0.67*G9+0.33*G12)</f>
        <v>-1.3447595453149601</v>
      </c>
      <c r="J10">
        <f t="shared" si="5"/>
        <v>-4.5660446215860961E-2</v>
      </c>
      <c r="M10">
        <f t="shared" si="2"/>
        <v>1986</v>
      </c>
      <c r="N10" s="2">
        <f t="shared" si="0"/>
        <v>1.2990990990990992</v>
      </c>
      <c r="P10" s="2">
        <f t="shared" si="3"/>
        <v>-4.5660446215860961E-2</v>
      </c>
    </row>
    <row r="11" spans="3:16" x14ac:dyDescent="0.2">
      <c r="C11">
        <f t="shared" si="4"/>
        <v>1987</v>
      </c>
      <c r="D11" s="3">
        <f>[4]Prices!I7</f>
        <v>1.2596067917783738</v>
      </c>
      <c r="F11">
        <f t="shared" si="1"/>
        <v>1.2596067917783738</v>
      </c>
      <c r="I11">
        <f>(0.33*G9+0.67*G12)</f>
        <v>-1.2900910296217947</v>
      </c>
      <c r="J11">
        <f t="shared" si="5"/>
        <v>-3.0484237843420914E-2</v>
      </c>
      <c r="M11">
        <f t="shared" si="2"/>
        <v>1987</v>
      </c>
      <c r="N11" s="2">
        <f t="shared" si="0"/>
        <v>1.2596067917783738</v>
      </c>
      <c r="P11" s="2">
        <f t="shared" si="3"/>
        <v>-3.0484237843420914E-2</v>
      </c>
    </row>
    <row r="12" spans="3:16" x14ac:dyDescent="0.2">
      <c r="C12">
        <f t="shared" si="4"/>
        <v>1988</v>
      </c>
      <c r="D12" s="3">
        <f>[4]Prices!I8</f>
        <v>1.237030411449016</v>
      </c>
      <c r="E12">
        <f>'Other (MECS) Prices'!AA25</f>
        <v>0</v>
      </c>
      <c r="F12">
        <f t="shared" si="1"/>
        <v>1.237030411449016</v>
      </c>
      <c r="G12">
        <f>E12-F12</f>
        <v>-1.237030411449016</v>
      </c>
      <c r="H12">
        <f>G12^2</f>
        <v>1.5302442388497219</v>
      </c>
      <c r="I12">
        <f>G12</f>
        <v>-1.237030411449016</v>
      </c>
      <c r="J12">
        <f t="shared" si="5"/>
        <v>0</v>
      </c>
      <c r="M12">
        <f t="shared" si="2"/>
        <v>1988</v>
      </c>
      <c r="N12" s="2">
        <f t="shared" si="0"/>
        <v>1.237030411449016</v>
      </c>
      <c r="O12">
        <f>E12</f>
        <v>0</v>
      </c>
      <c r="P12" s="2">
        <f t="shared" si="3"/>
        <v>0</v>
      </c>
    </row>
    <row r="13" spans="3:16" x14ac:dyDescent="0.2">
      <c r="C13">
        <f t="shared" si="4"/>
        <v>1989</v>
      </c>
      <c r="D13" s="3">
        <f>[4]Prices!I9</f>
        <v>1.2259507829977627</v>
      </c>
      <c r="F13">
        <f t="shared" si="1"/>
        <v>1.2259507829977627</v>
      </c>
      <c r="I13">
        <f>(0.67*G12+0.33*G15)</f>
        <v>-1.2327150951721766</v>
      </c>
      <c r="J13">
        <f t="shared" si="5"/>
        <v>-6.7643121744138668E-3</v>
      </c>
      <c r="M13">
        <f t="shared" si="2"/>
        <v>1989</v>
      </c>
      <c r="N13" s="2">
        <f t="shared" si="0"/>
        <v>1.2259507829977627</v>
      </c>
      <c r="P13" s="2">
        <f t="shared" si="3"/>
        <v>-6.7643121744138668E-3</v>
      </c>
    </row>
    <row r="14" spans="3:16" x14ac:dyDescent="0.2">
      <c r="C14">
        <f t="shared" si="4"/>
        <v>1990</v>
      </c>
      <c r="D14" s="3">
        <f>[4]Prices!I10</f>
        <v>1.2212822796081924</v>
      </c>
      <c r="F14">
        <f t="shared" si="1"/>
        <v>1.2212822796081924</v>
      </c>
      <c r="I14">
        <f>(0.33*G12+0.67*G15)</f>
        <v>-1.2282690117354327</v>
      </c>
      <c r="J14">
        <f t="shared" si="5"/>
        <v>-6.9867321272403249E-3</v>
      </c>
      <c r="M14">
        <f t="shared" si="2"/>
        <v>1990</v>
      </c>
      <c r="N14" s="2">
        <f t="shared" si="0"/>
        <v>1.2212822796081924</v>
      </c>
      <c r="P14" s="2">
        <f t="shared" si="3"/>
        <v>-6.9867321272403249E-3</v>
      </c>
    </row>
    <row r="15" spans="3:16" x14ac:dyDescent="0.2">
      <c r="C15">
        <f t="shared" si="4"/>
        <v>1991</v>
      </c>
      <c r="D15" s="3">
        <f>[4]Prices!I11</f>
        <v>1.223953695458593</v>
      </c>
      <c r="E15">
        <f>'Other (MECS) Prices'!AA28</f>
        <v>0</v>
      </c>
      <c r="F15">
        <f t="shared" si="1"/>
        <v>1.223953695458593</v>
      </c>
      <c r="G15">
        <f>E15-F15</f>
        <v>-1.223953695458593</v>
      </c>
      <c r="H15">
        <f>G15^2</f>
        <v>1.4980626486267463</v>
      </c>
      <c r="I15">
        <f>G15</f>
        <v>-1.223953695458593</v>
      </c>
      <c r="J15">
        <f t="shared" si="5"/>
        <v>0</v>
      </c>
      <c r="M15">
        <f t="shared" si="2"/>
        <v>1991</v>
      </c>
      <c r="N15" s="2">
        <f t="shared" si="0"/>
        <v>1.223953695458593</v>
      </c>
      <c r="O15">
        <f>E15</f>
        <v>0</v>
      </c>
      <c r="P15" s="2">
        <f t="shared" si="3"/>
        <v>0</v>
      </c>
    </row>
    <row r="16" spans="3:16" x14ac:dyDescent="0.2">
      <c r="C16">
        <f t="shared" si="4"/>
        <v>1992</v>
      </c>
      <c r="D16" s="3">
        <f>[4]Prices!I12</f>
        <v>1.2035955056179777</v>
      </c>
      <c r="F16">
        <f t="shared" si="1"/>
        <v>1.2035955056179777</v>
      </c>
      <c r="I16">
        <f>(0.67*G15+0.33*G18)</f>
        <v>-1.2040272269767409</v>
      </c>
      <c r="J16">
        <f t="shared" si="5"/>
        <v>-4.3172135876323736E-4</v>
      </c>
      <c r="M16">
        <f t="shared" si="2"/>
        <v>1992</v>
      </c>
      <c r="N16" s="2">
        <f t="shared" si="0"/>
        <v>1.2035955056179777</v>
      </c>
      <c r="P16" s="2">
        <f t="shared" si="3"/>
        <v>-4.3172135876323736E-4</v>
      </c>
    </row>
    <row r="17" spans="3:16" x14ac:dyDescent="0.2">
      <c r="C17">
        <f t="shared" si="4"/>
        <v>1993</v>
      </c>
      <c r="D17" s="3">
        <f>[4]Prices!I13</f>
        <v>1.1821880650994574</v>
      </c>
      <c r="F17">
        <f t="shared" si="1"/>
        <v>1.1821880650994574</v>
      </c>
      <c r="I17">
        <f>(0.33*G15+0.67*G18)</f>
        <v>-1.1834969261166506</v>
      </c>
      <c r="J17">
        <f t="shared" si="5"/>
        <v>-1.3088610171931858E-3</v>
      </c>
      <c r="M17">
        <f t="shared" si="2"/>
        <v>1993</v>
      </c>
      <c r="N17" s="2">
        <f t="shared" si="0"/>
        <v>1.1821880650994574</v>
      </c>
      <c r="P17" s="2">
        <f t="shared" si="3"/>
        <v>-1.3088610171931858E-3</v>
      </c>
    </row>
    <row r="18" spans="3:16" x14ac:dyDescent="0.2">
      <c r="C18">
        <f t="shared" si="4"/>
        <v>1994</v>
      </c>
      <c r="D18" s="3">
        <f>[4]Prices!I14</f>
        <v>1.1635704576347983</v>
      </c>
      <c r="E18">
        <f>'Other (MECS) Prices'!AA31</f>
        <v>0</v>
      </c>
      <c r="F18">
        <f t="shared" si="1"/>
        <v>1.1635704576347983</v>
      </c>
      <c r="G18">
        <f>E18-F18</f>
        <v>-1.1635704576347983</v>
      </c>
      <c r="H18">
        <f>G18^2</f>
        <v>1.3538962098804539</v>
      </c>
      <c r="I18">
        <f>G18</f>
        <v>-1.1635704576347983</v>
      </c>
      <c r="J18">
        <f t="shared" si="5"/>
        <v>0</v>
      </c>
      <c r="M18">
        <f t="shared" si="2"/>
        <v>1994</v>
      </c>
      <c r="N18" s="2">
        <f t="shared" si="0"/>
        <v>1.1635704576347983</v>
      </c>
      <c r="O18">
        <f>E18</f>
        <v>0</v>
      </c>
      <c r="P18" s="2">
        <f t="shared" si="3"/>
        <v>0</v>
      </c>
    </row>
    <row r="19" spans="3:16" x14ac:dyDescent="0.2">
      <c r="C19">
        <f t="shared" si="4"/>
        <v>1995</v>
      </c>
      <c r="D19" s="3">
        <f>[4]Prices!I15</f>
        <v>1.1644646924829156</v>
      </c>
      <c r="F19">
        <f t="shared" si="1"/>
        <v>1.1644646924829156</v>
      </c>
      <c r="I19">
        <f>0.75*G18+0.25*G22</f>
        <v>-0.51904336919308269</v>
      </c>
      <c r="J19">
        <f t="shared" si="5"/>
        <v>0.64542132328983293</v>
      </c>
      <c r="M19">
        <f t="shared" si="2"/>
        <v>1995</v>
      </c>
      <c r="N19" s="2">
        <f t="shared" si="0"/>
        <v>1.1644646924829156</v>
      </c>
      <c r="P19" s="2">
        <f t="shared" si="3"/>
        <v>0.64542132328983293</v>
      </c>
    </row>
    <row r="20" spans="3:16" x14ac:dyDescent="0.2">
      <c r="C20">
        <f t="shared" si="4"/>
        <v>1996</v>
      </c>
      <c r="D20" s="3">
        <f>[4]Prices!I16</f>
        <v>1.1383989145183175</v>
      </c>
      <c r="F20">
        <f t="shared" si="1"/>
        <v>1.1383989145183175</v>
      </c>
      <c r="I20">
        <f>0.5*G18+0.5*G22</f>
        <v>0.12548371924863289</v>
      </c>
      <c r="J20">
        <f t="shared" si="5"/>
        <v>1.2638826337669504</v>
      </c>
      <c r="M20">
        <f t="shared" si="2"/>
        <v>1996</v>
      </c>
      <c r="N20" s="2">
        <f t="shared" si="0"/>
        <v>1.1383989145183175</v>
      </c>
      <c r="P20" s="2">
        <f t="shared" si="3"/>
        <v>1.2638826337669504</v>
      </c>
    </row>
    <row r="21" spans="3:16" x14ac:dyDescent="0.2">
      <c r="C21">
        <f t="shared" si="4"/>
        <v>1997</v>
      </c>
      <c r="D21" s="3">
        <f>[4]Prices!I17</f>
        <v>1.1114118177717636</v>
      </c>
      <c r="F21">
        <f t="shared" si="1"/>
        <v>1.1114118177717636</v>
      </c>
      <c r="I21">
        <f>0.25*G18+0.75*G22</f>
        <v>0.77001080769034846</v>
      </c>
      <c r="J21">
        <f t="shared" si="5"/>
        <v>1.881422625462112</v>
      </c>
      <c r="M21">
        <f t="shared" si="2"/>
        <v>1997</v>
      </c>
      <c r="N21" s="2">
        <f t="shared" si="0"/>
        <v>1.1114118177717636</v>
      </c>
      <c r="P21" s="2">
        <f t="shared" si="3"/>
        <v>1.881422625462112</v>
      </c>
    </row>
    <row r="22" spans="3:16" x14ac:dyDescent="0.2">
      <c r="C22">
        <f t="shared" si="4"/>
        <v>1998</v>
      </c>
      <c r="D22" s="3">
        <f>[4]Prices!I18</f>
        <v>1.0738341968911918</v>
      </c>
      <c r="E22">
        <f>'Other (MECS) Prices'!AA35</f>
        <v>2.4883720930232558</v>
      </c>
      <c r="F22">
        <f t="shared" si="1"/>
        <v>1.0738341968911918</v>
      </c>
      <c r="G22">
        <f>E22-F22</f>
        <v>1.414537896132064</v>
      </c>
      <c r="H22">
        <f>G22^2</f>
        <v>2.000917459593726</v>
      </c>
      <c r="I22">
        <f>G22</f>
        <v>1.414537896132064</v>
      </c>
      <c r="J22">
        <f t="shared" si="5"/>
        <v>2.4883720930232558</v>
      </c>
      <c r="M22">
        <f t="shared" si="2"/>
        <v>1998</v>
      </c>
      <c r="N22" s="2">
        <f t="shared" si="0"/>
        <v>1.0738341968911918</v>
      </c>
      <c r="O22">
        <f>E22</f>
        <v>2.4883720930232558</v>
      </c>
      <c r="P22" s="2">
        <f t="shared" si="3"/>
        <v>2.4883720930232558</v>
      </c>
    </row>
    <row r="23" spans="3:16" x14ac:dyDescent="0.2">
      <c r="C23">
        <f t="shared" si="4"/>
        <v>1999</v>
      </c>
      <c r="D23" s="3">
        <f>[4]Prices!I19</f>
        <v>1.0635838150289019</v>
      </c>
      <c r="F23">
        <f t="shared" si="1"/>
        <v>1.0635838150289019</v>
      </c>
      <c r="I23">
        <f>0.75*G22+0.25*G26</f>
        <v>1.8602163653614594</v>
      </c>
      <c r="J23">
        <f t="shared" si="5"/>
        <v>2.9238001803903613</v>
      </c>
      <c r="M23">
        <f t="shared" si="2"/>
        <v>1999</v>
      </c>
      <c r="N23" s="2">
        <f t="shared" si="0"/>
        <v>1.0635838150289019</v>
      </c>
      <c r="P23" s="2">
        <f t="shared" si="3"/>
        <v>2.9238001803903613</v>
      </c>
    </row>
    <row r="24" spans="3:16" x14ac:dyDescent="0.2">
      <c r="C24">
        <f t="shared" si="4"/>
        <v>2000</v>
      </c>
      <c r="D24" s="3">
        <f>[4]Prices!I20</f>
        <v>1.0766830138207757</v>
      </c>
      <c r="F24">
        <f t="shared" si="1"/>
        <v>1.0766830138207757</v>
      </c>
      <c r="I24">
        <f>0.5*G22+0.5*G26</f>
        <v>2.3058948345908545</v>
      </c>
      <c r="J24">
        <f t="shared" si="5"/>
        <v>3.3825778484116302</v>
      </c>
      <c r="M24">
        <f t="shared" si="2"/>
        <v>2000</v>
      </c>
      <c r="N24" s="2">
        <f t="shared" si="0"/>
        <v>1.0766830138207757</v>
      </c>
      <c r="P24" s="2">
        <f t="shared" si="3"/>
        <v>3.3825778484116302</v>
      </c>
    </row>
    <row r="25" spans="3:16" x14ac:dyDescent="0.2">
      <c r="C25">
        <f t="shared" si="4"/>
        <v>2001</v>
      </c>
      <c r="D25" s="3">
        <f>[4]Prices!I21</f>
        <v>1.1211317418213969</v>
      </c>
      <c r="F25">
        <f t="shared" si="1"/>
        <v>1.1211317418213969</v>
      </c>
      <c r="I25">
        <f>0.25*G22+0.75*G26</f>
        <v>2.7515733038202499</v>
      </c>
      <c r="J25">
        <f t="shared" si="5"/>
        <v>3.8727050456416467</v>
      </c>
      <c r="M25">
        <f t="shared" si="2"/>
        <v>2001</v>
      </c>
      <c r="N25" s="2">
        <f t="shared" si="0"/>
        <v>1.1211317418213969</v>
      </c>
      <c r="P25" s="2">
        <f t="shared" si="3"/>
        <v>3.8727050456416467</v>
      </c>
    </row>
    <row r="26" spans="3:16" x14ac:dyDescent="0.2">
      <c r="C26">
        <f t="shared" si="4"/>
        <v>2002</v>
      </c>
      <c r="D26" s="3">
        <f>[4]Prices!I22</f>
        <v>1.1777482269503547</v>
      </c>
      <c r="E26">
        <f>'Other (MECS) Prices'!AA39</f>
        <v>4.375</v>
      </c>
      <c r="F26">
        <f t="shared" si="1"/>
        <v>1.1777482269503547</v>
      </c>
      <c r="G26">
        <f>E26-F26</f>
        <v>3.1972517730496453</v>
      </c>
      <c r="H26">
        <f>G26^2</f>
        <v>10.222418900269099</v>
      </c>
      <c r="I26">
        <f>G26</f>
        <v>3.1972517730496453</v>
      </c>
      <c r="J26">
        <f t="shared" si="5"/>
        <v>4.375</v>
      </c>
      <c r="M26">
        <f t="shared" si="2"/>
        <v>2002</v>
      </c>
      <c r="N26" s="2">
        <f t="shared" si="0"/>
        <v>1.1777482269503547</v>
      </c>
      <c r="O26">
        <f>E26</f>
        <v>4.375</v>
      </c>
      <c r="P26" s="2">
        <f t="shared" si="3"/>
        <v>4.375</v>
      </c>
    </row>
    <row r="27" spans="3:16" x14ac:dyDescent="0.2">
      <c r="C27">
        <f t="shared" si="4"/>
        <v>2003</v>
      </c>
      <c r="D27" s="3">
        <f>[4]Prices!I23</f>
        <v>1.1895861148197597</v>
      </c>
      <c r="F27">
        <f t="shared" si="1"/>
        <v>1.1895861148197597</v>
      </c>
      <c r="I27">
        <f>0.75*G26+0.25*G30</f>
        <v>2.7226256444037911</v>
      </c>
      <c r="J27">
        <f t="shared" si="5"/>
        <v>3.9122117592235508</v>
      </c>
      <c r="M27">
        <f t="shared" si="2"/>
        <v>2003</v>
      </c>
      <c r="N27" s="2">
        <f t="shared" si="0"/>
        <v>1.1895861148197597</v>
      </c>
      <c r="P27" s="2">
        <f t="shared" si="3"/>
        <v>3.9122117592235508</v>
      </c>
    </row>
    <row r="28" spans="3:16" x14ac:dyDescent="0.2">
      <c r="C28">
        <f t="shared" si="4"/>
        <v>2004</v>
      </c>
      <c r="D28" s="3">
        <f>[4]Prices!I24</f>
        <v>1.3600356030262573</v>
      </c>
      <c r="F28">
        <f t="shared" si="1"/>
        <v>1.3600356030262573</v>
      </c>
      <c r="I28">
        <f>0.5*G26+0.5*G30</f>
        <v>2.2479995157579364</v>
      </c>
      <c r="J28">
        <f t="shared" si="5"/>
        <v>3.6080351187841937</v>
      </c>
      <c r="M28">
        <f t="shared" si="2"/>
        <v>2004</v>
      </c>
      <c r="N28" s="2">
        <f t="shared" si="0"/>
        <v>1.3600356030262573</v>
      </c>
      <c r="P28" s="2">
        <f t="shared" si="3"/>
        <v>3.6080351187841937</v>
      </c>
    </row>
    <row r="29" spans="3:16" x14ac:dyDescent="0.2">
      <c r="C29">
        <f t="shared" si="4"/>
        <v>2005</v>
      </c>
      <c r="D29" s="3">
        <f>[4]Prices!I25</f>
        <v>1.6591523895401261</v>
      </c>
      <c r="F29">
        <f t="shared" si="1"/>
        <v>1.6591523895401261</v>
      </c>
      <c r="I29">
        <f>0.25*G26+0.75*G30</f>
        <v>1.7733733871120823</v>
      </c>
      <c r="J29">
        <f t="shared" si="5"/>
        <v>3.4325257766522084</v>
      </c>
      <c r="M29">
        <f t="shared" si="2"/>
        <v>2005</v>
      </c>
      <c r="N29" s="2">
        <f t="shared" si="0"/>
        <v>1.6591523895401261</v>
      </c>
      <c r="P29" s="2">
        <f t="shared" si="3"/>
        <v>3.4325257766522084</v>
      </c>
    </row>
    <row r="30" spans="3:16" x14ac:dyDescent="0.2">
      <c r="C30">
        <f t="shared" si="4"/>
        <v>2006</v>
      </c>
      <c r="D30" s="3">
        <f>[4]Prices!I26</f>
        <v>1.7832199546485261</v>
      </c>
      <c r="E30">
        <f>'Other (MECS) Prices'!AA43</f>
        <v>3.081967213114754</v>
      </c>
      <c r="F30">
        <f t="shared" si="1"/>
        <v>1.7832199546485261</v>
      </c>
      <c r="G30">
        <f>E30-F30</f>
        <v>1.2987472584662278</v>
      </c>
      <c r="H30">
        <f>G30^2</f>
        <v>1.6867444413735428</v>
      </c>
      <c r="I30">
        <f>G30</f>
        <v>1.2987472584662278</v>
      </c>
      <c r="J30">
        <f t="shared" si="5"/>
        <v>3.081967213114754</v>
      </c>
      <c r="M30">
        <f t="shared" si="2"/>
        <v>2006</v>
      </c>
      <c r="N30" s="2">
        <f t="shared" si="0"/>
        <v>1.7832199546485261</v>
      </c>
      <c r="O30">
        <f>E30</f>
        <v>3.081967213114754</v>
      </c>
      <c r="P30" s="2">
        <f t="shared" si="3"/>
        <v>3.081967213114754</v>
      </c>
    </row>
    <row r="31" spans="3:16" x14ac:dyDescent="0.2">
      <c r="C31">
        <f t="shared" si="4"/>
        <v>2007</v>
      </c>
      <c r="D31" s="3">
        <f>[4]Prices!I27</f>
        <v>1.8238712561466248</v>
      </c>
      <c r="F31">
        <f t="shared" si="1"/>
        <v>1.8238712561466248</v>
      </c>
      <c r="I31" s="15">
        <f>G30</f>
        <v>1.2987472584662278</v>
      </c>
      <c r="J31">
        <f t="shared" si="5"/>
        <v>3.1226185146128529</v>
      </c>
      <c r="M31">
        <f t="shared" si="2"/>
        <v>2007</v>
      </c>
      <c r="N31" s="2">
        <f t="shared" si="0"/>
        <v>1.8238712561466248</v>
      </c>
      <c r="P31" s="2">
        <f t="shared" si="3"/>
        <v>3.1226185146128529</v>
      </c>
    </row>
    <row r="32" spans="3:16" x14ac:dyDescent="0.2">
      <c r="C32">
        <f t="shared" si="4"/>
        <v>2008</v>
      </c>
      <c r="D32" s="3">
        <f>[4]Prices!I28</f>
        <v>2.3044843049327355</v>
      </c>
      <c r="F32">
        <f t="shared" si="1"/>
        <v>2.3044843049327355</v>
      </c>
      <c r="I32" s="15">
        <f>G30</f>
        <v>1.2987472584662278</v>
      </c>
      <c r="J32">
        <f t="shared" si="5"/>
        <v>3.6032315633989631</v>
      </c>
      <c r="M32">
        <f t="shared" si="2"/>
        <v>2008</v>
      </c>
      <c r="N32" s="2">
        <f t="shared" si="0"/>
        <v>2.3044843049327355</v>
      </c>
      <c r="P32" s="2">
        <f t="shared" si="3"/>
        <v>3.6032315633989631</v>
      </c>
    </row>
    <row r="33" spans="3:16" x14ac:dyDescent="0.2">
      <c r="C33">
        <f t="shared" si="4"/>
        <v>2009</v>
      </c>
      <c r="D33" s="3">
        <f>[4]Prices!I29</f>
        <v>2.5407882676443627</v>
      </c>
      <c r="F33">
        <f t="shared" si="1"/>
        <v>2.5407882676443627</v>
      </c>
      <c r="I33" s="15">
        <f>0.5*G30+0.5*G34</f>
        <v>1.7562386177914662</v>
      </c>
      <c r="J33">
        <f t="shared" si="5"/>
        <v>4.2970268854358284</v>
      </c>
      <c r="M33">
        <f t="shared" si="2"/>
        <v>2009</v>
      </c>
      <c r="N33" s="2">
        <f t="shared" si="0"/>
        <v>2.5407882676443627</v>
      </c>
      <c r="P33" s="2">
        <f t="shared" si="3"/>
        <v>4.2970268854358284</v>
      </c>
    </row>
    <row r="34" spans="3:16" x14ac:dyDescent="0.2">
      <c r="C34">
        <f t="shared" si="4"/>
        <v>2010</v>
      </c>
      <c r="D34" s="3">
        <f>[5]Prices!H30</f>
        <v>2.7862700228832953</v>
      </c>
      <c r="E34">
        <f>'Other (MECS) Prices'!AA47</f>
        <v>5</v>
      </c>
      <c r="F34">
        <f>$H$3*D34+$I$3*D33</f>
        <v>2.7862700228832953</v>
      </c>
      <c r="G34">
        <f>E34-F34</f>
        <v>2.2137299771167047</v>
      </c>
      <c r="H34">
        <f>G34^2</f>
        <v>4.9006004115851258</v>
      </c>
      <c r="I34">
        <f>G34</f>
        <v>2.2137299771167047</v>
      </c>
      <c r="J34">
        <f>F34+I34</f>
        <v>5</v>
      </c>
      <c r="M34">
        <f>C34</f>
        <v>2010</v>
      </c>
      <c r="N34">
        <f t="shared" si="0"/>
        <v>2.7862700228832953</v>
      </c>
      <c r="O34">
        <f>E34</f>
        <v>5</v>
      </c>
      <c r="P34" s="2">
        <f>J34</f>
        <v>5</v>
      </c>
    </row>
    <row r="35" spans="3:16" x14ac:dyDescent="0.2">
      <c r="C35">
        <f t="shared" si="4"/>
        <v>2011</v>
      </c>
      <c r="D35" s="3">
        <f>[5]Prices!H31</f>
        <v>3.175707000463607</v>
      </c>
      <c r="F35">
        <f t="shared" ref="F35:F42" si="6">$H$3*D35+$I$3*D34</f>
        <v>3.175707000463607</v>
      </c>
      <c r="I35">
        <f>0.75*G34+0.25*G38</f>
        <v>2.6611699134887452</v>
      </c>
      <c r="J35">
        <f t="shared" ref="J35:J42" si="7">F35+I35</f>
        <v>5.8368769139523522</v>
      </c>
      <c r="M35">
        <f t="shared" ref="M35:M42" si="8">C35</f>
        <v>2011</v>
      </c>
      <c r="N35">
        <f t="shared" si="0"/>
        <v>3.175707000463607</v>
      </c>
      <c r="P35" s="2">
        <f t="shared" ref="P35:P42" si="9">J35</f>
        <v>5.8368769139523522</v>
      </c>
    </row>
    <row r="36" spans="3:16" x14ac:dyDescent="0.2">
      <c r="C36">
        <f t="shared" si="4"/>
        <v>2012</v>
      </c>
      <c r="D36" s="3">
        <f>[5]Prices!H32</f>
        <v>3.0787878787878791</v>
      </c>
      <c r="F36">
        <f t="shared" si="6"/>
        <v>3.0787878787878791</v>
      </c>
      <c r="I36">
        <f>0.5*G34+0.5*G38</f>
        <v>3.1086098498607857</v>
      </c>
      <c r="J36">
        <f t="shared" si="7"/>
        <v>6.1873977286486648</v>
      </c>
      <c r="M36">
        <f t="shared" si="8"/>
        <v>2012</v>
      </c>
      <c r="N36">
        <f t="shared" si="0"/>
        <v>3.0787878787878791</v>
      </c>
      <c r="P36" s="2">
        <f t="shared" si="9"/>
        <v>6.1873977286486648</v>
      </c>
    </row>
    <row r="37" spans="3:16" x14ac:dyDescent="0.2">
      <c r="C37">
        <f t="shared" si="4"/>
        <v>2013</v>
      </c>
      <c r="D37" s="3">
        <f>[5]Prices!H33</f>
        <v>2.8060185185185182</v>
      </c>
      <c r="F37">
        <f t="shared" si="6"/>
        <v>2.8060185185185182</v>
      </c>
      <c r="I37">
        <f>0.25*G34+0.75*G38</f>
        <v>3.5560497862328262</v>
      </c>
      <c r="J37">
        <f t="shared" si="7"/>
        <v>6.3620683047513449</v>
      </c>
      <c r="M37">
        <f t="shared" si="8"/>
        <v>2013</v>
      </c>
      <c r="N37">
        <f t="shared" si="0"/>
        <v>2.8060185185185182</v>
      </c>
      <c r="P37" s="2">
        <f t="shared" si="9"/>
        <v>6.3620683047513449</v>
      </c>
    </row>
    <row r="38" spans="3:16" x14ac:dyDescent="0.2">
      <c r="C38">
        <f t="shared" si="4"/>
        <v>2014</v>
      </c>
      <c r="D38" s="3">
        <f>[5]Prices!H34</f>
        <v>2.6011614401858307</v>
      </c>
      <c r="E38">
        <f>'Other (MECS) Prices'!AA51</f>
        <v>6.6046511627906979</v>
      </c>
      <c r="F38">
        <f t="shared" si="6"/>
        <v>2.6011614401858307</v>
      </c>
      <c r="G38">
        <f>E38-F38</f>
        <v>4.0034897226048667</v>
      </c>
      <c r="H38">
        <f>G38^2</f>
        <v>16.027929959002794</v>
      </c>
      <c r="I38">
        <f>G38</f>
        <v>4.0034897226048667</v>
      </c>
      <c r="J38">
        <f t="shared" si="7"/>
        <v>6.604651162790697</v>
      </c>
      <c r="M38">
        <f t="shared" si="8"/>
        <v>2014</v>
      </c>
      <c r="N38">
        <f t="shared" si="0"/>
        <v>2.6011614401858307</v>
      </c>
      <c r="O38">
        <f>E38</f>
        <v>6.6046511627906979</v>
      </c>
      <c r="P38" s="2">
        <f t="shared" si="9"/>
        <v>6.604651162790697</v>
      </c>
    </row>
    <row r="39" spans="3:16" x14ac:dyDescent="0.2">
      <c r="C39">
        <f t="shared" si="4"/>
        <v>2015</v>
      </c>
      <c r="D39" s="3">
        <f>[5]Prices!H35</f>
        <v>2.4259102455546149</v>
      </c>
      <c r="F39">
        <f t="shared" si="6"/>
        <v>2.4259102455546149</v>
      </c>
      <c r="I39" s="17">
        <f>I38</f>
        <v>4.0034897226048667</v>
      </c>
      <c r="J39">
        <f t="shared" si="7"/>
        <v>6.4293999681594816</v>
      </c>
      <c r="M39">
        <f t="shared" si="8"/>
        <v>2015</v>
      </c>
      <c r="N39">
        <f t="shared" si="0"/>
        <v>2.4259102455546149</v>
      </c>
      <c r="P39" s="2">
        <f t="shared" si="9"/>
        <v>6.4293999681594816</v>
      </c>
    </row>
    <row r="40" spans="3:16" x14ac:dyDescent="0.2">
      <c r="C40">
        <f t="shared" si="4"/>
        <v>2016</v>
      </c>
      <c r="D40" s="3">
        <f>[5]Prices!H36</f>
        <v>2.2987413915934458</v>
      </c>
      <c r="F40">
        <f t="shared" si="6"/>
        <v>2.2987413915934458</v>
      </c>
      <c r="I40" s="17">
        <f t="shared" ref="I40:I42" si="10">I39</f>
        <v>4.0034897226048667</v>
      </c>
      <c r="J40">
        <f t="shared" si="7"/>
        <v>6.3022311141983121</v>
      </c>
      <c r="M40">
        <f t="shared" si="8"/>
        <v>2016</v>
      </c>
      <c r="N40">
        <f t="shared" si="0"/>
        <v>2.2987413915934458</v>
      </c>
      <c r="P40" s="2">
        <f t="shared" si="9"/>
        <v>6.3022311141983121</v>
      </c>
    </row>
    <row r="41" spans="3:16" x14ac:dyDescent="0.2">
      <c r="C41">
        <f t="shared" si="4"/>
        <v>2017</v>
      </c>
      <c r="D41" s="3">
        <f>[5]Prices!H37</f>
        <v>2.6728199211614267</v>
      </c>
      <c r="F41">
        <f t="shared" si="6"/>
        <v>2.6728199211614267</v>
      </c>
      <c r="I41" s="17">
        <f t="shared" si="10"/>
        <v>4.0034897226048667</v>
      </c>
      <c r="J41">
        <f t="shared" si="7"/>
        <v>6.6763096437662934</v>
      </c>
      <c r="M41">
        <f t="shared" si="8"/>
        <v>2017</v>
      </c>
      <c r="N41">
        <f t="shared" si="0"/>
        <v>2.6728199211614267</v>
      </c>
      <c r="P41" s="2">
        <f t="shared" si="9"/>
        <v>6.6763096437662934</v>
      </c>
    </row>
    <row r="42" spans="3:16" x14ac:dyDescent="0.2">
      <c r="C42">
        <f t="shared" si="4"/>
        <v>2018</v>
      </c>
      <c r="D42" s="3">
        <f>[5]Prices!H38</f>
        <v>2.8656155070157672</v>
      </c>
      <c r="F42">
        <f t="shared" si="6"/>
        <v>2.8656155070157672</v>
      </c>
      <c r="I42" s="17">
        <f t="shared" si="10"/>
        <v>4.0034897226048667</v>
      </c>
      <c r="J42">
        <f t="shared" si="7"/>
        <v>6.8691052296206339</v>
      </c>
      <c r="M42">
        <f t="shared" si="8"/>
        <v>2018</v>
      </c>
      <c r="N42">
        <f t="shared" si="0"/>
        <v>2.8656155070157672</v>
      </c>
      <c r="P42" s="2">
        <f t="shared" si="9"/>
        <v>6.8691052296206339</v>
      </c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P42"/>
  <sheetViews>
    <sheetView topLeftCell="A38" workbookViewId="0">
      <selection activeCell="H41" sqref="H41"/>
    </sheetView>
  </sheetViews>
  <sheetFormatPr defaultRowHeight="12.75" x14ac:dyDescent="0.2"/>
  <cols>
    <col min="9" max="9" width="11.140625" customWidth="1"/>
    <col min="10" max="10" width="10.85546875" customWidth="1"/>
  </cols>
  <sheetData>
    <row r="3" spans="3:16" x14ac:dyDescent="0.2">
      <c r="H3" s="4">
        <v>2.4180197218574433</v>
      </c>
      <c r="I3" s="4">
        <v>0</v>
      </c>
    </row>
    <row r="4" spans="3:16" x14ac:dyDescent="0.2">
      <c r="H4">
        <f>SUM(H22:H38)</f>
        <v>0.57131513340334672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'Other-311'!D7</f>
        <v>1.3710885852798589</v>
      </c>
      <c r="I7">
        <f>G9</f>
        <v>-3.3799567229233474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'Other-311'!D8</f>
        <v>1.3589174800354924</v>
      </c>
      <c r="F8">
        <f t="shared" ref="F8:F33" si="1">$H$3*D8+$I$3*D7</f>
        <v>3.2858892671026392</v>
      </c>
      <c r="I8">
        <f>G9</f>
        <v>-3.3799567229233474</v>
      </c>
      <c r="J8">
        <f>F8+I8</f>
        <v>-9.406745582070819E-2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-9.406745582070819E-2</v>
      </c>
    </row>
    <row r="9" spans="3:16" x14ac:dyDescent="0.2">
      <c r="C9">
        <f t="shared" ref="C9:C42" si="4">C8+1</f>
        <v>1985</v>
      </c>
      <c r="D9">
        <f>'Other-311'!D9</f>
        <v>1.3978201634877385</v>
      </c>
      <c r="E9">
        <f>'Other (MECS) Prices'!$AB$22</f>
        <v>0</v>
      </c>
      <c r="F9">
        <f t="shared" si="1"/>
        <v>3.3799567229233474</v>
      </c>
      <c r="G9">
        <f>E9-F9</f>
        <v>-3.3799567229233474</v>
      </c>
      <c r="H9">
        <f>G9^2</f>
        <v>11.424107448834734</v>
      </c>
      <c r="I9">
        <f>G9</f>
        <v>-3.3799567229233474</v>
      </c>
      <c r="J9">
        <f t="shared" ref="J9:J33" si="5">F9+I9</f>
        <v>0</v>
      </c>
      <c r="M9">
        <f t="shared" si="2"/>
        <v>1985</v>
      </c>
      <c r="N9" s="2">
        <f t="shared" si="0"/>
        <v>1.3978201634877385</v>
      </c>
      <c r="O9">
        <f>E9</f>
        <v>0</v>
      </c>
      <c r="P9" s="2">
        <f t="shared" si="3"/>
        <v>0</v>
      </c>
    </row>
    <row r="10" spans="3:16" x14ac:dyDescent="0.2">
      <c r="C10">
        <f t="shared" si="4"/>
        <v>1986</v>
      </c>
      <c r="D10">
        <f>'Other-311'!D10</f>
        <v>1.2990990990990992</v>
      </c>
      <c r="F10">
        <f t="shared" si="1"/>
        <v>3.1412472422688591</v>
      </c>
      <c r="I10">
        <f>(0.67*G9+0.33*G12)</f>
        <v>-3.2516551017276218</v>
      </c>
      <c r="J10">
        <f t="shared" si="5"/>
        <v>-0.11040785945876275</v>
      </c>
      <c r="M10">
        <f t="shared" si="2"/>
        <v>1986</v>
      </c>
      <c r="N10" s="2">
        <f t="shared" si="0"/>
        <v>1.2990990990990992</v>
      </c>
      <c r="P10" s="2">
        <f t="shared" si="3"/>
        <v>-0.11040785945876275</v>
      </c>
    </row>
    <row r="11" spans="3:16" x14ac:dyDescent="0.2">
      <c r="C11">
        <f t="shared" si="4"/>
        <v>1987</v>
      </c>
      <c r="D11">
        <f>'Other-311'!D11</f>
        <v>1.2596067917783738</v>
      </c>
      <c r="F11">
        <f t="shared" si="1"/>
        <v>3.0457540643056897</v>
      </c>
      <c r="I11">
        <f>(0.33*G9+0.67*G12)</f>
        <v>-3.119465552616874</v>
      </c>
      <c r="J11">
        <f t="shared" si="5"/>
        <v>-7.3711488311184237E-2</v>
      </c>
      <c r="M11">
        <f t="shared" si="2"/>
        <v>1987</v>
      </c>
      <c r="N11" s="2">
        <f t="shared" si="0"/>
        <v>1.2596067917783738</v>
      </c>
      <c r="P11" s="2">
        <f t="shared" si="3"/>
        <v>-7.3711488311184237E-2</v>
      </c>
    </row>
    <row r="12" spans="3:16" x14ac:dyDescent="0.2">
      <c r="C12">
        <f t="shared" si="4"/>
        <v>1988</v>
      </c>
      <c r="D12">
        <f>'Other-311'!D12</f>
        <v>1.237030411449016</v>
      </c>
      <c r="E12">
        <f>'Other (MECS) Prices'!AB25</f>
        <v>0</v>
      </c>
      <c r="F12">
        <f t="shared" si="1"/>
        <v>2.9911639314211484</v>
      </c>
      <c r="G12">
        <f>E12-F12</f>
        <v>-2.9911639314211484</v>
      </c>
      <c r="H12">
        <f>G12^2</f>
        <v>8.9470616646348216</v>
      </c>
      <c r="I12">
        <f>G12</f>
        <v>-2.9911639314211484</v>
      </c>
      <c r="J12">
        <f t="shared" si="5"/>
        <v>0</v>
      </c>
      <c r="M12">
        <f t="shared" si="2"/>
        <v>1988</v>
      </c>
      <c r="N12" s="2">
        <f t="shared" si="0"/>
        <v>1.237030411449016</v>
      </c>
      <c r="O12">
        <f>E12</f>
        <v>0</v>
      </c>
      <c r="P12" s="2">
        <f t="shared" si="3"/>
        <v>0</v>
      </c>
    </row>
    <row r="13" spans="3:16" x14ac:dyDescent="0.2">
      <c r="C13">
        <f t="shared" si="4"/>
        <v>1989</v>
      </c>
      <c r="D13">
        <f>'Other-311'!D13</f>
        <v>1.2259507829977627</v>
      </c>
      <c r="F13">
        <f t="shared" si="1"/>
        <v>2.9643731713151649</v>
      </c>
      <c r="I13">
        <f>(0.67*G12+0.33*G15)</f>
        <v>-2.9807294115576979</v>
      </c>
      <c r="J13">
        <f t="shared" si="5"/>
        <v>-1.6356240242533016E-2</v>
      </c>
      <c r="M13">
        <f t="shared" si="2"/>
        <v>1989</v>
      </c>
      <c r="N13" s="2">
        <f t="shared" si="0"/>
        <v>1.2259507829977627</v>
      </c>
      <c r="P13" s="2">
        <f t="shared" si="3"/>
        <v>-1.6356240242533016E-2</v>
      </c>
    </row>
    <row r="14" spans="3:16" x14ac:dyDescent="0.2">
      <c r="C14">
        <f t="shared" si="4"/>
        <v>1990</v>
      </c>
      <c r="D14">
        <f>'Other-311'!D14</f>
        <v>1.2212822796081924</v>
      </c>
      <c r="F14">
        <f t="shared" si="1"/>
        <v>2.9530846380476254</v>
      </c>
      <c r="I14">
        <f>(0.33*G12+0.67*G15)</f>
        <v>-2.9699786941226276</v>
      </c>
      <c r="J14">
        <f t="shared" si="5"/>
        <v>-1.6894056075002162E-2</v>
      </c>
      <c r="M14">
        <f t="shared" si="2"/>
        <v>1990</v>
      </c>
      <c r="N14" s="2">
        <f t="shared" si="0"/>
        <v>1.2212822796081924</v>
      </c>
      <c r="P14" s="2">
        <f t="shared" si="3"/>
        <v>-1.6894056075002162E-2</v>
      </c>
    </row>
    <row r="15" spans="3:16" x14ac:dyDescent="0.2">
      <c r="C15">
        <f t="shared" si="4"/>
        <v>1991</v>
      </c>
      <c r="D15">
        <f>'Other-311'!D15</f>
        <v>1.223953695458593</v>
      </c>
      <c r="E15" s="3">
        <f>'Other (MECS) Prices'!AB28</f>
        <v>0</v>
      </c>
      <c r="F15">
        <f t="shared" si="1"/>
        <v>2.959544174259177</v>
      </c>
      <c r="G15">
        <f>E15-F15</f>
        <v>-2.959544174259177</v>
      </c>
      <c r="H15">
        <f>G15^2</f>
        <v>8.7589017193914334</v>
      </c>
      <c r="I15">
        <f>G15</f>
        <v>-2.959544174259177</v>
      </c>
      <c r="J15">
        <f t="shared" si="5"/>
        <v>0</v>
      </c>
      <c r="M15">
        <f t="shared" si="2"/>
        <v>1991</v>
      </c>
      <c r="N15" s="2">
        <f t="shared" si="0"/>
        <v>1.223953695458593</v>
      </c>
      <c r="O15">
        <f>E15</f>
        <v>0</v>
      </c>
      <c r="P15" s="2">
        <f t="shared" si="3"/>
        <v>0</v>
      </c>
    </row>
    <row r="16" spans="3:16" x14ac:dyDescent="0.2">
      <c r="C16">
        <f t="shared" si="4"/>
        <v>1992</v>
      </c>
      <c r="D16">
        <f>'Other-311'!D16</f>
        <v>1.2035955056179777</v>
      </c>
      <c r="F16">
        <f t="shared" si="1"/>
        <v>2.9103176697232511</v>
      </c>
      <c r="I16">
        <f>(0.67*G15+0.33*G18)</f>
        <v>-2.9113615804830877</v>
      </c>
      <c r="J16">
        <f t="shared" si="5"/>
        <v>-1.0439107598365638E-3</v>
      </c>
      <c r="M16">
        <f t="shared" si="2"/>
        <v>1992</v>
      </c>
      <c r="N16" s="2">
        <f t="shared" si="0"/>
        <v>1.2035955056179777</v>
      </c>
      <c r="P16" s="2">
        <f t="shared" si="3"/>
        <v>-1.0439107598365638E-3</v>
      </c>
    </row>
    <row r="17" spans="3:16" x14ac:dyDescent="0.2">
      <c r="C17">
        <f t="shared" si="4"/>
        <v>1993</v>
      </c>
      <c r="D17">
        <f>'Other-311'!D17</f>
        <v>1.1821880650994574</v>
      </c>
      <c r="F17">
        <f t="shared" si="1"/>
        <v>2.8585540563549792</v>
      </c>
      <c r="I17">
        <f>(0.33*G15+0.67*G18)</f>
        <v>-2.8617189081077226</v>
      </c>
      <c r="J17">
        <f t="shared" si="5"/>
        <v>-3.1648517527433917E-3</v>
      </c>
      <c r="M17">
        <f t="shared" si="2"/>
        <v>1993</v>
      </c>
      <c r="N17" s="2">
        <f t="shared" si="0"/>
        <v>1.1821880650994574</v>
      </c>
      <c r="P17" s="2">
        <f t="shared" si="3"/>
        <v>-3.1648517527433917E-3</v>
      </c>
    </row>
    <row r="18" spans="3:16" x14ac:dyDescent="0.2">
      <c r="C18">
        <f t="shared" si="4"/>
        <v>1994</v>
      </c>
      <c r="D18">
        <f>'Other-311'!D18</f>
        <v>1.1635704576347983</v>
      </c>
      <c r="E18" s="3">
        <f>'Other (MECS) Prices'!AB31</f>
        <v>0</v>
      </c>
      <c r="F18">
        <f t="shared" si="1"/>
        <v>2.8135363143316328</v>
      </c>
      <c r="G18">
        <f>E18-F18</f>
        <v>-2.8135363143316328</v>
      </c>
      <c r="H18">
        <f>G18^2</f>
        <v>7.9159865920628283</v>
      </c>
      <c r="I18">
        <f>G18</f>
        <v>-2.8135363143316328</v>
      </c>
      <c r="J18">
        <f t="shared" si="5"/>
        <v>0</v>
      </c>
      <c r="M18">
        <f t="shared" si="2"/>
        <v>1994</v>
      </c>
      <c r="N18" s="2">
        <f t="shared" si="0"/>
        <v>1.1635704576347983</v>
      </c>
      <c r="O18">
        <f>E18</f>
        <v>0</v>
      </c>
      <c r="P18" s="2">
        <f t="shared" si="3"/>
        <v>0</v>
      </c>
    </row>
    <row r="19" spans="3:16" x14ac:dyDescent="0.2">
      <c r="C19">
        <f t="shared" si="4"/>
        <v>1995</v>
      </c>
      <c r="D19">
        <f>'Other-311'!D19</f>
        <v>1.1644646924829156</v>
      </c>
      <c r="F19">
        <f t="shared" si="1"/>
        <v>2.815698591830353</v>
      </c>
      <c r="I19">
        <f>0.75*G18+0.25*G22</f>
        <v>-2.2592903022706876</v>
      </c>
      <c r="J19">
        <f t="shared" si="5"/>
        <v>0.55640828955966537</v>
      </c>
      <c r="M19">
        <f t="shared" si="2"/>
        <v>1995</v>
      </c>
      <c r="N19" s="2">
        <f t="shared" si="0"/>
        <v>1.1644646924829156</v>
      </c>
      <c r="P19" s="2">
        <f t="shared" si="3"/>
        <v>0.55640828955966537</v>
      </c>
    </row>
    <row r="20" spans="3:16" x14ac:dyDescent="0.2">
      <c r="C20">
        <f t="shared" si="4"/>
        <v>1996</v>
      </c>
      <c r="D20">
        <f>'Other-311'!D20</f>
        <v>1.1383989145183175</v>
      </c>
      <c r="F20">
        <f t="shared" si="1"/>
        <v>2.7526710266463974</v>
      </c>
      <c r="I20">
        <f>0.5*G18+0.5*G22</f>
        <v>-1.7050442902097416</v>
      </c>
      <c r="J20">
        <f t="shared" si="5"/>
        <v>1.0476267364366558</v>
      </c>
      <c r="M20">
        <f t="shared" si="2"/>
        <v>1996</v>
      </c>
      <c r="N20" s="2">
        <f t="shared" si="0"/>
        <v>1.1383989145183175</v>
      </c>
      <c r="P20" s="2">
        <f t="shared" si="3"/>
        <v>1.0476267364366558</v>
      </c>
    </row>
    <row r="21" spans="3:16" x14ac:dyDescent="0.2">
      <c r="C21">
        <f t="shared" si="4"/>
        <v>1997</v>
      </c>
      <c r="D21">
        <f>'Other-311'!D21</f>
        <v>1.1114118177717636</v>
      </c>
      <c r="F21">
        <f t="shared" si="1"/>
        <v>2.6874156944775551</v>
      </c>
      <c r="I21">
        <f>0.25*G18+0.75*G22</f>
        <v>-1.150798278148796</v>
      </c>
      <c r="J21">
        <f t="shared" si="5"/>
        <v>1.5366174163287591</v>
      </c>
      <c r="M21">
        <f t="shared" si="2"/>
        <v>1997</v>
      </c>
      <c r="N21" s="2">
        <f t="shared" si="0"/>
        <v>1.1114118177717636</v>
      </c>
      <c r="P21" s="2">
        <f t="shared" si="3"/>
        <v>1.5366174163287591</v>
      </c>
    </row>
    <row r="22" spans="3:16" x14ac:dyDescent="0.2">
      <c r="C22">
        <f t="shared" si="4"/>
        <v>1998</v>
      </c>
      <c r="D22">
        <f>'Other-311'!D22</f>
        <v>1.0738341968911918</v>
      </c>
      <c r="E22" s="3">
        <f>'Other (MECS) Prices'!AB35</f>
        <v>2</v>
      </c>
      <c r="F22">
        <f t="shared" si="1"/>
        <v>2.5965522660878504</v>
      </c>
      <c r="G22">
        <f>E22-F22</f>
        <v>-0.59655226608785039</v>
      </c>
      <c r="H22">
        <f>G22^2</f>
        <v>0.35587460617454947</v>
      </c>
      <c r="I22">
        <f>G22</f>
        <v>-0.59655226608785039</v>
      </c>
      <c r="J22">
        <f t="shared" si="5"/>
        <v>2</v>
      </c>
      <c r="M22">
        <f t="shared" si="2"/>
        <v>1998</v>
      </c>
      <c r="N22" s="2">
        <f t="shared" si="0"/>
        <v>1.0738341968911918</v>
      </c>
      <c r="O22">
        <f>E22</f>
        <v>2</v>
      </c>
      <c r="P22" s="2">
        <f t="shared" si="3"/>
        <v>2</v>
      </c>
    </row>
    <row r="23" spans="3:16" x14ac:dyDescent="0.2">
      <c r="C23">
        <f t="shared" si="4"/>
        <v>1999</v>
      </c>
      <c r="D23">
        <f>'Other-311'!D23</f>
        <v>1.0635838150289019</v>
      </c>
      <c r="F23">
        <f t="shared" si="1"/>
        <v>2.5717666405882635</v>
      </c>
      <c r="I23">
        <f>0.75*G22+0.25*G26</f>
        <v>-0.46492436515859181</v>
      </c>
      <c r="J23">
        <f t="shared" si="5"/>
        <v>2.1068422754296718</v>
      </c>
      <c r="M23">
        <f t="shared" si="2"/>
        <v>1999</v>
      </c>
      <c r="N23" s="2">
        <f t="shared" si="0"/>
        <v>1.0635838150289019</v>
      </c>
      <c r="P23" s="2">
        <f t="shared" si="3"/>
        <v>2.1068422754296718</v>
      </c>
    </row>
    <row r="24" spans="3:16" x14ac:dyDescent="0.2">
      <c r="C24">
        <f t="shared" si="4"/>
        <v>2000</v>
      </c>
      <c r="D24">
        <f>'Other-311'!D24</f>
        <v>1.0766830138207757</v>
      </c>
      <c r="F24">
        <f t="shared" si="1"/>
        <v>2.6034407616075459</v>
      </c>
      <c r="I24">
        <f>0.5*G22+0.5*G26</f>
        <v>-0.33329646422933323</v>
      </c>
      <c r="J24">
        <f t="shared" si="5"/>
        <v>2.2701442973782129</v>
      </c>
      <c r="M24">
        <f t="shared" si="2"/>
        <v>2000</v>
      </c>
      <c r="N24" s="2">
        <f t="shared" si="0"/>
        <v>1.0766830138207757</v>
      </c>
      <c r="P24" s="2">
        <f t="shared" si="3"/>
        <v>2.2701442973782129</v>
      </c>
    </row>
    <row r="25" spans="3:16" x14ac:dyDescent="0.2">
      <c r="C25">
        <f t="shared" si="4"/>
        <v>2001</v>
      </c>
      <c r="D25">
        <f>'Other-311'!D25</f>
        <v>1.1211317418213969</v>
      </c>
      <c r="F25">
        <f t="shared" si="1"/>
        <v>2.710918662524525</v>
      </c>
      <c r="I25">
        <f>0.25*G22+0.75*G26</f>
        <v>-0.20166856330007465</v>
      </c>
      <c r="J25">
        <f t="shared" si="5"/>
        <v>2.5092500992244502</v>
      </c>
      <c r="M25">
        <f t="shared" si="2"/>
        <v>2001</v>
      </c>
      <c r="N25" s="2">
        <f t="shared" si="0"/>
        <v>1.1211317418213969</v>
      </c>
      <c r="P25" s="2">
        <f t="shared" si="3"/>
        <v>2.5092500992244502</v>
      </c>
    </row>
    <row r="26" spans="3:16" x14ac:dyDescent="0.2">
      <c r="C26">
        <f t="shared" si="4"/>
        <v>2002</v>
      </c>
      <c r="D26">
        <f>'Other-311'!D26</f>
        <v>1.1777482269503547</v>
      </c>
      <c r="E26" s="3">
        <f>'Other (MECS) Prices'!AB39</f>
        <v>2.7777777777777777</v>
      </c>
      <c r="F26">
        <f t="shared" si="1"/>
        <v>2.8478184401485938</v>
      </c>
      <c r="G26">
        <f>E26-F26</f>
        <v>-7.0040662370816076E-2</v>
      </c>
      <c r="H26">
        <f>G26^2</f>
        <v>4.9056943853426514E-3</v>
      </c>
      <c r="I26">
        <f>G26</f>
        <v>-7.0040662370816076E-2</v>
      </c>
      <c r="J26">
        <f t="shared" si="5"/>
        <v>2.7777777777777777</v>
      </c>
      <c r="M26">
        <f t="shared" si="2"/>
        <v>2002</v>
      </c>
      <c r="N26" s="2">
        <f t="shared" si="0"/>
        <v>1.1777482269503547</v>
      </c>
      <c r="O26">
        <f>E26</f>
        <v>2.7777777777777777</v>
      </c>
      <c r="P26" s="2">
        <f t="shared" si="3"/>
        <v>2.7777777777777777</v>
      </c>
    </row>
    <row r="27" spans="3:16" x14ac:dyDescent="0.2">
      <c r="C27">
        <f t="shared" si="4"/>
        <v>2003</v>
      </c>
      <c r="D27">
        <f>'Other-311'!D27</f>
        <v>1.1895861148197597</v>
      </c>
      <c r="F27">
        <f t="shared" si="1"/>
        <v>2.8764426864819521</v>
      </c>
      <c r="I27">
        <f>0.75*G26+0.25*G30</f>
        <v>-0.1304957514655799</v>
      </c>
      <c r="J27">
        <f t="shared" si="5"/>
        <v>2.7459469350163723</v>
      </c>
      <c r="M27">
        <f t="shared" si="2"/>
        <v>2003</v>
      </c>
      <c r="N27" s="2">
        <f t="shared" si="0"/>
        <v>1.1895861148197597</v>
      </c>
      <c r="P27" s="2">
        <f t="shared" si="3"/>
        <v>2.7459469350163723</v>
      </c>
    </row>
    <row r="28" spans="3:16" x14ac:dyDescent="0.2">
      <c r="C28">
        <f t="shared" si="4"/>
        <v>2004</v>
      </c>
      <c r="D28">
        <f>'Other-311'!D28</f>
        <v>1.3600356030262573</v>
      </c>
      <c r="F28">
        <f t="shared" si="1"/>
        <v>3.2885929105457707</v>
      </c>
      <c r="I28">
        <f>0.5*G26+0.5*G30</f>
        <v>-0.19095084056034373</v>
      </c>
      <c r="J28">
        <f t="shared" si="5"/>
        <v>3.0976420699854268</v>
      </c>
      <c r="M28">
        <f t="shared" si="2"/>
        <v>2004</v>
      </c>
      <c r="N28" s="2">
        <f t="shared" si="0"/>
        <v>1.3600356030262573</v>
      </c>
      <c r="P28" s="2">
        <f t="shared" si="3"/>
        <v>3.0976420699854268</v>
      </c>
    </row>
    <row r="29" spans="3:16" x14ac:dyDescent="0.2">
      <c r="C29">
        <f t="shared" si="4"/>
        <v>2005</v>
      </c>
      <c r="D29">
        <f>'Other-311'!D29</f>
        <v>1.6591523895401261</v>
      </c>
      <c r="F29">
        <f t="shared" si="1"/>
        <v>4.0118631994749281</v>
      </c>
      <c r="I29">
        <f>0.25*G26+0.75*G30</f>
        <v>-0.25140592965510755</v>
      </c>
      <c r="J29">
        <f t="shared" si="5"/>
        <v>3.7604572698198204</v>
      </c>
      <c r="M29">
        <f t="shared" si="2"/>
        <v>2005</v>
      </c>
      <c r="N29" s="2">
        <f t="shared" si="0"/>
        <v>1.6591523895401261</v>
      </c>
      <c r="P29" s="2">
        <f t="shared" si="3"/>
        <v>3.7604572698198204</v>
      </c>
    </row>
    <row r="30" spans="3:16" x14ac:dyDescent="0.2">
      <c r="C30">
        <f t="shared" si="4"/>
        <v>2006</v>
      </c>
      <c r="D30">
        <f>'Other-311'!D30</f>
        <v>1.7832199546485261</v>
      </c>
      <c r="E30" s="3">
        <f>'Other (MECS) Prices'!AB43</f>
        <v>4</v>
      </c>
      <c r="F30">
        <f t="shared" si="1"/>
        <v>4.3118610187498714</v>
      </c>
      <c r="G30">
        <f>E30-F30</f>
        <v>-0.31186101874987138</v>
      </c>
      <c r="H30">
        <f>G30^2</f>
        <v>9.7257295015707623E-2</v>
      </c>
      <c r="I30">
        <f>G30</f>
        <v>-0.31186101874987138</v>
      </c>
      <c r="J30">
        <f t="shared" si="5"/>
        <v>4</v>
      </c>
      <c r="M30">
        <f t="shared" si="2"/>
        <v>2006</v>
      </c>
      <c r="N30" s="2">
        <f t="shared" si="0"/>
        <v>1.7832199546485261</v>
      </c>
      <c r="O30">
        <f>E30</f>
        <v>4</v>
      </c>
      <c r="P30" s="2">
        <f t="shared" si="3"/>
        <v>4</v>
      </c>
    </row>
    <row r="31" spans="3:16" x14ac:dyDescent="0.2">
      <c r="C31">
        <f t="shared" si="4"/>
        <v>2007</v>
      </c>
      <c r="D31">
        <f>'Other-311'!D31</f>
        <v>1.8238712561466248</v>
      </c>
      <c r="F31">
        <f t="shared" si="1"/>
        <v>4.4101566674914476</v>
      </c>
      <c r="I31" s="15">
        <f>G30</f>
        <v>-0.31186101874987138</v>
      </c>
      <c r="J31">
        <f t="shared" si="5"/>
        <v>4.0982956487415763</v>
      </c>
      <c r="M31">
        <f t="shared" si="2"/>
        <v>2007</v>
      </c>
      <c r="N31" s="2">
        <f t="shared" si="0"/>
        <v>1.8238712561466248</v>
      </c>
      <c r="P31" s="2">
        <f t="shared" si="3"/>
        <v>4.0982956487415763</v>
      </c>
    </row>
    <row r="32" spans="3:16" x14ac:dyDescent="0.2">
      <c r="C32">
        <f t="shared" si="4"/>
        <v>2008</v>
      </c>
      <c r="D32">
        <f>'Other-311'!D32</f>
        <v>2.3044843049327355</v>
      </c>
      <c r="F32">
        <f t="shared" si="1"/>
        <v>5.5722884980382963</v>
      </c>
      <c r="I32" s="15">
        <f>G30</f>
        <v>-0.31186101874987138</v>
      </c>
      <c r="J32">
        <f t="shared" si="5"/>
        <v>5.2604274792884249</v>
      </c>
      <c r="M32">
        <f t="shared" si="2"/>
        <v>2008</v>
      </c>
      <c r="N32" s="2">
        <f t="shared" si="0"/>
        <v>2.3044843049327355</v>
      </c>
      <c r="P32" s="2">
        <f t="shared" si="3"/>
        <v>5.2604274792884249</v>
      </c>
    </row>
    <row r="33" spans="3:16" x14ac:dyDescent="0.2">
      <c r="C33">
        <f t="shared" si="4"/>
        <v>2009</v>
      </c>
      <c r="D33">
        <f>'Other-311'!D33</f>
        <v>2.5407882676443627</v>
      </c>
      <c r="F33">
        <f t="shared" si="1"/>
        <v>6.1436761402280773</v>
      </c>
      <c r="I33" s="15">
        <f>0.5*G30+0.5*G34</f>
        <v>-2.4558442250934398E-2</v>
      </c>
      <c r="J33">
        <f t="shared" si="5"/>
        <v>6.1191176979771429</v>
      </c>
      <c r="M33">
        <f t="shared" si="2"/>
        <v>2009</v>
      </c>
      <c r="N33" s="2">
        <f t="shared" si="0"/>
        <v>2.5407882676443627</v>
      </c>
      <c r="P33" s="2">
        <f t="shared" si="3"/>
        <v>6.1191176979771429</v>
      </c>
    </row>
    <row r="34" spans="3:16" x14ac:dyDescent="0.2">
      <c r="C34">
        <f t="shared" si="4"/>
        <v>2010</v>
      </c>
      <c r="D34" s="3">
        <f>[5]Prices!H30</f>
        <v>2.7862700228832953</v>
      </c>
      <c r="E34" s="3">
        <f>'Other (MECS) Prices'!AB47</f>
        <v>7</v>
      </c>
      <c r="F34">
        <f>$H$3*D34+$I$3*D33</f>
        <v>6.7372558657519974</v>
      </c>
      <c r="G34">
        <f>E34-F34</f>
        <v>0.26274413424800258</v>
      </c>
      <c r="H34">
        <f>G34^2</f>
        <v>6.9034480081732408E-2</v>
      </c>
      <c r="I34">
        <f>G34</f>
        <v>0.26274413424800258</v>
      </c>
      <c r="J34">
        <f>F34+I34</f>
        <v>7</v>
      </c>
      <c r="M34">
        <f>C34</f>
        <v>2010</v>
      </c>
      <c r="N34" s="2">
        <f t="shared" si="0"/>
        <v>2.7862700228832953</v>
      </c>
      <c r="O34">
        <f>E34</f>
        <v>7</v>
      </c>
      <c r="P34" s="2">
        <f>J34</f>
        <v>7</v>
      </c>
    </row>
    <row r="35" spans="3:16" x14ac:dyDescent="0.2">
      <c r="C35">
        <f t="shared" si="4"/>
        <v>2011</v>
      </c>
      <c r="D35" s="3">
        <f>[5]Prices!H31</f>
        <v>3.175707000463607</v>
      </c>
      <c r="F35">
        <f t="shared" ref="F35:F42" si="6">$H$3*D35+$I$3*D34</f>
        <v>7.6789221579617468</v>
      </c>
      <c r="I35">
        <f>0.75*G34+0.25*G38</f>
        <v>0.2496431851598897</v>
      </c>
      <c r="J35">
        <f t="shared" ref="J35:J42" si="7">F35+I35</f>
        <v>7.9285653431216367</v>
      </c>
      <c r="M35">
        <f t="shared" ref="M35:M42" si="8">C35</f>
        <v>2011</v>
      </c>
      <c r="N35" s="2">
        <f t="shared" si="0"/>
        <v>3.175707000463607</v>
      </c>
      <c r="P35" s="2">
        <f t="shared" ref="P35:P42" si="9">J35</f>
        <v>7.9285653431216367</v>
      </c>
    </row>
    <row r="36" spans="3:16" x14ac:dyDescent="0.2">
      <c r="C36">
        <f t="shared" si="4"/>
        <v>2012</v>
      </c>
      <c r="D36" s="3">
        <f>[5]Prices!H32</f>
        <v>3.0787878787878791</v>
      </c>
      <c r="F36">
        <f t="shared" si="6"/>
        <v>7.4445698103247349</v>
      </c>
      <c r="I36">
        <f>0.5*G34+0.5*G38</f>
        <v>0.23654223607177682</v>
      </c>
      <c r="J36">
        <f t="shared" si="7"/>
        <v>7.6811120463965121</v>
      </c>
      <c r="M36">
        <f t="shared" si="8"/>
        <v>2012</v>
      </c>
      <c r="N36" s="2">
        <f t="shared" si="0"/>
        <v>3.0787878787878791</v>
      </c>
      <c r="P36" s="2">
        <f t="shared" si="9"/>
        <v>7.6811120463965121</v>
      </c>
    </row>
    <row r="37" spans="3:16" x14ac:dyDescent="0.2">
      <c r="C37">
        <f t="shared" si="4"/>
        <v>2013</v>
      </c>
      <c r="D37" s="3">
        <f>[5]Prices!H33</f>
        <v>2.8060185185185182</v>
      </c>
      <c r="F37">
        <f t="shared" si="6"/>
        <v>6.785008117674983</v>
      </c>
      <c r="I37">
        <f>0.25*G34+0.75*G38</f>
        <v>0.22344128698366394</v>
      </c>
      <c r="J37">
        <f t="shared" si="7"/>
        <v>7.0084494046586467</v>
      </c>
      <c r="M37">
        <f t="shared" si="8"/>
        <v>2013</v>
      </c>
      <c r="N37" s="2">
        <f t="shared" si="0"/>
        <v>2.8060185185185182</v>
      </c>
      <c r="P37" s="2">
        <f t="shared" si="9"/>
        <v>7.0084494046586467</v>
      </c>
    </row>
    <row r="38" spans="3:16" x14ac:dyDescent="0.2">
      <c r="C38">
        <f t="shared" si="4"/>
        <v>2014</v>
      </c>
      <c r="D38" s="3">
        <f>[5]Prices!H34</f>
        <v>2.6011614401858307</v>
      </c>
      <c r="E38" s="3">
        <f>'Other (MECS) Prices'!AB51</f>
        <v>6.5</v>
      </c>
      <c r="F38">
        <f t="shared" si="6"/>
        <v>6.2896596621044489</v>
      </c>
      <c r="G38">
        <f>E38-F38</f>
        <v>0.21034033789555107</v>
      </c>
      <c r="H38">
        <f>G38^2</f>
        <v>4.4243057746014593E-2</v>
      </c>
      <c r="I38">
        <f>G38</f>
        <v>0.21034033789555107</v>
      </c>
      <c r="J38">
        <f t="shared" si="7"/>
        <v>6.5</v>
      </c>
      <c r="M38">
        <f t="shared" si="8"/>
        <v>2014</v>
      </c>
      <c r="N38" s="2">
        <f t="shared" si="0"/>
        <v>2.6011614401858307</v>
      </c>
      <c r="O38">
        <f>E38</f>
        <v>6.5</v>
      </c>
      <c r="P38" s="2">
        <f t="shared" si="9"/>
        <v>6.5</v>
      </c>
    </row>
    <row r="39" spans="3:16" x14ac:dyDescent="0.2">
      <c r="C39">
        <f t="shared" si="4"/>
        <v>2015</v>
      </c>
      <c r="D39" s="3">
        <f>[5]Prices!H35</f>
        <v>2.4259102455546149</v>
      </c>
      <c r="F39">
        <f t="shared" si="6"/>
        <v>5.8658988172070918</v>
      </c>
      <c r="I39" s="17">
        <f>I38</f>
        <v>0.21034033789555107</v>
      </c>
      <c r="J39">
        <f t="shared" si="7"/>
        <v>6.0762391551026429</v>
      </c>
      <c r="M39">
        <f t="shared" si="8"/>
        <v>2015</v>
      </c>
      <c r="N39" s="2">
        <f t="shared" si="0"/>
        <v>2.4259102455546149</v>
      </c>
      <c r="P39" s="2">
        <f t="shared" si="9"/>
        <v>6.0762391551026429</v>
      </c>
    </row>
    <row r="40" spans="3:16" x14ac:dyDescent="0.2">
      <c r="C40">
        <f t="shared" si="4"/>
        <v>2016</v>
      </c>
      <c r="D40" s="3">
        <f>[5]Prices!H36</f>
        <v>2.2987413915934458</v>
      </c>
      <c r="F40">
        <f t="shared" si="6"/>
        <v>5.5584020203229763</v>
      </c>
      <c r="I40" s="17">
        <f t="shared" ref="I40:I42" si="10">I39</f>
        <v>0.21034033789555107</v>
      </c>
      <c r="J40">
        <f t="shared" si="7"/>
        <v>5.7687423582185273</v>
      </c>
      <c r="M40">
        <f t="shared" si="8"/>
        <v>2016</v>
      </c>
      <c r="N40" s="2">
        <f t="shared" si="0"/>
        <v>2.2987413915934458</v>
      </c>
      <c r="P40" s="2">
        <f t="shared" si="9"/>
        <v>5.7687423582185273</v>
      </c>
    </row>
    <row r="41" spans="3:16" x14ac:dyDescent="0.2">
      <c r="C41">
        <f t="shared" si="4"/>
        <v>2017</v>
      </c>
      <c r="D41" s="3">
        <f>[5]Prices!H37</f>
        <v>2.6728199211614267</v>
      </c>
      <c r="F41">
        <f t="shared" si="6"/>
        <v>6.4629312823417866</v>
      </c>
      <c r="I41" s="17">
        <f t="shared" si="10"/>
        <v>0.21034033789555107</v>
      </c>
      <c r="J41">
        <f t="shared" si="7"/>
        <v>6.6732716202373377</v>
      </c>
      <c r="M41">
        <f t="shared" si="8"/>
        <v>2017</v>
      </c>
      <c r="N41" s="2">
        <f t="shared" si="0"/>
        <v>2.6728199211614267</v>
      </c>
      <c r="P41" s="2">
        <f t="shared" si="9"/>
        <v>6.6732716202373377</v>
      </c>
    </row>
    <row r="42" spans="3:16" x14ac:dyDescent="0.2">
      <c r="C42">
        <f t="shared" si="4"/>
        <v>2018</v>
      </c>
      <c r="D42" s="3">
        <f>[5]Prices!H38</f>
        <v>2.8656155070157672</v>
      </c>
      <c r="F42">
        <f t="shared" si="6"/>
        <v>6.9291148112246415</v>
      </c>
      <c r="I42" s="17">
        <f t="shared" si="10"/>
        <v>0.21034033789555107</v>
      </c>
      <c r="J42">
        <f t="shared" si="7"/>
        <v>7.1394551491201925</v>
      </c>
      <c r="M42">
        <f t="shared" si="8"/>
        <v>2018</v>
      </c>
      <c r="N42" s="2">
        <f t="shared" si="0"/>
        <v>2.8656155070157672</v>
      </c>
      <c r="P42" s="2">
        <f t="shared" si="9"/>
        <v>7.1394551491201925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P42"/>
  <sheetViews>
    <sheetView topLeftCell="D34" workbookViewId="0">
      <selection activeCell="C34" sqref="C34:P42"/>
    </sheetView>
  </sheetViews>
  <sheetFormatPr defaultRowHeight="12.75" x14ac:dyDescent="0.2"/>
  <cols>
    <col min="9" max="9" width="11.140625" customWidth="1"/>
    <col min="10" max="10" width="12.85546875" customWidth="1"/>
  </cols>
  <sheetData>
    <row r="2" spans="3:16" x14ac:dyDescent="0.2">
      <c r="K2" s="8" t="s">
        <v>35</v>
      </c>
    </row>
    <row r="3" spans="3:16" x14ac:dyDescent="0.2">
      <c r="H3" s="4">
        <v>1.7148685831714034</v>
      </c>
      <c r="I3" s="4">
        <v>0</v>
      </c>
      <c r="K3">
        <v>0</v>
      </c>
    </row>
    <row r="4" spans="3:16" x14ac:dyDescent="0.2">
      <c r="H4">
        <f>SUM(H22:H38)</f>
        <v>13.800798811710802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'Other-311'!D7</f>
        <v>1.3710885852798589</v>
      </c>
      <c r="I7">
        <f>G9</f>
        <v>-2.3970778832886377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'Other-311'!D8</f>
        <v>1.3589174800354924</v>
      </c>
      <c r="F8">
        <f t="shared" ref="F8:F33" si="1">$H$3*D8+$I$3*D7</f>
        <v>2.330364893635319</v>
      </c>
      <c r="I8">
        <f>G9</f>
        <v>-2.3970778832886377</v>
      </c>
      <c r="J8">
        <f>F8+I8</f>
        <v>-6.6712989653318733E-2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-6.6712989653318733E-2</v>
      </c>
    </row>
    <row r="9" spans="3:16" x14ac:dyDescent="0.2">
      <c r="C9">
        <f t="shared" ref="C9:C42" si="4">C8+1</f>
        <v>1985</v>
      </c>
      <c r="D9">
        <f>'Other-311'!D9</f>
        <v>1.3978201634877385</v>
      </c>
      <c r="E9">
        <f>'Other (MECS) Prices'!$AC$22</f>
        <v>0</v>
      </c>
      <c r="F9">
        <f t="shared" si="1"/>
        <v>2.3970778832886377</v>
      </c>
      <c r="G9">
        <f>E9-F9</f>
        <v>-2.3970778832886377</v>
      </c>
      <c r="H9">
        <f>G9^2</f>
        <v>5.7459823785515356</v>
      </c>
      <c r="I9">
        <f>G9</f>
        <v>-2.3970778832886377</v>
      </c>
      <c r="J9">
        <f t="shared" ref="J9:J33" si="5">F9+I9</f>
        <v>0</v>
      </c>
      <c r="M9">
        <f t="shared" si="2"/>
        <v>1985</v>
      </c>
      <c r="N9" s="2">
        <f t="shared" si="0"/>
        <v>1.3978201634877385</v>
      </c>
      <c r="O9">
        <f>E9</f>
        <v>0</v>
      </c>
      <c r="P9" s="2">
        <f t="shared" si="3"/>
        <v>0</v>
      </c>
    </row>
    <row r="10" spans="3:16" x14ac:dyDescent="0.2">
      <c r="C10">
        <f t="shared" si="4"/>
        <v>1986</v>
      </c>
      <c r="D10">
        <f>'Other-311'!D10</f>
        <v>1.2990990990990992</v>
      </c>
      <c r="F10">
        <f t="shared" si="1"/>
        <v>2.2277842314713188</v>
      </c>
      <c r="I10">
        <f>(0.67*G9+0.33*G12)</f>
        <v>-2.3060858961804866</v>
      </c>
      <c r="J10">
        <f t="shared" si="5"/>
        <v>-7.8301664709167884E-2</v>
      </c>
      <c r="M10">
        <f t="shared" si="2"/>
        <v>1986</v>
      </c>
      <c r="N10" s="2">
        <f t="shared" si="0"/>
        <v>1.2990990990990992</v>
      </c>
      <c r="P10" s="2">
        <f t="shared" si="3"/>
        <v>-7.8301664709167884E-2</v>
      </c>
    </row>
    <row r="11" spans="3:16" x14ac:dyDescent="0.2">
      <c r="C11">
        <f t="shared" si="4"/>
        <v>1987</v>
      </c>
      <c r="D11">
        <f>'Other-311'!D11</f>
        <v>1.2596067917783738</v>
      </c>
      <c r="F11">
        <f t="shared" si="1"/>
        <v>2.1600601143700566</v>
      </c>
      <c r="I11">
        <f>(0.33*G9+0.67*G12)</f>
        <v>-2.2123365761296641</v>
      </c>
      <c r="J11">
        <f t="shared" si="5"/>
        <v>-5.2276461759607429E-2</v>
      </c>
      <c r="M11">
        <f t="shared" si="2"/>
        <v>1987</v>
      </c>
      <c r="N11" s="2">
        <f t="shared" si="0"/>
        <v>1.2596067917783738</v>
      </c>
      <c r="P11" s="2">
        <f t="shared" si="3"/>
        <v>-5.2276461759607429E-2</v>
      </c>
    </row>
    <row r="12" spans="3:16" x14ac:dyDescent="0.2">
      <c r="C12">
        <f t="shared" si="4"/>
        <v>1988</v>
      </c>
      <c r="D12">
        <f>'Other-311'!D12</f>
        <v>1.237030411449016</v>
      </c>
      <c r="E12">
        <f>'Other (MECS) Prices'!AC25</f>
        <v>0</v>
      </c>
      <c r="F12">
        <f t="shared" si="1"/>
        <v>2.1213445890215126</v>
      </c>
      <c r="G12">
        <f>E12-F12</f>
        <v>-2.1213445890215126</v>
      </c>
      <c r="H12">
        <f>G12^2</f>
        <v>4.5001028653708497</v>
      </c>
      <c r="I12">
        <f>G12</f>
        <v>-2.1213445890215126</v>
      </c>
      <c r="J12">
        <f t="shared" si="5"/>
        <v>0</v>
      </c>
      <c r="M12">
        <f t="shared" si="2"/>
        <v>1988</v>
      </c>
      <c r="N12" s="2">
        <f t="shared" si="0"/>
        <v>1.237030411449016</v>
      </c>
      <c r="O12">
        <f>E12</f>
        <v>0</v>
      </c>
      <c r="P12" s="2">
        <f t="shared" si="3"/>
        <v>0</v>
      </c>
    </row>
    <row r="13" spans="3:16" x14ac:dyDescent="0.2">
      <c r="C13">
        <f t="shared" si="4"/>
        <v>1989</v>
      </c>
      <c r="D13">
        <f>'Other-311'!D13</f>
        <v>1.2259507829977627</v>
      </c>
      <c r="F13">
        <f t="shared" si="1"/>
        <v>2.1023444822772461</v>
      </c>
      <c r="I13">
        <f>(0.67*G12+0.33*G15)</f>
        <v>-2.1139443887119125</v>
      </c>
      <c r="J13">
        <f t="shared" si="5"/>
        <v>-1.1599906434666352E-2</v>
      </c>
      <c r="M13">
        <f t="shared" si="2"/>
        <v>1989</v>
      </c>
      <c r="N13" s="2">
        <f t="shared" si="0"/>
        <v>1.2259507829977627</v>
      </c>
      <c r="P13" s="2">
        <f t="shared" si="3"/>
        <v>-1.1599906434666352E-2</v>
      </c>
    </row>
    <row r="14" spans="3:16" x14ac:dyDescent="0.2">
      <c r="C14">
        <f t="shared" si="4"/>
        <v>1990</v>
      </c>
      <c r="D14">
        <f>'Other-311'!D14</f>
        <v>1.2212822796081924</v>
      </c>
      <c r="F14">
        <f t="shared" si="1"/>
        <v>2.0943386124840426</v>
      </c>
      <c r="I14">
        <f>(0.33*G12+0.67*G15)</f>
        <v>-2.1063199399080812</v>
      </c>
      <c r="J14">
        <f t="shared" si="5"/>
        <v>-1.1981327424038568E-2</v>
      </c>
      <c r="M14">
        <f t="shared" si="2"/>
        <v>1990</v>
      </c>
      <c r="N14" s="2">
        <f t="shared" si="0"/>
        <v>1.2212822796081924</v>
      </c>
      <c r="P14" s="2">
        <f t="shared" si="3"/>
        <v>-1.1981327424038568E-2</v>
      </c>
    </row>
    <row r="15" spans="3:16" x14ac:dyDescent="0.2">
      <c r="C15">
        <f t="shared" si="4"/>
        <v>1991</v>
      </c>
      <c r="D15">
        <f>'Other-311'!D15</f>
        <v>1.223953695458593</v>
      </c>
      <c r="E15" s="3">
        <f>'Other (MECS) Prices'!AC28</f>
        <v>0</v>
      </c>
      <c r="F15">
        <f t="shared" si="1"/>
        <v>2.0989197395984807</v>
      </c>
      <c r="G15">
        <f>E15-F15</f>
        <v>-2.0989197395984807</v>
      </c>
      <c r="H15">
        <f>G15^2</f>
        <v>4.4054640732761543</v>
      </c>
      <c r="I15">
        <f>G15</f>
        <v>-2.0989197395984807</v>
      </c>
      <c r="J15">
        <f t="shared" si="5"/>
        <v>0</v>
      </c>
      <c r="M15">
        <f t="shared" si="2"/>
        <v>1991</v>
      </c>
      <c r="N15" s="2">
        <f t="shared" si="0"/>
        <v>1.223953695458593</v>
      </c>
      <c r="O15">
        <f>E15</f>
        <v>0</v>
      </c>
      <c r="P15" s="2">
        <f t="shared" si="3"/>
        <v>0</v>
      </c>
    </row>
    <row r="16" spans="3:16" x14ac:dyDescent="0.2">
      <c r="C16">
        <f t="shared" si="4"/>
        <v>1992</v>
      </c>
      <c r="D16">
        <f>'Other-311'!D16</f>
        <v>1.2035955056179777</v>
      </c>
      <c r="F16">
        <f t="shared" si="1"/>
        <v>2.0640081194305702</v>
      </c>
      <c r="I16">
        <f>(0.67*G15+0.33*G18)</f>
        <v>-2.0647484648253975</v>
      </c>
      <c r="J16">
        <f t="shared" si="5"/>
        <v>-7.4034539482736861E-4</v>
      </c>
      <c r="M16">
        <f t="shared" si="2"/>
        <v>1992</v>
      </c>
      <c r="N16" s="2">
        <f t="shared" si="0"/>
        <v>1.2035955056179777</v>
      </c>
      <c r="P16" s="2">
        <f t="shared" si="3"/>
        <v>-7.4034539482736861E-4</v>
      </c>
    </row>
    <row r="17" spans="3:16" x14ac:dyDescent="0.2">
      <c r="C17">
        <f t="shared" si="4"/>
        <v>1993</v>
      </c>
      <c r="D17">
        <f>'Other-311'!D17</f>
        <v>1.1821880650994574</v>
      </c>
      <c r="F17">
        <f t="shared" si="1"/>
        <v>2.0272971722392494</v>
      </c>
      <c r="I17">
        <f>(0.33*G15+0.67*G18)</f>
        <v>-2.0295416968773718</v>
      </c>
      <c r="J17">
        <f t="shared" si="5"/>
        <v>-2.2445246381224138E-3</v>
      </c>
      <c r="M17">
        <f t="shared" si="2"/>
        <v>1993</v>
      </c>
      <c r="N17" s="2">
        <f t="shared" si="0"/>
        <v>1.1821880650994574</v>
      </c>
      <c r="P17" s="2">
        <f t="shared" si="3"/>
        <v>-2.2445246381224138E-3</v>
      </c>
    </row>
    <row r="18" spans="3:16" x14ac:dyDescent="0.2">
      <c r="C18">
        <f t="shared" si="4"/>
        <v>1994</v>
      </c>
      <c r="D18">
        <f>'Other-311'!D18</f>
        <v>1.1635704576347983</v>
      </c>
      <c r="E18" s="3">
        <f>'Other (MECS) Prices'!AC31</f>
        <v>0</v>
      </c>
      <c r="F18">
        <f t="shared" si="1"/>
        <v>1.9953704221042881</v>
      </c>
      <c r="G18">
        <f>E18-F18</f>
        <v>-1.9953704221042881</v>
      </c>
      <c r="H18">
        <f>G18^2</f>
        <v>3.9815031214086445</v>
      </c>
      <c r="I18">
        <f>G18</f>
        <v>-1.9953704221042881</v>
      </c>
      <c r="J18">
        <f t="shared" si="5"/>
        <v>0</v>
      </c>
      <c r="M18">
        <f t="shared" si="2"/>
        <v>1994</v>
      </c>
      <c r="N18" s="2">
        <f t="shared" si="0"/>
        <v>1.1635704576347983</v>
      </c>
      <c r="O18">
        <f>E18</f>
        <v>0</v>
      </c>
      <c r="P18" s="2">
        <f t="shared" si="3"/>
        <v>0</v>
      </c>
    </row>
    <row r="19" spans="3:16" x14ac:dyDescent="0.2">
      <c r="C19">
        <f t="shared" si="4"/>
        <v>1995</v>
      </c>
      <c r="D19">
        <f>'Other-311'!D19</f>
        <v>1.1644646924829156</v>
      </c>
      <c r="F19">
        <f t="shared" si="1"/>
        <v>1.9969039173513015</v>
      </c>
      <c r="I19">
        <f>0.75*G18+0.25*G22</f>
        <v>-1.3735656151908326</v>
      </c>
      <c r="J19">
        <f t="shared" si="5"/>
        <v>0.62333830216046882</v>
      </c>
      <c r="M19">
        <f t="shared" si="2"/>
        <v>1995</v>
      </c>
      <c r="N19" s="2">
        <f t="shared" si="0"/>
        <v>1.1644646924829156</v>
      </c>
      <c r="P19" s="2">
        <f t="shared" si="3"/>
        <v>0.62333830216046882</v>
      </c>
    </row>
    <row r="20" spans="3:16" x14ac:dyDescent="0.2">
      <c r="C20">
        <f t="shared" si="4"/>
        <v>1996</v>
      </c>
      <c r="D20">
        <f>'Other-311'!D20</f>
        <v>1.1383989145183175</v>
      </c>
      <c r="F20">
        <f t="shared" si="1"/>
        <v>1.9522045336238909</v>
      </c>
      <c r="I20">
        <f>0.5*G18+0.5*G22</f>
        <v>-0.75176080827737723</v>
      </c>
      <c r="J20">
        <f t="shared" si="5"/>
        <v>1.2004437253465137</v>
      </c>
      <c r="M20">
        <f t="shared" si="2"/>
        <v>1996</v>
      </c>
      <c r="N20" s="2">
        <f t="shared" si="0"/>
        <v>1.1383989145183175</v>
      </c>
      <c r="P20" s="2">
        <f t="shared" si="3"/>
        <v>1.2004437253465137</v>
      </c>
    </row>
    <row r="21" spans="3:16" x14ac:dyDescent="0.2">
      <c r="C21">
        <f t="shared" si="4"/>
        <v>1997</v>
      </c>
      <c r="D21">
        <f>'Other-311'!D21</f>
        <v>1.1114118177717636</v>
      </c>
      <c r="F21">
        <f t="shared" si="1"/>
        <v>1.9059252092622183</v>
      </c>
      <c r="I21">
        <f>0.25*G18+0.75*G22</f>
        <v>-0.12995600136392182</v>
      </c>
      <c r="J21">
        <f t="shared" si="5"/>
        <v>1.7759692078982965</v>
      </c>
      <c r="M21">
        <f t="shared" si="2"/>
        <v>1997</v>
      </c>
      <c r="N21" s="2">
        <f t="shared" si="0"/>
        <v>1.1114118177717636</v>
      </c>
      <c r="P21" s="2">
        <f t="shared" si="3"/>
        <v>1.7759692078982965</v>
      </c>
    </row>
    <row r="22" spans="3:16" x14ac:dyDescent="0.2">
      <c r="C22">
        <f t="shared" si="4"/>
        <v>1998</v>
      </c>
      <c r="D22">
        <f>'Other-311'!D22</f>
        <v>1.0738341968911918</v>
      </c>
      <c r="E22" s="3">
        <f>'Other (MECS) Prices'!AC35</f>
        <v>2.3333333333333335</v>
      </c>
      <c r="F22">
        <f t="shared" si="1"/>
        <v>1.8414845277837999</v>
      </c>
      <c r="G22">
        <f>E22-F22</f>
        <v>0.49184880554953359</v>
      </c>
      <c r="H22">
        <f>G22^2</f>
        <v>0.24191524752050289</v>
      </c>
      <c r="I22">
        <f>G22</f>
        <v>0.49184880554953359</v>
      </c>
      <c r="J22">
        <f t="shared" si="5"/>
        <v>2.3333333333333335</v>
      </c>
      <c r="M22">
        <f t="shared" si="2"/>
        <v>1998</v>
      </c>
      <c r="N22" s="2">
        <f t="shared" si="0"/>
        <v>1.0738341968911918</v>
      </c>
      <c r="O22">
        <f>E22</f>
        <v>2.3333333333333335</v>
      </c>
      <c r="P22" s="2">
        <f t="shared" si="3"/>
        <v>2.3333333333333335</v>
      </c>
    </row>
    <row r="23" spans="3:16" x14ac:dyDescent="0.2">
      <c r="C23">
        <f t="shared" si="4"/>
        <v>1999</v>
      </c>
      <c r="D23">
        <f>'Other-311'!D23</f>
        <v>1.0635838150289019</v>
      </c>
      <c r="F23">
        <f t="shared" si="1"/>
        <v>1.823906469962649</v>
      </c>
      <c r="I23">
        <f>0.75*G22+0.25*G26</f>
        <v>0.7111879680636255</v>
      </c>
      <c r="J23">
        <f t="shared" si="5"/>
        <v>2.5350944380262748</v>
      </c>
      <c r="M23">
        <f t="shared" si="2"/>
        <v>1999</v>
      </c>
      <c r="N23" s="2">
        <f t="shared" si="0"/>
        <v>1.0635838150289019</v>
      </c>
      <c r="P23" s="2">
        <f t="shared" si="3"/>
        <v>2.5350944380262748</v>
      </c>
    </row>
    <row r="24" spans="3:16" x14ac:dyDescent="0.2">
      <c r="C24">
        <f t="shared" si="4"/>
        <v>2000</v>
      </c>
      <c r="D24">
        <f>'Other-311'!D24</f>
        <v>1.0766830138207757</v>
      </c>
      <c r="F24">
        <f t="shared" si="1"/>
        <v>1.8463698744355501</v>
      </c>
      <c r="I24">
        <f>0.5*G22+0.5*G26</f>
        <v>0.93052713057771752</v>
      </c>
      <c r="J24">
        <f t="shared" si="5"/>
        <v>2.7768970050132675</v>
      </c>
      <c r="M24">
        <f t="shared" si="2"/>
        <v>2000</v>
      </c>
      <c r="N24" s="2">
        <f t="shared" si="0"/>
        <v>1.0766830138207757</v>
      </c>
      <c r="P24" s="2">
        <f t="shared" si="3"/>
        <v>2.7768970050132675</v>
      </c>
    </row>
    <row r="25" spans="3:16" x14ac:dyDescent="0.2">
      <c r="C25">
        <f t="shared" si="4"/>
        <v>2001</v>
      </c>
      <c r="D25">
        <f>'Other-311'!D25</f>
        <v>1.1211317418213969</v>
      </c>
      <c r="F25">
        <f t="shared" si="1"/>
        <v>1.9225936016457466</v>
      </c>
      <c r="I25">
        <f>0.25*G22+0.75*G26</f>
        <v>1.1498662930918095</v>
      </c>
      <c r="J25">
        <f t="shared" si="5"/>
        <v>3.0724598947375563</v>
      </c>
      <c r="M25">
        <f t="shared" si="2"/>
        <v>2001</v>
      </c>
      <c r="N25" s="2">
        <f t="shared" si="0"/>
        <v>1.1211317418213969</v>
      </c>
      <c r="P25" s="2">
        <f t="shared" si="3"/>
        <v>3.0724598947375563</v>
      </c>
    </row>
    <row r="26" spans="3:16" x14ac:dyDescent="0.2">
      <c r="C26">
        <f t="shared" si="4"/>
        <v>2002</v>
      </c>
      <c r="D26">
        <f>'Other-311'!D26</f>
        <v>1.1777482269503547</v>
      </c>
      <c r="E26" s="3">
        <f>'Other (MECS) Prices'!AC39</f>
        <v>3.3888888888888888</v>
      </c>
      <c r="F26">
        <f t="shared" si="1"/>
        <v>2.0196834332829874</v>
      </c>
      <c r="G26">
        <f>E26-F26</f>
        <v>1.3692054556059015</v>
      </c>
      <c r="H26">
        <f>G26^2</f>
        <v>1.8747235796609643</v>
      </c>
      <c r="I26">
        <f>G26</f>
        <v>1.3692054556059015</v>
      </c>
      <c r="J26">
        <f t="shared" si="5"/>
        <v>3.3888888888888888</v>
      </c>
      <c r="M26">
        <f t="shared" si="2"/>
        <v>2002</v>
      </c>
      <c r="N26" s="2">
        <f t="shared" si="0"/>
        <v>1.1777482269503547</v>
      </c>
      <c r="O26">
        <f>E26</f>
        <v>3.3888888888888888</v>
      </c>
      <c r="P26" s="2">
        <f t="shared" si="3"/>
        <v>3.3888888888888888</v>
      </c>
    </row>
    <row r="27" spans="3:16" x14ac:dyDescent="0.2">
      <c r="C27">
        <f t="shared" si="4"/>
        <v>2003</v>
      </c>
      <c r="D27">
        <f>'Other-311'!D27</f>
        <v>1.1895861148197597</v>
      </c>
      <c r="F27">
        <f t="shared" si="1"/>
        <v>2.0399838552813359</v>
      </c>
      <c r="I27">
        <f>0.75*G26+0.25*G30</f>
        <v>1.4915737890933198</v>
      </c>
      <c r="J27">
        <f t="shared" si="5"/>
        <v>3.5315576443746557</v>
      </c>
      <c r="M27">
        <f t="shared" si="2"/>
        <v>2003</v>
      </c>
      <c r="N27" s="2">
        <f t="shared" si="0"/>
        <v>1.1895861148197597</v>
      </c>
      <c r="P27" s="2">
        <f t="shared" si="3"/>
        <v>3.5315576443746557</v>
      </c>
    </row>
    <row r="28" spans="3:16" x14ac:dyDescent="0.2">
      <c r="C28">
        <f t="shared" si="4"/>
        <v>2004</v>
      </c>
      <c r="D28">
        <f>'Other-311'!D28</f>
        <v>1.3600356030262573</v>
      </c>
      <c r="F28">
        <f t="shared" si="1"/>
        <v>2.332282327624303</v>
      </c>
      <c r="I28">
        <f>0.5*G26+0.5*G30</f>
        <v>1.613942122580738</v>
      </c>
      <c r="J28">
        <f t="shared" si="5"/>
        <v>3.9462244502050412</v>
      </c>
      <c r="M28">
        <f t="shared" si="2"/>
        <v>2004</v>
      </c>
      <c r="N28" s="2">
        <f t="shared" si="0"/>
        <v>1.3600356030262573</v>
      </c>
      <c r="P28" s="2">
        <f t="shared" si="3"/>
        <v>3.9462244502050412</v>
      </c>
    </row>
    <row r="29" spans="3:16" x14ac:dyDescent="0.2">
      <c r="C29">
        <f t="shared" si="4"/>
        <v>2005</v>
      </c>
      <c r="D29">
        <f>'Other-311'!D29</f>
        <v>1.6591523895401261</v>
      </c>
      <c r="F29">
        <f t="shared" si="1"/>
        <v>2.8452283075161247</v>
      </c>
      <c r="I29">
        <f>0.25*G26+0.75*G30</f>
        <v>1.7363104560681564</v>
      </c>
      <c r="J29">
        <f t="shared" si="5"/>
        <v>4.5815387635842812</v>
      </c>
      <c r="M29">
        <f t="shared" si="2"/>
        <v>2005</v>
      </c>
      <c r="N29" s="2">
        <f t="shared" si="0"/>
        <v>1.6591523895401261</v>
      </c>
      <c r="P29" s="2">
        <f t="shared" si="3"/>
        <v>4.5815387635842812</v>
      </c>
    </row>
    <row r="30" spans="3:16" x14ac:dyDescent="0.2">
      <c r="C30">
        <f t="shared" si="4"/>
        <v>2006</v>
      </c>
      <c r="D30">
        <f>'Other-311'!D30</f>
        <v>1.7832199546485261</v>
      </c>
      <c r="E30" s="3">
        <f>'Other (MECS) Prices'!AC43</f>
        <v>4.916666666666667</v>
      </c>
      <c r="F30">
        <f t="shared" si="1"/>
        <v>3.0579878771110924</v>
      </c>
      <c r="G30">
        <f>E30-F30</f>
        <v>1.8586787895555745</v>
      </c>
      <c r="H30">
        <f>G30^2</f>
        <v>3.4546868427437758</v>
      </c>
      <c r="I30">
        <f>G30</f>
        <v>1.8586787895555745</v>
      </c>
      <c r="J30">
        <f t="shared" si="5"/>
        <v>4.916666666666667</v>
      </c>
      <c r="M30">
        <f t="shared" si="2"/>
        <v>2006</v>
      </c>
      <c r="N30" s="2">
        <f t="shared" si="0"/>
        <v>1.7832199546485261</v>
      </c>
      <c r="O30">
        <f>E30</f>
        <v>4.916666666666667</v>
      </c>
      <c r="P30" s="2">
        <f t="shared" si="3"/>
        <v>4.916666666666667</v>
      </c>
    </row>
    <row r="31" spans="3:16" x14ac:dyDescent="0.2">
      <c r="C31">
        <f t="shared" si="4"/>
        <v>2007</v>
      </c>
      <c r="D31">
        <f>'Other-311'!D31</f>
        <v>1.8238712561466248</v>
      </c>
      <c r="F31">
        <f t="shared" si="1"/>
        <v>3.1276995169152104</v>
      </c>
      <c r="I31" s="15">
        <f>G30</f>
        <v>1.8586787895555745</v>
      </c>
      <c r="J31">
        <f t="shared" si="5"/>
        <v>4.9863783064707849</v>
      </c>
      <c r="M31">
        <f t="shared" si="2"/>
        <v>2007</v>
      </c>
      <c r="N31" s="2">
        <f t="shared" si="0"/>
        <v>1.8238712561466248</v>
      </c>
      <c r="P31" s="2">
        <f t="shared" si="3"/>
        <v>4.9863783064707849</v>
      </c>
    </row>
    <row r="32" spans="3:16" x14ac:dyDescent="0.2">
      <c r="C32">
        <f t="shared" si="4"/>
        <v>2008</v>
      </c>
      <c r="D32">
        <f>'Other-311'!D32</f>
        <v>2.3044843049327355</v>
      </c>
      <c r="F32">
        <f t="shared" si="1"/>
        <v>3.9518877349407364</v>
      </c>
      <c r="I32" s="15">
        <f>G30</f>
        <v>1.8586787895555745</v>
      </c>
      <c r="J32">
        <f t="shared" si="5"/>
        <v>5.8105665244963109</v>
      </c>
      <c r="M32">
        <f t="shared" si="2"/>
        <v>2008</v>
      </c>
      <c r="N32" s="2">
        <f t="shared" si="0"/>
        <v>2.3044843049327355</v>
      </c>
      <c r="P32" s="2">
        <f t="shared" si="3"/>
        <v>5.8105665244963109</v>
      </c>
    </row>
    <row r="33" spans="3:16" x14ac:dyDescent="0.2">
      <c r="C33">
        <f t="shared" si="4"/>
        <v>2009</v>
      </c>
      <c r="D33">
        <f>'Other-311'!D33</f>
        <v>2.5407882676443627</v>
      </c>
      <c r="F33">
        <f t="shared" si="1"/>
        <v>4.3571179766738126</v>
      </c>
      <c r="I33" s="15">
        <f>0.5*G30+0.5*G34</f>
        <v>1.2545816458260866</v>
      </c>
      <c r="J33">
        <f t="shared" si="5"/>
        <v>5.6116996224998994</v>
      </c>
      <c r="M33">
        <f t="shared" si="2"/>
        <v>2009</v>
      </c>
      <c r="N33" s="2">
        <f t="shared" si="0"/>
        <v>2.5407882676443627</v>
      </c>
      <c r="P33" s="2">
        <f t="shared" si="3"/>
        <v>5.6116996224998994</v>
      </c>
    </row>
    <row r="34" spans="3:16" x14ac:dyDescent="0.2">
      <c r="C34">
        <f t="shared" si="4"/>
        <v>2010</v>
      </c>
      <c r="D34" s="3">
        <f>[5]Prices!H30</f>
        <v>2.7862700228832953</v>
      </c>
      <c r="E34" s="3">
        <f>'Other (MECS) Prices'!AC47</f>
        <v>5.4285714285714288</v>
      </c>
      <c r="F34">
        <f>$H$3*D34+$I$3*D33</f>
        <v>4.7780869264748302</v>
      </c>
      <c r="G34">
        <f>E34-F34</f>
        <v>0.65048450209659858</v>
      </c>
      <c r="H34">
        <f>G34^2</f>
        <v>0.42313008746785974</v>
      </c>
      <c r="I34">
        <f>G34</f>
        <v>0.65048450209659858</v>
      </c>
      <c r="J34">
        <f>F34+I34</f>
        <v>5.4285714285714288</v>
      </c>
      <c r="M34">
        <f>C34</f>
        <v>2010</v>
      </c>
      <c r="N34" s="2">
        <f t="shared" si="0"/>
        <v>2.7862700228832953</v>
      </c>
      <c r="O34">
        <f>E34</f>
        <v>5.4285714285714288</v>
      </c>
      <c r="P34" s="2">
        <f>J34</f>
        <v>5.4285714285714288</v>
      </c>
    </row>
    <row r="35" spans="3:16" x14ac:dyDescent="0.2">
      <c r="C35">
        <f t="shared" si="4"/>
        <v>2011</v>
      </c>
      <c r="D35" s="3">
        <f>[5]Prices!H31</f>
        <v>3.175707000463607</v>
      </c>
      <c r="F35">
        <f t="shared" ref="F35:F42" si="6">$H$3*D35+$I$3*D34</f>
        <v>5.4459201644525335</v>
      </c>
      <c r="I35">
        <f>0.75*G34+0.25*G38</f>
        <v>-0.21063246514377498</v>
      </c>
      <c r="J35">
        <f t="shared" ref="J35:J42" si="7">F35+I35</f>
        <v>5.235287699308758</v>
      </c>
      <c r="M35">
        <f t="shared" ref="M35:M42" si="8">C35</f>
        <v>2011</v>
      </c>
      <c r="N35" s="2">
        <f t="shared" si="0"/>
        <v>3.175707000463607</v>
      </c>
      <c r="P35" s="2">
        <f t="shared" ref="P35:P42" si="9">J35</f>
        <v>5.235287699308758</v>
      </c>
    </row>
    <row r="36" spans="3:16" x14ac:dyDescent="0.2">
      <c r="C36">
        <f t="shared" si="4"/>
        <v>2012</v>
      </c>
      <c r="D36" s="3">
        <f>[5]Prices!H32</f>
        <v>3.0787878787878791</v>
      </c>
      <c r="F36">
        <f t="shared" si="6"/>
        <v>5.2797166075822606</v>
      </c>
      <c r="I36">
        <f>0.5*G34+0.5*G38</f>
        <v>-1.0717494323841485</v>
      </c>
      <c r="J36">
        <f t="shared" si="7"/>
        <v>4.207967175198112</v>
      </c>
      <c r="M36">
        <f t="shared" si="8"/>
        <v>2012</v>
      </c>
      <c r="N36" s="2">
        <f t="shared" si="0"/>
        <v>3.0787878787878791</v>
      </c>
      <c r="P36" s="2">
        <f t="shared" si="9"/>
        <v>4.207967175198112</v>
      </c>
    </row>
    <row r="37" spans="3:16" x14ac:dyDescent="0.2">
      <c r="C37">
        <f t="shared" si="4"/>
        <v>2013</v>
      </c>
      <c r="D37" s="3">
        <f>[5]Prices!H33</f>
        <v>2.8060185185185182</v>
      </c>
      <c r="F37">
        <f t="shared" si="6"/>
        <v>4.8119530012045715</v>
      </c>
      <c r="I37">
        <f>0.25*G34+0.75*G38</f>
        <v>-1.9328663996245219</v>
      </c>
      <c r="J37">
        <f t="shared" si="7"/>
        <v>2.8790866015800498</v>
      </c>
      <c r="M37">
        <f t="shared" si="8"/>
        <v>2013</v>
      </c>
      <c r="N37" s="2">
        <f t="shared" si="0"/>
        <v>2.8060185185185182</v>
      </c>
      <c r="P37" s="2">
        <f t="shared" si="9"/>
        <v>2.8790866015800498</v>
      </c>
    </row>
    <row r="38" spans="3:16" x14ac:dyDescent="0.2">
      <c r="C38">
        <f t="shared" si="4"/>
        <v>2014</v>
      </c>
      <c r="D38" s="3">
        <f>[5]Prices!H34</f>
        <v>2.6011614401858307</v>
      </c>
      <c r="E38" s="3">
        <f>'Other (MECS) Prices'!AC51</f>
        <v>1.6666666666666667</v>
      </c>
      <c r="F38">
        <f t="shared" si="6"/>
        <v>4.4606500335315626</v>
      </c>
      <c r="G38">
        <f>E38-F38</f>
        <v>-2.7939833668648957</v>
      </c>
      <c r="H38">
        <f>G38^2</f>
        <v>7.8063430543176979</v>
      </c>
      <c r="I38">
        <f>G38</f>
        <v>-2.7939833668648957</v>
      </c>
      <c r="J38">
        <f t="shared" si="7"/>
        <v>1.666666666666667</v>
      </c>
      <c r="M38">
        <f t="shared" si="8"/>
        <v>2014</v>
      </c>
      <c r="N38" s="2">
        <f t="shared" si="0"/>
        <v>2.6011614401858307</v>
      </c>
      <c r="O38">
        <f>E38</f>
        <v>1.6666666666666667</v>
      </c>
      <c r="P38" s="2">
        <f t="shared" si="9"/>
        <v>1.666666666666667</v>
      </c>
    </row>
    <row r="39" spans="3:16" x14ac:dyDescent="0.2">
      <c r="C39">
        <f t="shared" si="4"/>
        <v>2015</v>
      </c>
      <c r="D39" s="3">
        <f>[5]Prices!H35</f>
        <v>2.4259102455546149</v>
      </c>
      <c r="F39">
        <f t="shared" si="6"/>
        <v>4.1601172656952334</v>
      </c>
      <c r="I39" s="17">
        <f>I38</f>
        <v>-2.7939833668648957</v>
      </c>
      <c r="J39">
        <f t="shared" si="7"/>
        <v>1.3661338988303378</v>
      </c>
      <c r="M39">
        <f t="shared" si="8"/>
        <v>2015</v>
      </c>
      <c r="N39" s="2">
        <f t="shared" si="0"/>
        <v>2.4259102455546149</v>
      </c>
      <c r="P39" s="2">
        <f t="shared" si="9"/>
        <v>1.3661338988303378</v>
      </c>
    </row>
    <row r="40" spans="3:16" x14ac:dyDescent="0.2">
      <c r="C40">
        <f t="shared" si="4"/>
        <v>2016</v>
      </c>
      <c r="D40" s="3">
        <f>[5]Prices!H36</f>
        <v>2.2987413915934458</v>
      </c>
      <c r="F40">
        <f t="shared" si="6"/>
        <v>3.9420393932793125</v>
      </c>
      <c r="I40" s="17">
        <f t="shared" ref="I40:I42" si="10">I39</f>
        <v>-2.7939833668648957</v>
      </c>
      <c r="J40">
        <f t="shared" si="7"/>
        <v>1.1480560264144168</v>
      </c>
      <c r="M40">
        <f t="shared" si="8"/>
        <v>2016</v>
      </c>
      <c r="N40" s="2">
        <f t="shared" si="0"/>
        <v>2.2987413915934458</v>
      </c>
      <c r="P40" s="2">
        <f t="shared" si="9"/>
        <v>1.1480560264144168</v>
      </c>
    </row>
    <row r="41" spans="3:16" x14ac:dyDescent="0.2">
      <c r="C41">
        <f t="shared" si="4"/>
        <v>2017</v>
      </c>
      <c r="D41" s="3">
        <f>[5]Prices!H37</f>
        <v>2.6728199211614267</v>
      </c>
      <c r="F41">
        <f t="shared" si="6"/>
        <v>4.5835349112743984</v>
      </c>
      <c r="I41" s="17">
        <f t="shared" si="10"/>
        <v>-2.7939833668648957</v>
      </c>
      <c r="J41">
        <f t="shared" si="7"/>
        <v>1.7895515444095027</v>
      </c>
      <c r="M41">
        <f t="shared" si="8"/>
        <v>2017</v>
      </c>
      <c r="N41" s="2">
        <f t="shared" si="0"/>
        <v>2.6728199211614267</v>
      </c>
      <c r="P41" s="2">
        <f t="shared" si="9"/>
        <v>1.7895515444095027</v>
      </c>
    </row>
    <row r="42" spans="3:16" x14ac:dyDescent="0.2">
      <c r="C42">
        <f t="shared" si="4"/>
        <v>2018</v>
      </c>
      <c r="D42" s="3">
        <f>[5]Prices!H38</f>
        <v>2.8656155070157672</v>
      </c>
      <c r="F42">
        <f t="shared" si="6"/>
        <v>4.9141540044301317</v>
      </c>
      <c r="I42" s="17">
        <f t="shared" si="10"/>
        <v>-2.7939833668648957</v>
      </c>
      <c r="J42">
        <f t="shared" si="7"/>
        <v>2.120170637565236</v>
      </c>
      <c r="M42">
        <f t="shared" si="8"/>
        <v>2018</v>
      </c>
      <c r="N42" s="2">
        <f t="shared" si="0"/>
        <v>2.8656155070157672</v>
      </c>
      <c r="P42" s="2">
        <f t="shared" si="9"/>
        <v>2.120170637565236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P42"/>
  <sheetViews>
    <sheetView topLeftCell="A33" workbookViewId="0">
      <selection activeCell="C34" sqref="C34:Q42"/>
    </sheetView>
  </sheetViews>
  <sheetFormatPr defaultRowHeight="12.75" x14ac:dyDescent="0.2"/>
  <cols>
    <col min="9" max="9" width="11.140625" customWidth="1"/>
    <col min="10" max="10" width="11" customWidth="1"/>
  </cols>
  <sheetData>
    <row r="2" spans="3:16" x14ac:dyDescent="0.2">
      <c r="K2" s="8" t="s">
        <v>35</v>
      </c>
    </row>
    <row r="3" spans="3:16" x14ac:dyDescent="0.2">
      <c r="H3" s="4">
        <v>1.2686451678410533</v>
      </c>
      <c r="I3" s="4">
        <v>1.0572046057312259</v>
      </c>
      <c r="K3">
        <v>0</v>
      </c>
    </row>
    <row r="4" spans="3:16" x14ac:dyDescent="0.2">
      <c r="H4">
        <f>SUM(H22:H38)</f>
        <v>3.046492074647178</v>
      </c>
      <c r="K4">
        <v>0</v>
      </c>
    </row>
    <row r="5" spans="3:16" x14ac:dyDescent="0.2">
      <c r="J5">
        <f>H3/I3</f>
        <v>1.199999660390793</v>
      </c>
      <c r="K5">
        <v>1.2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'Other-311'!D7</f>
        <v>1.3710885852798589</v>
      </c>
      <c r="I7">
        <f>G9</f>
        <v>-3.2099916146217042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'Other-311'!D8</f>
        <v>1.3589174800354924</v>
      </c>
      <c r="F8">
        <f t="shared" ref="F8:F33" si="1">$H$3*D8+$I$3*D7</f>
        <v>3.173505261765146</v>
      </c>
      <c r="I8">
        <f>G9</f>
        <v>-3.2099916146217042</v>
      </c>
      <c r="J8">
        <f>F8+I8</f>
        <v>-3.6486352856558213E-2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-3.6486352856558213E-2</v>
      </c>
    </row>
    <row r="9" spans="3:16" x14ac:dyDescent="0.2">
      <c r="C9">
        <f t="shared" ref="C9:C42" si="4">C8+1</f>
        <v>1985</v>
      </c>
      <c r="D9">
        <f>'Other-311'!D9</f>
        <v>1.3978201634877385</v>
      </c>
      <c r="E9">
        <f>'Other (MECS) Prices'!AD22</f>
        <v>0</v>
      </c>
      <c r="F9">
        <f t="shared" si="1"/>
        <v>3.2099916146217042</v>
      </c>
      <c r="G9">
        <f>E9-F9</f>
        <v>-3.2099916146217042</v>
      </c>
      <c r="H9">
        <f>G9^2</f>
        <v>10.304046165941656</v>
      </c>
      <c r="I9">
        <f>G9</f>
        <v>-3.2099916146217042</v>
      </c>
      <c r="J9">
        <f t="shared" ref="J9:J33" si="5">F9+I9</f>
        <v>0</v>
      </c>
      <c r="M9">
        <f t="shared" si="2"/>
        <v>1985</v>
      </c>
      <c r="N9" s="2">
        <f t="shared" si="0"/>
        <v>1.3978201634877385</v>
      </c>
      <c r="O9">
        <f>E9</f>
        <v>0</v>
      </c>
      <c r="P9" s="2">
        <f t="shared" si="3"/>
        <v>0</v>
      </c>
    </row>
    <row r="10" spans="3:16" x14ac:dyDescent="0.2">
      <c r="C10">
        <f t="shared" si="4"/>
        <v>1986</v>
      </c>
      <c r="D10">
        <f>'Other-311'!D10</f>
        <v>1.2990990990990992</v>
      </c>
      <c r="F10">
        <f t="shared" si="1"/>
        <v>3.1258777094419501</v>
      </c>
      <c r="I10">
        <f>(0.67*G9+0.33*G12)</f>
        <v>-3.1080292511563079</v>
      </c>
      <c r="J10">
        <f t="shared" si="5"/>
        <v>1.7848458285642188E-2</v>
      </c>
      <c r="M10">
        <f t="shared" si="2"/>
        <v>1986</v>
      </c>
      <c r="N10" s="2">
        <f t="shared" si="0"/>
        <v>1.2990990990990992</v>
      </c>
      <c r="P10" s="2">
        <f t="shared" si="3"/>
        <v>1.7848458285642188E-2</v>
      </c>
    </row>
    <row r="11" spans="3:16" x14ac:dyDescent="0.2">
      <c r="C11">
        <f t="shared" si="4"/>
        <v>1987</v>
      </c>
      <c r="D11">
        <f>'Other-311'!D11</f>
        <v>1.2596067917783738</v>
      </c>
      <c r="F11">
        <f t="shared" si="1"/>
        <v>2.9714076206382596</v>
      </c>
      <c r="I11">
        <f>(0.33*G9+0.67*G12)</f>
        <v>-3.0029771191010513</v>
      </c>
      <c r="J11">
        <f t="shared" si="5"/>
        <v>-3.1569498462791667E-2</v>
      </c>
      <c r="M11">
        <f t="shared" si="2"/>
        <v>1987</v>
      </c>
      <c r="N11" s="2">
        <f t="shared" si="0"/>
        <v>1.2596067917783738</v>
      </c>
      <c r="P11" s="2">
        <f t="shared" si="3"/>
        <v>-3.1569498462791667E-2</v>
      </c>
    </row>
    <row r="12" spans="3:16" x14ac:dyDescent="0.2">
      <c r="C12">
        <f t="shared" si="4"/>
        <v>1988</v>
      </c>
      <c r="D12">
        <f>'Other-311'!D12</f>
        <v>1.237030411449016</v>
      </c>
      <c r="E12">
        <f>'Other (MECS) Prices'!AD25</f>
        <v>0</v>
      </c>
      <c r="F12">
        <f t="shared" si="1"/>
        <v>2.9010147556356545</v>
      </c>
      <c r="G12">
        <f>E12-F12</f>
        <v>-2.9010147556356545</v>
      </c>
      <c r="H12">
        <f>G12^2</f>
        <v>8.4158866124157967</v>
      </c>
      <c r="I12">
        <f>G12</f>
        <v>-2.9010147556356545</v>
      </c>
      <c r="J12">
        <f t="shared" si="5"/>
        <v>0</v>
      </c>
      <c r="M12">
        <f t="shared" si="2"/>
        <v>1988</v>
      </c>
      <c r="N12" s="2">
        <f t="shared" si="0"/>
        <v>1.237030411449016</v>
      </c>
      <c r="O12">
        <f>E12</f>
        <v>0</v>
      </c>
      <c r="P12" s="2">
        <f t="shared" si="3"/>
        <v>0</v>
      </c>
    </row>
    <row r="13" spans="3:16" x14ac:dyDescent="0.2">
      <c r="C13">
        <f t="shared" si="4"/>
        <v>1989</v>
      </c>
      <c r="D13">
        <f>'Other-311'!D13</f>
        <v>1.2259507829977627</v>
      </c>
      <c r="F13">
        <f t="shared" si="1"/>
        <v>2.8630907852745606</v>
      </c>
      <c r="I13">
        <f>(0.67*G12+0.33*G15)</f>
        <v>-2.8821695897363591</v>
      </c>
      <c r="J13">
        <f t="shared" si="5"/>
        <v>-1.9078804461798438E-2</v>
      </c>
      <c r="M13">
        <f t="shared" si="2"/>
        <v>1989</v>
      </c>
      <c r="N13" s="2">
        <f t="shared" si="0"/>
        <v>1.2259507829977627</v>
      </c>
      <c r="P13" s="2">
        <f t="shared" si="3"/>
        <v>-1.9078804461798438E-2</v>
      </c>
    </row>
    <row r="14" spans="3:16" x14ac:dyDescent="0.2">
      <c r="C14">
        <f t="shared" si="4"/>
        <v>1990</v>
      </c>
      <c r="D14">
        <f>'Other-311'!D14</f>
        <v>1.2212822796081924</v>
      </c>
      <c r="F14">
        <f t="shared" si="1"/>
        <v>2.8454546767798767</v>
      </c>
      <c r="I14">
        <f>(0.33*G12+0.67*G15)</f>
        <v>-2.8627533582037517</v>
      </c>
      <c r="J14">
        <f t="shared" si="5"/>
        <v>-1.7298681423874918E-2</v>
      </c>
      <c r="M14">
        <f t="shared" si="2"/>
        <v>1990</v>
      </c>
      <c r="N14" s="2">
        <f t="shared" si="0"/>
        <v>1.2212822796081924</v>
      </c>
      <c r="P14" s="2">
        <f t="shared" si="3"/>
        <v>-1.7298681423874918E-2</v>
      </c>
    </row>
    <row r="15" spans="3:16" x14ac:dyDescent="0.2">
      <c r="C15">
        <f t="shared" si="4"/>
        <v>1991</v>
      </c>
      <c r="D15">
        <f>'Other-311'!D15</f>
        <v>1.223953695458593</v>
      </c>
      <c r="E15" s="3">
        <f>'Other (MECS) Prices'!AD28</f>
        <v>0</v>
      </c>
      <c r="F15">
        <f t="shared" si="1"/>
        <v>2.8439081923044558</v>
      </c>
      <c r="G15">
        <f>E15-F15</f>
        <v>-2.8439081923044558</v>
      </c>
      <c r="H15">
        <f>G15^2</f>
        <v>8.0878138062563973</v>
      </c>
      <c r="I15">
        <f>G15</f>
        <v>-2.8439081923044558</v>
      </c>
      <c r="J15">
        <f t="shared" si="5"/>
        <v>0</v>
      </c>
      <c r="M15">
        <f t="shared" si="2"/>
        <v>1991</v>
      </c>
      <c r="N15" s="2">
        <f t="shared" si="0"/>
        <v>1.223953695458593</v>
      </c>
      <c r="O15">
        <f>E15</f>
        <v>0</v>
      </c>
      <c r="P15" s="2">
        <f t="shared" si="3"/>
        <v>0</v>
      </c>
    </row>
    <row r="16" spans="3:16" x14ac:dyDescent="0.2">
      <c r="C16">
        <f t="shared" si="4"/>
        <v>1992</v>
      </c>
      <c r="D16">
        <f>'Other-311'!D16</f>
        <v>1.2035955056179777</v>
      </c>
      <c r="F16">
        <f t="shared" si="1"/>
        <v>2.820905106278035</v>
      </c>
      <c r="I16">
        <f>(0.67*G15+0.33*G18)</f>
        <v>-2.8049894817529109</v>
      </c>
      <c r="J16">
        <f t="shared" si="5"/>
        <v>1.5915624525124183E-2</v>
      </c>
      <c r="M16">
        <f t="shared" si="2"/>
        <v>1992</v>
      </c>
      <c r="N16" s="2">
        <f t="shared" si="0"/>
        <v>1.2035955056179777</v>
      </c>
      <c r="P16" s="2">
        <f t="shared" si="3"/>
        <v>1.5915624525124183E-2</v>
      </c>
    </row>
    <row r="17" spans="3:16" x14ac:dyDescent="0.2">
      <c r="C17">
        <f t="shared" si="4"/>
        <v>1993</v>
      </c>
      <c r="D17">
        <f>'Other-311'!D17</f>
        <v>1.1821880650994574</v>
      </c>
      <c r="F17">
        <f t="shared" si="1"/>
        <v>2.7722238882445209</v>
      </c>
      <c r="I17">
        <f>(0.33*G15+0.67*G18)</f>
        <v>-2.7648914163361678</v>
      </c>
      <c r="J17">
        <f t="shared" si="5"/>
        <v>7.3324719083531775E-3</v>
      </c>
      <c r="M17">
        <f t="shared" si="2"/>
        <v>1993</v>
      </c>
      <c r="N17" s="2">
        <f t="shared" si="0"/>
        <v>1.1821880650994574</v>
      </c>
      <c r="P17" s="2">
        <f t="shared" si="3"/>
        <v>7.3324719083531775E-3</v>
      </c>
    </row>
    <row r="18" spans="3:16" x14ac:dyDescent="0.2">
      <c r="C18">
        <f t="shared" si="4"/>
        <v>1994</v>
      </c>
      <c r="D18">
        <f>'Other-311'!D18</f>
        <v>1.1635704576347983</v>
      </c>
      <c r="E18" s="3">
        <f>'Other (MECS) Prices'!AD31</f>
        <v>0</v>
      </c>
      <c r="F18">
        <f t="shared" si="1"/>
        <v>2.7259727057846224</v>
      </c>
      <c r="G18">
        <f>E18-F18</f>
        <v>-2.7259727057846224</v>
      </c>
      <c r="H18">
        <f>G18^2</f>
        <v>7.4309271926827352</v>
      </c>
      <c r="I18">
        <f>G18</f>
        <v>-2.7259727057846224</v>
      </c>
      <c r="J18">
        <f t="shared" si="5"/>
        <v>0</v>
      </c>
      <c r="M18">
        <f t="shared" si="2"/>
        <v>1994</v>
      </c>
      <c r="N18" s="2">
        <f t="shared" si="0"/>
        <v>1.1635704576347983</v>
      </c>
      <c r="O18">
        <f>E18</f>
        <v>0</v>
      </c>
      <c r="P18" s="2">
        <f t="shared" si="3"/>
        <v>0</v>
      </c>
    </row>
    <row r="19" spans="3:16" x14ac:dyDescent="0.2">
      <c r="C19">
        <f t="shared" si="4"/>
        <v>1995</v>
      </c>
      <c r="D19">
        <f>'Other-311'!D19</f>
        <v>1.1644646924829156</v>
      </c>
      <c r="F19">
        <f t="shared" si="1"/>
        <v>2.7074245521442677</v>
      </c>
      <c r="I19">
        <f>0.75*G18+0.25*G22</f>
        <v>-2.0963055937286947</v>
      </c>
      <c r="J19">
        <f t="shared" si="5"/>
        <v>0.61111895841557295</v>
      </c>
      <c r="M19">
        <f t="shared" si="2"/>
        <v>1995</v>
      </c>
      <c r="N19" s="2">
        <f t="shared" si="0"/>
        <v>1.1644646924829156</v>
      </c>
      <c r="P19" s="2">
        <f t="shared" si="3"/>
        <v>0.61111895841557295</v>
      </c>
    </row>
    <row r="20" spans="3:16" x14ac:dyDescent="0.2">
      <c r="C20">
        <f t="shared" si="4"/>
        <v>1996</v>
      </c>
      <c r="D20">
        <f>'Other-311'!D20</f>
        <v>1.1383989145183175</v>
      </c>
      <c r="F20">
        <f t="shared" si="1"/>
        <v>2.6753017180834977</v>
      </c>
      <c r="I20">
        <f>0.5*G18+0.5*G22</f>
        <v>-1.4666384816727667</v>
      </c>
      <c r="J20">
        <f t="shared" si="5"/>
        <v>1.208663236410731</v>
      </c>
      <c r="M20">
        <f t="shared" si="2"/>
        <v>1996</v>
      </c>
      <c r="N20" s="2">
        <f t="shared" si="0"/>
        <v>1.1383989145183175</v>
      </c>
      <c r="P20" s="2">
        <f t="shared" si="3"/>
        <v>1.208663236410731</v>
      </c>
    </row>
    <row r="21" spans="3:16" x14ac:dyDescent="0.2">
      <c r="C21">
        <f t="shared" si="4"/>
        <v>1997</v>
      </c>
      <c r="D21">
        <f>'Other-311'!D21</f>
        <v>1.1114118177717636</v>
      </c>
      <c r="F21">
        <f t="shared" si="1"/>
        <v>2.6135078076857825</v>
      </c>
      <c r="I21">
        <f>0.25*G18+0.75*G22</f>
        <v>-0.83697136961683882</v>
      </c>
      <c r="J21">
        <f t="shared" si="5"/>
        <v>1.7765364380689437</v>
      </c>
      <c r="M21">
        <f t="shared" si="2"/>
        <v>1997</v>
      </c>
      <c r="N21" s="2">
        <f t="shared" si="0"/>
        <v>1.1114118177717636</v>
      </c>
      <c r="P21" s="2">
        <f t="shared" si="3"/>
        <v>1.7765364380689437</v>
      </c>
    </row>
    <row r="22" spans="3:16" x14ac:dyDescent="0.2">
      <c r="C22">
        <f t="shared" si="4"/>
        <v>1998</v>
      </c>
      <c r="D22">
        <f>'Other-311'!D22</f>
        <v>1.0738341968911918</v>
      </c>
      <c r="E22" s="3">
        <f>'Other (MECS) Prices'!AD35</f>
        <v>2.33</v>
      </c>
      <c r="F22">
        <f t="shared" si="1"/>
        <v>2.537304257560911</v>
      </c>
      <c r="G22">
        <f>E22-F22</f>
        <v>-0.20730425756091098</v>
      </c>
      <c r="H22">
        <f>G22^2</f>
        <v>4.2975055202880516E-2</v>
      </c>
      <c r="I22">
        <f>G22</f>
        <v>-0.20730425756091098</v>
      </c>
      <c r="J22">
        <f t="shared" si="5"/>
        <v>2.33</v>
      </c>
      <c r="M22">
        <f t="shared" si="2"/>
        <v>1998</v>
      </c>
      <c r="N22" s="2">
        <f t="shared" si="0"/>
        <v>1.0738341968911918</v>
      </c>
      <c r="O22">
        <f>E22</f>
        <v>2.33</v>
      </c>
      <c r="P22" s="2">
        <f t="shared" si="3"/>
        <v>2.33</v>
      </c>
    </row>
    <row r="23" spans="3:16" x14ac:dyDescent="0.2">
      <c r="C23">
        <f t="shared" si="4"/>
        <v>1999</v>
      </c>
      <c r="D23">
        <f>'Other-311'!D23</f>
        <v>1.0635838150289019</v>
      </c>
      <c r="F23">
        <f t="shared" si="1"/>
        <v>2.4845729262754288</v>
      </c>
      <c r="I23">
        <f>0.75*G22+0.25*G26</f>
        <v>-3.307527054303705E-4</v>
      </c>
      <c r="J23">
        <f t="shared" si="5"/>
        <v>2.4842421735699984</v>
      </c>
      <c r="M23">
        <f t="shared" si="2"/>
        <v>1999</v>
      </c>
      <c r="N23" s="2">
        <f t="shared" si="0"/>
        <v>1.0635838150289019</v>
      </c>
      <c r="P23" s="2">
        <f t="shared" si="3"/>
        <v>2.4842421735699984</v>
      </c>
    </row>
    <row r="24" spans="3:16" x14ac:dyDescent="0.2">
      <c r="C24">
        <f t="shared" si="4"/>
        <v>2000</v>
      </c>
      <c r="D24">
        <f>'Other-311'!D24</f>
        <v>1.0766830138207757</v>
      </c>
      <c r="F24">
        <f t="shared" si="1"/>
        <v>2.4903544106100126</v>
      </c>
      <c r="I24">
        <f>0.5*G22+0.5*G26</f>
        <v>0.20664275215005024</v>
      </c>
      <c r="J24">
        <f t="shared" si="5"/>
        <v>2.6969971627600628</v>
      </c>
      <c r="M24">
        <f t="shared" si="2"/>
        <v>2000</v>
      </c>
      <c r="N24" s="2">
        <f t="shared" si="0"/>
        <v>1.0766830138207757</v>
      </c>
      <c r="P24" s="2">
        <f t="shared" si="3"/>
        <v>2.6969971627600628</v>
      </c>
    </row>
    <row r="25" spans="3:16" x14ac:dyDescent="0.2">
      <c r="C25">
        <f t="shared" si="4"/>
        <v>2001</v>
      </c>
      <c r="D25">
        <f>'Other-311'!D25</f>
        <v>1.1211317418213969</v>
      </c>
      <c r="F25">
        <f t="shared" si="1"/>
        <v>2.5605926078988395</v>
      </c>
      <c r="I25">
        <f>0.25*G22+0.75*G26</f>
        <v>0.41361625700553084</v>
      </c>
      <c r="J25">
        <f t="shared" si="5"/>
        <v>2.9742088649043703</v>
      </c>
      <c r="M25">
        <f t="shared" si="2"/>
        <v>2001</v>
      </c>
      <c r="N25" s="2">
        <f t="shared" si="0"/>
        <v>1.1211317418213969</v>
      </c>
      <c r="P25" s="2">
        <f t="shared" si="3"/>
        <v>2.9742088649043703</v>
      </c>
    </row>
    <row r="26" spans="3:16" x14ac:dyDescent="0.2">
      <c r="C26">
        <f t="shared" si="4"/>
        <v>2002</v>
      </c>
      <c r="D26">
        <f>'Other-311'!D26</f>
        <v>1.1777482269503547</v>
      </c>
      <c r="E26" s="3">
        <f>'Other (MECS) Prices'!AD39</f>
        <v>3.3</v>
      </c>
      <c r="F26">
        <f t="shared" si="1"/>
        <v>2.6794102381389884</v>
      </c>
      <c r="G26">
        <f>E26-F26</f>
        <v>0.62058976186101145</v>
      </c>
      <c r="H26">
        <f>G26^2</f>
        <v>0.38513165252670689</v>
      </c>
      <c r="I26">
        <f>G26</f>
        <v>0.62058976186101145</v>
      </c>
      <c r="J26">
        <f t="shared" si="5"/>
        <v>3.3</v>
      </c>
      <c r="M26">
        <f t="shared" si="2"/>
        <v>2002</v>
      </c>
      <c r="N26" s="2">
        <f t="shared" si="0"/>
        <v>1.1777482269503547</v>
      </c>
      <c r="O26">
        <f>E26</f>
        <v>3.3</v>
      </c>
      <c r="P26" s="2">
        <f t="shared" si="3"/>
        <v>3.3</v>
      </c>
    </row>
    <row r="27" spans="3:16" x14ac:dyDescent="0.2">
      <c r="C27">
        <f t="shared" si="4"/>
        <v>2003</v>
      </c>
      <c r="D27">
        <f>'Other-311'!D27</f>
        <v>1.1895861148197597</v>
      </c>
      <c r="F27">
        <f t="shared" si="1"/>
        <v>2.7542835262206005</v>
      </c>
      <c r="I27">
        <f>0.75*G26+0.25*G30</f>
        <v>0.71135808977216231</v>
      </c>
      <c r="J27">
        <f t="shared" si="5"/>
        <v>3.4656416159927628</v>
      </c>
      <c r="M27">
        <f t="shared" si="2"/>
        <v>2003</v>
      </c>
      <c r="N27" s="2">
        <f t="shared" si="0"/>
        <v>1.1895861148197597</v>
      </c>
      <c r="P27" s="2">
        <f t="shared" si="3"/>
        <v>3.4656416159927628</v>
      </c>
    </row>
    <row r="28" spans="3:16" x14ac:dyDescent="0.2">
      <c r="C28">
        <f t="shared" si="4"/>
        <v>2004</v>
      </c>
      <c r="D28">
        <f>'Other-311'!D28</f>
        <v>1.3600356030262573</v>
      </c>
      <c r="F28">
        <f t="shared" si="1"/>
        <v>2.983038515372419</v>
      </c>
      <c r="I28">
        <f>0.5*G26+0.5*G30</f>
        <v>0.80212641768331316</v>
      </c>
      <c r="J28">
        <f t="shared" si="5"/>
        <v>3.7851649330557322</v>
      </c>
      <c r="M28">
        <f t="shared" si="2"/>
        <v>2004</v>
      </c>
      <c r="N28" s="2">
        <f t="shared" si="0"/>
        <v>1.3600356030262573</v>
      </c>
      <c r="P28" s="2">
        <f t="shared" si="3"/>
        <v>3.7851649330557322</v>
      </c>
    </row>
    <row r="29" spans="3:16" x14ac:dyDescent="0.2">
      <c r="C29">
        <f t="shared" si="4"/>
        <v>2005</v>
      </c>
      <c r="D29">
        <f>'Other-311'!D29</f>
        <v>1.6591523895401261</v>
      </c>
      <c r="F29">
        <f t="shared" si="1"/>
        <v>3.5427115651798222</v>
      </c>
      <c r="I29">
        <f>0.25*G26+0.75*G30</f>
        <v>0.89289474559446402</v>
      </c>
      <c r="J29">
        <f t="shared" si="5"/>
        <v>4.4356063107742862</v>
      </c>
      <c r="M29">
        <f t="shared" si="2"/>
        <v>2005</v>
      </c>
      <c r="N29" s="2">
        <f t="shared" si="0"/>
        <v>1.6591523895401261</v>
      </c>
      <c r="P29" s="2">
        <f t="shared" si="3"/>
        <v>4.4356063107742862</v>
      </c>
    </row>
    <row r="30" spans="3:16" x14ac:dyDescent="0.2">
      <c r="C30">
        <f t="shared" si="4"/>
        <v>2006</v>
      </c>
      <c r="D30">
        <f>'Other-311'!D30</f>
        <v>1.7832199546485261</v>
      </c>
      <c r="E30" s="3">
        <f>'Other (MECS) Prices'!AD43</f>
        <v>5</v>
      </c>
      <c r="F30">
        <f t="shared" si="1"/>
        <v>4.0163369264943851</v>
      </c>
      <c r="G30">
        <f>E30-F30</f>
        <v>0.98366307350561488</v>
      </c>
      <c r="H30">
        <f>G30^2</f>
        <v>0.96759304217851272</v>
      </c>
      <c r="I30">
        <f>G30</f>
        <v>0.98366307350561488</v>
      </c>
      <c r="J30">
        <f t="shared" si="5"/>
        <v>5</v>
      </c>
      <c r="M30">
        <f t="shared" si="2"/>
        <v>2006</v>
      </c>
      <c r="N30" s="2">
        <f t="shared" si="0"/>
        <v>1.7832199546485261</v>
      </c>
      <c r="O30">
        <f>E30</f>
        <v>5</v>
      </c>
      <c r="P30" s="2">
        <f t="shared" si="3"/>
        <v>5</v>
      </c>
    </row>
    <row r="31" spans="3:16" x14ac:dyDescent="0.2">
      <c r="C31">
        <f t="shared" si="4"/>
        <v>2007</v>
      </c>
      <c r="D31">
        <f>'Other-311'!D31</f>
        <v>1.8238712561466248</v>
      </c>
      <c r="F31">
        <f t="shared" si="1"/>
        <v>4.1990738049608574</v>
      </c>
      <c r="I31" s="15">
        <f>G30</f>
        <v>0.98366307350561488</v>
      </c>
      <c r="J31">
        <f t="shared" si="5"/>
        <v>5.1827368784664722</v>
      </c>
      <c r="M31">
        <f t="shared" si="2"/>
        <v>2007</v>
      </c>
      <c r="N31" s="2">
        <f t="shared" si="0"/>
        <v>1.8238712561466248</v>
      </c>
      <c r="P31" s="2">
        <f t="shared" si="3"/>
        <v>5.1827368784664722</v>
      </c>
    </row>
    <row r="32" spans="3:16" x14ac:dyDescent="0.2">
      <c r="C32">
        <f t="shared" si="4"/>
        <v>2008</v>
      </c>
      <c r="D32">
        <f>'Other-311'!D32</f>
        <v>2.3044843049327355</v>
      </c>
      <c r="F32">
        <f t="shared" si="1"/>
        <v>4.851777970077471</v>
      </c>
      <c r="I32" s="15">
        <f>G30</f>
        <v>0.98366307350561488</v>
      </c>
      <c r="J32">
        <f t="shared" si="5"/>
        <v>5.8354410435830859</v>
      </c>
      <c r="M32">
        <f t="shared" si="2"/>
        <v>2008</v>
      </c>
      <c r="N32" s="2">
        <f t="shared" si="0"/>
        <v>2.3044843049327355</v>
      </c>
      <c r="P32" s="2">
        <f t="shared" si="3"/>
        <v>5.8354410435830859</v>
      </c>
    </row>
    <row r="33" spans="3:16" x14ac:dyDescent="0.2">
      <c r="C33">
        <f t="shared" si="4"/>
        <v>2009</v>
      </c>
      <c r="D33">
        <f>'Other-311'!D33</f>
        <v>2.5407882676443627</v>
      </c>
      <c r="F33">
        <f t="shared" si="1"/>
        <v>5.6596701792644719</v>
      </c>
      <c r="I33" s="15">
        <f>0.5*G30+0.5*G34</f>
        <v>-0.11862899303357066</v>
      </c>
      <c r="J33">
        <f t="shared" si="5"/>
        <v>5.5410411862309008</v>
      </c>
      <c r="M33">
        <f t="shared" si="2"/>
        <v>2009</v>
      </c>
      <c r="N33" s="2">
        <f t="shared" si="0"/>
        <v>2.5407882676443627</v>
      </c>
      <c r="P33" s="2">
        <f t="shared" si="3"/>
        <v>5.5410411862309008</v>
      </c>
    </row>
    <row r="34" spans="3:16" x14ac:dyDescent="0.2">
      <c r="C34">
        <f t="shared" si="4"/>
        <v>2010</v>
      </c>
      <c r="D34" s="3">
        <f>[5]Prices!H30</f>
        <v>2.7862700228832953</v>
      </c>
      <c r="E34" s="3">
        <f>'Other (MECS) Prices'!AD47</f>
        <v>5</v>
      </c>
      <c r="F34">
        <f>$H$3*D34+$I$3*D33</f>
        <v>6.2209210595727562</v>
      </c>
      <c r="G34">
        <f>E34-F34</f>
        <v>-1.2209210595727562</v>
      </c>
      <c r="H34">
        <f>G34^2</f>
        <v>1.4906482337082616</v>
      </c>
      <c r="I34">
        <f>G34</f>
        <v>-1.2209210595727562</v>
      </c>
      <c r="J34">
        <f>F34+I34</f>
        <v>5</v>
      </c>
      <c r="M34">
        <f>C34</f>
        <v>2010</v>
      </c>
      <c r="N34" s="2">
        <f t="shared" si="0"/>
        <v>2.7862700228832953</v>
      </c>
      <c r="O34">
        <f>E34</f>
        <v>5</v>
      </c>
      <c r="P34" s="2">
        <f>J34</f>
        <v>5</v>
      </c>
    </row>
    <row r="35" spans="3:16" x14ac:dyDescent="0.2">
      <c r="C35">
        <f t="shared" si="4"/>
        <v>2011</v>
      </c>
      <c r="D35" s="3">
        <f>[5]Prices!H31</f>
        <v>3.175707000463607</v>
      </c>
      <c r="F35">
        <f t="shared" ref="F35:F42" si="6">$H$3*D35+$I$3*D34</f>
        <v>6.9745028416202288</v>
      </c>
      <c r="I35">
        <f>0.75*G34+0.25*G38</f>
        <v>-0.81564577636567992</v>
      </c>
      <c r="J35">
        <f t="shared" ref="J35:J42" si="7">F35+I35</f>
        <v>6.1588570652545487</v>
      </c>
      <c r="M35">
        <f t="shared" ref="M35:M42" si="8">C35</f>
        <v>2011</v>
      </c>
      <c r="N35" s="2">
        <f t="shared" si="0"/>
        <v>3.175707000463607</v>
      </c>
      <c r="P35" s="2">
        <f t="shared" ref="P35:P42" si="9">J35</f>
        <v>6.1588570652545487</v>
      </c>
    </row>
    <row r="36" spans="3:16" x14ac:dyDescent="0.2">
      <c r="C36">
        <f t="shared" si="4"/>
        <v>2012</v>
      </c>
      <c r="D36" s="3">
        <f>[5]Prices!H32</f>
        <v>3.0787878787878791</v>
      </c>
      <c r="F36">
        <f t="shared" si="6"/>
        <v>7.263261432574871</v>
      </c>
      <c r="I36">
        <f>0.5*G34+0.5*G38</f>
        <v>-0.41037049315860363</v>
      </c>
      <c r="J36">
        <f t="shared" si="7"/>
        <v>6.8528909394162678</v>
      </c>
      <c r="M36">
        <f t="shared" si="8"/>
        <v>2012</v>
      </c>
      <c r="N36" s="2">
        <f t="shared" si="0"/>
        <v>3.0787878787878791</v>
      </c>
      <c r="P36" s="2">
        <f t="shared" si="9"/>
        <v>6.8528909394162678</v>
      </c>
    </row>
    <row r="37" spans="3:16" x14ac:dyDescent="0.2">
      <c r="C37">
        <f t="shared" si="4"/>
        <v>2013</v>
      </c>
      <c r="D37" s="3">
        <f>[5]Prices!H33</f>
        <v>2.8060185185185182</v>
      </c>
      <c r="F37">
        <f t="shared" si="6"/>
        <v>6.814750559915046</v>
      </c>
      <c r="I37">
        <f>0.25*G34+0.75*G38</f>
        <v>-5.0952099515273463E-3</v>
      </c>
      <c r="J37">
        <f t="shared" si="7"/>
        <v>6.8096553499635188</v>
      </c>
      <c r="M37">
        <f t="shared" si="8"/>
        <v>2013</v>
      </c>
      <c r="N37" s="2">
        <f t="shared" si="0"/>
        <v>2.8060185185185182</v>
      </c>
      <c r="P37" s="2">
        <f t="shared" si="9"/>
        <v>6.8096553499635188</v>
      </c>
    </row>
    <row r="38" spans="3:16" x14ac:dyDescent="0.2">
      <c r="C38">
        <f t="shared" si="4"/>
        <v>2014</v>
      </c>
      <c r="D38" s="3">
        <f>[5]Prices!H34</f>
        <v>2.6011614401858307</v>
      </c>
      <c r="E38" s="3">
        <f>'Other (MECS) Prices'!AD51</f>
        <v>6.666666666666667</v>
      </c>
      <c r="F38">
        <f t="shared" si="6"/>
        <v>6.266486593411118</v>
      </c>
      <c r="G38">
        <f>E38-F38</f>
        <v>0.40018007325554894</v>
      </c>
      <c r="H38">
        <f>G38^2</f>
        <v>0.1601440910308165</v>
      </c>
      <c r="I38">
        <f>G38</f>
        <v>0.40018007325554894</v>
      </c>
      <c r="J38">
        <f t="shared" si="7"/>
        <v>6.666666666666667</v>
      </c>
      <c r="M38">
        <f t="shared" si="8"/>
        <v>2014</v>
      </c>
      <c r="N38" s="2">
        <f t="shared" si="0"/>
        <v>2.6011614401858307</v>
      </c>
      <c r="O38">
        <f>E38</f>
        <v>6.666666666666667</v>
      </c>
      <c r="P38" s="2">
        <f t="shared" si="9"/>
        <v>6.666666666666667</v>
      </c>
    </row>
    <row r="39" spans="3:16" x14ac:dyDescent="0.2">
      <c r="C39">
        <f t="shared" si="4"/>
        <v>2015</v>
      </c>
      <c r="D39" s="3">
        <f>[5]Prices!H35</f>
        <v>2.4259102455546149</v>
      </c>
      <c r="F39">
        <f t="shared" si="6"/>
        <v>5.8275791654538942</v>
      </c>
      <c r="I39" s="17">
        <f>I38</f>
        <v>0.40018007325554894</v>
      </c>
      <c r="J39">
        <f t="shared" si="7"/>
        <v>6.2277592387094431</v>
      </c>
      <c r="M39">
        <f t="shared" si="8"/>
        <v>2015</v>
      </c>
      <c r="N39" s="2">
        <f t="shared" si="0"/>
        <v>2.4259102455546149</v>
      </c>
      <c r="P39" s="2">
        <f t="shared" si="9"/>
        <v>6.2277592387094431</v>
      </c>
    </row>
    <row r="40" spans="3:16" x14ac:dyDescent="0.2">
      <c r="C40">
        <f t="shared" si="4"/>
        <v>2016</v>
      </c>
      <c r="D40" s="3">
        <f>[5]Prices!H36</f>
        <v>2.2987413915934458</v>
      </c>
      <c r="F40">
        <f t="shared" si="6"/>
        <v>5.4809706432521512</v>
      </c>
      <c r="I40" s="17">
        <f t="shared" ref="I40:I42" si="10">I39</f>
        <v>0.40018007325554894</v>
      </c>
      <c r="J40">
        <f t="shared" si="7"/>
        <v>5.8811507165077002</v>
      </c>
      <c r="M40">
        <f t="shared" si="8"/>
        <v>2016</v>
      </c>
      <c r="N40" s="2">
        <f t="shared" si="0"/>
        <v>2.2987413915934458</v>
      </c>
      <c r="P40" s="2">
        <f t="shared" si="9"/>
        <v>5.8811507165077002</v>
      </c>
    </row>
    <row r="41" spans="3:16" x14ac:dyDescent="0.2">
      <c r="C41">
        <f t="shared" si="4"/>
        <v>2017</v>
      </c>
      <c r="D41" s="3">
        <f>[5]Prices!H37</f>
        <v>2.6728199211614267</v>
      </c>
      <c r="F41">
        <f t="shared" si="6"/>
        <v>5.8211000640683475</v>
      </c>
      <c r="I41" s="17">
        <f t="shared" si="10"/>
        <v>0.40018007325554894</v>
      </c>
      <c r="J41">
        <f t="shared" si="7"/>
        <v>6.2212801373238964</v>
      </c>
      <c r="M41">
        <f t="shared" si="8"/>
        <v>2017</v>
      </c>
      <c r="N41" s="2">
        <f t="shared" si="0"/>
        <v>2.6728199211614267</v>
      </c>
      <c r="P41" s="2">
        <f t="shared" si="9"/>
        <v>6.2212801373238964</v>
      </c>
    </row>
    <row r="42" spans="3:16" x14ac:dyDescent="0.2">
      <c r="C42">
        <f t="shared" si="4"/>
        <v>2018</v>
      </c>
      <c r="D42" s="3">
        <f>[5]Prices!H38</f>
        <v>2.8656155070157672</v>
      </c>
      <c r="F42">
        <f t="shared" si="6"/>
        <v>6.4611667968079756</v>
      </c>
      <c r="I42" s="17">
        <f t="shared" si="10"/>
        <v>0.40018007325554894</v>
      </c>
      <c r="J42">
        <f t="shared" si="7"/>
        <v>6.8613468700635245</v>
      </c>
      <c r="M42">
        <f t="shared" si="8"/>
        <v>2018</v>
      </c>
      <c r="N42" s="2">
        <f t="shared" si="0"/>
        <v>2.8656155070157672</v>
      </c>
      <c r="P42" s="2">
        <f t="shared" si="9"/>
        <v>6.8613468700635245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P42"/>
  <sheetViews>
    <sheetView workbookViewId="0">
      <selection activeCell="H4" sqref="H4"/>
    </sheetView>
  </sheetViews>
  <sheetFormatPr defaultRowHeight="12.75" x14ac:dyDescent="0.2"/>
  <cols>
    <col min="9" max="9" width="11.140625" customWidth="1"/>
  </cols>
  <sheetData>
    <row r="2" spans="3:16" x14ac:dyDescent="0.2">
      <c r="K2" s="8" t="s">
        <v>35</v>
      </c>
    </row>
    <row r="3" spans="3:16" x14ac:dyDescent="0.2">
      <c r="H3" s="4">
        <v>2</v>
      </c>
      <c r="I3" s="4">
        <v>0</v>
      </c>
      <c r="K3">
        <v>0</v>
      </c>
    </row>
    <row r="4" spans="3:16" x14ac:dyDescent="0.2">
      <c r="H4">
        <f>SUM(H22:H38)</f>
        <v>3.3377240887009423</v>
      </c>
      <c r="K4">
        <v>0</v>
      </c>
    </row>
    <row r="5" spans="3:16" x14ac:dyDescent="0.2">
      <c r="J5" t="e">
        <f>H3/I3</f>
        <v>#DIV/0!</v>
      </c>
      <c r="K5">
        <v>1.2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'Other-311'!D7</f>
        <v>1.3710885852798589</v>
      </c>
      <c r="I7">
        <f>G9</f>
        <v>-2.795640326975477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'Other-311'!D8</f>
        <v>1.3589174800354924</v>
      </c>
      <c r="F8">
        <f t="shared" ref="F8:F33" si="1">$H$3*D8+$I$3*D7</f>
        <v>2.7178349600709848</v>
      </c>
      <c r="I8">
        <f>G9</f>
        <v>-2.795640326975477</v>
      </c>
      <c r="J8">
        <f>F8+I8</f>
        <v>-7.7805366904492246E-2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-7.7805366904492246E-2</v>
      </c>
    </row>
    <row r="9" spans="3:16" x14ac:dyDescent="0.2">
      <c r="C9">
        <f t="shared" ref="C9:C42" si="4">C8+1</f>
        <v>1985</v>
      </c>
      <c r="D9">
        <f>'Other-311'!D9</f>
        <v>1.3978201634877385</v>
      </c>
      <c r="E9">
        <f>'Other (MECS) Prices'!AE22</f>
        <v>0</v>
      </c>
      <c r="F9">
        <f t="shared" si="1"/>
        <v>2.795640326975477</v>
      </c>
      <c r="G9">
        <f>E9-F9</f>
        <v>-2.795640326975477</v>
      </c>
      <c r="H9">
        <f>G9^2</f>
        <v>7.8156048378115521</v>
      </c>
      <c r="I9">
        <f>G9</f>
        <v>-2.795640326975477</v>
      </c>
      <c r="J9">
        <f t="shared" ref="J9:J33" si="5">F9+I9</f>
        <v>0</v>
      </c>
      <c r="M9">
        <f t="shared" si="2"/>
        <v>1985</v>
      </c>
      <c r="N9" s="2">
        <f t="shared" si="0"/>
        <v>1.3978201634877385</v>
      </c>
      <c r="O9">
        <f>E9</f>
        <v>0</v>
      </c>
      <c r="P9" s="2">
        <f t="shared" si="3"/>
        <v>0</v>
      </c>
    </row>
    <row r="10" spans="3:16" x14ac:dyDescent="0.2">
      <c r="C10">
        <f t="shared" si="4"/>
        <v>1986</v>
      </c>
      <c r="D10">
        <f>'Other-311'!D10</f>
        <v>1.2990990990990992</v>
      </c>
      <c r="F10">
        <f t="shared" si="1"/>
        <v>2.5981981981981983</v>
      </c>
      <c r="I10">
        <f>(0.67*G9+0.33*G12)</f>
        <v>-2.6895190906299202</v>
      </c>
      <c r="J10">
        <f t="shared" si="5"/>
        <v>-9.1320892431721923E-2</v>
      </c>
      <c r="M10">
        <f t="shared" si="2"/>
        <v>1986</v>
      </c>
      <c r="N10" s="2">
        <f t="shared" si="0"/>
        <v>1.2990990990990992</v>
      </c>
      <c r="P10" s="2">
        <f t="shared" si="3"/>
        <v>-9.1320892431721923E-2</v>
      </c>
    </row>
    <row r="11" spans="3:16" x14ac:dyDescent="0.2">
      <c r="C11">
        <f t="shared" si="4"/>
        <v>1987</v>
      </c>
      <c r="D11">
        <f>'Other-311'!D11</f>
        <v>1.2596067917783738</v>
      </c>
      <c r="F11">
        <f t="shared" si="1"/>
        <v>2.5192135835567475</v>
      </c>
      <c r="I11">
        <f>(0.33*G9+0.67*G12)</f>
        <v>-2.5801820592435893</v>
      </c>
      <c r="J11">
        <f t="shared" si="5"/>
        <v>-6.0968475686841828E-2</v>
      </c>
      <c r="M11">
        <f t="shared" si="2"/>
        <v>1987</v>
      </c>
      <c r="N11" s="2">
        <f t="shared" si="0"/>
        <v>1.2596067917783738</v>
      </c>
      <c r="P11" s="2">
        <f t="shared" si="3"/>
        <v>-6.0968475686841828E-2</v>
      </c>
    </row>
    <row r="12" spans="3:16" x14ac:dyDescent="0.2">
      <c r="C12">
        <f t="shared" si="4"/>
        <v>1988</v>
      </c>
      <c r="D12">
        <f>'Other-311'!D12</f>
        <v>1.237030411449016</v>
      </c>
      <c r="E12">
        <f>'Other (MECS) Prices'!AE25</f>
        <v>0</v>
      </c>
      <c r="F12">
        <f t="shared" si="1"/>
        <v>2.4740608228980321</v>
      </c>
      <c r="G12">
        <f>E12-F12</f>
        <v>-2.4740608228980321</v>
      </c>
      <c r="H12">
        <f>G12^2</f>
        <v>6.1209769553988878</v>
      </c>
      <c r="I12">
        <f>G12</f>
        <v>-2.4740608228980321</v>
      </c>
      <c r="J12">
        <f t="shared" si="5"/>
        <v>0</v>
      </c>
      <c r="M12">
        <f t="shared" si="2"/>
        <v>1988</v>
      </c>
      <c r="N12" s="2">
        <f t="shared" si="0"/>
        <v>1.237030411449016</v>
      </c>
      <c r="O12">
        <f>E12</f>
        <v>0</v>
      </c>
      <c r="P12" s="2">
        <f t="shared" si="3"/>
        <v>0</v>
      </c>
    </row>
    <row r="13" spans="3:16" x14ac:dyDescent="0.2">
      <c r="C13">
        <f t="shared" si="4"/>
        <v>1989</v>
      </c>
      <c r="D13">
        <f>'Other-311'!D13</f>
        <v>1.2259507829977627</v>
      </c>
      <c r="F13">
        <f t="shared" si="1"/>
        <v>2.4519015659955254</v>
      </c>
      <c r="I13">
        <f>(0.67*G12+0.33*G15)</f>
        <v>-2.4654301903443532</v>
      </c>
      <c r="J13">
        <f t="shared" si="5"/>
        <v>-1.3528624348827734E-2</v>
      </c>
      <c r="M13">
        <f t="shared" si="2"/>
        <v>1989</v>
      </c>
      <c r="N13" s="2">
        <f t="shared" si="0"/>
        <v>1.2259507829977627</v>
      </c>
      <c r="P13" s="2">
        <f t="shared" si="3"/>
        <v>-1.3528624348827734E-2</v>
      </c>
    </row>
    <row r="14" spans="3:16" x14ac:dyDescent="0.2">
      <c r="C14">
        <f t="shared" si="4"/>
        <v>1990</v>
      </c>
      <c r="D14">
        <f>'Other-311'!D14</f>
        <v>1.2212822796081924</v>
      </c>
      <c r="F14">
        <f t="shared" si="1"/>
        <v>2.4425645592163847</v>
      </c>
      <c r="I14">
        <f>(0.33*G12+0.67*G15)</f>
        <v>-2.4565380234708654</v>
      </c>
      <c r="J14">
        <f t="shared" si="5"/>
        <v>-1.397346425448065E-2</v>
      </c>
      <c r="M14">
        <f t="shared" si="2"/>
        <v>1990</v>
      </c>
      <c r="N14" s="2">
        <f t="shared" si="0"/>
        <v>1.2212822796081924</v>
      </c>
      <c r="P14" s="2">
        <f t="shared" si="3"/>
        <v>-1.397346425448065E-2</v>
      </c>
    </row>
    <row r="15" spans="3:16" x14ac:dyDescent="0.2">
      <c r="C15">
        <f t="shared" si="4"/>
        <v>1991</v>
      </c>
      <c r="D15">
        <f>'Other-311'!D15</f>
        <v>1.223953695458593</v>
      </c>
      <c r="E15" s="3">
        <f>'Other (MECS) Prices'!AE28</f>
        <v>0</v>
      </c>
      <c r="F15">
        <f t="shared" si="1"/>
        <v>2.447907390917186</v>
      </c>
      <c r="G15">
        <f>E15-F15</f>
        <v>-2.447907390917186</v>
      </c>
      <c r="H15">
        <f>G15^2</f>
        <v>5.9922505945069853</v>
      </c>
      <c r="I15">
        <f>G15</f>
        <v>-2.447907390917186</v>
      </c>
      <c r="J15">
        <f t="shared" si="5"/>
        <v>0</v>
      </c>
      <c r="M15">
        <f t="shared" si="2"/>
        <v>1991</v>
      </c>
      <c r="N15" s="2">
        <f t="shared" si="0"/>
        <v>1.223953695458593</v>
      </c>
      <c r="O15">
        <f>E15</f>
        <v>0</v>
      </c>
      <c r="P15" s="2">
        <f t="shared" si="3"/>
        <v>0</v>
      </c>
    </row>
    <row r="16" spans="3:16" x14ac:dyDescent="0.2">
      <c r="C16">
        <f t="shared" si="4"/>
        <v>1992</v>
      </c>
      <c r="D16">
        <f>'Other-311'!D16</f>
        <v>1.2035955056179777</v>
      </c>
      <c r="F16">
        <f t="shared" si="1"/>
        <v>2.4071910112359554</v>
      </c>
      <c r="I16">
        <f>(0.67*G15+0.33*G18)</f>
        <v>-2.4080544539534818</v>
      </c>
      <c r="J16">
        <f t="shared" si="5"/>
        <v>-8.6344271752647472E-4</v>
      </c>
      <c r="M16">
        <f t="shared" si="2"/>
        <v>1992</v>
      </c>
      <c r="N16" s="2">
        <f t="shared" si="0"/>
        <v>1.2035955056179777</v>
      </c>
      <c r="P16" s="2">
        <f t="shared" si="3"/>
        <v>-8.6344271752647472E-4</v>
      </c>
    </row>
    <row r="17" spans="3:16" x14ac:dyDescent="0.2">
      <c r="C17">
        <f t="shared" si="4"/>
        <v>1993</v>
      </c>
      <c r="D17">
        <f>'Other-311'!D17</f>
        <v>1.1821880650994574</v>
      </c>
      <c r="F17">
        <f t="shared" si="1"/>
        <v>2.3643761301989148</v>
      </c>
      <c r="I17">
        <f>(0.33*G15+0.67*G18)</f>
        <v>-2.3669938522333012</v>
      </c>
      <c r="J17">
        <f t="shared" si="5"/>
        <v>-2.6177220343863716E-3</v>
      </c>
      <c r="M17">
        <f t="shared" si="2"/>
        <v>1993</v>
      </c>
      <c r="N17" s="2">
        <f t="shared" si="0"/>
        <v>1.1821880650994574</v>
      </c>
      <c r="P17" s="2">
        <f t="shared" si="3"/>
        <v>-2.6177220343863716E-3</v>
      </c>
    </row>
    <row r="18" spans="3:16" x14ac:dyDescent="0.2">
      <c r="C18">
        <f t="shared" si="4"/>
        <v>1994</v>
      </c>
      <c r="D18">
        <f>'Other-311'!D18</f>
        <v>1.1635704576347983</v>
      </c>
      <c r="E18" s="3">
        <f>'Other (MECS) Prices'!AE31</f>
        <v>0</v>
      </c>
      <c r="F18">
        <f t="shared" si="1"/>
        <v>2.3271409152695965</v>
      </c>
      <c r="G18">
        <f>E18-F18</f>
        <v>-2.3271409152695965</v>
      </c>
      <c r="H18">
        <f>G18^2</f>
        <v>5.4155848395218156</v>
      </c>
      <c r="I18">
        <f>G18</f>
        <v>-2.3271409152695965</v>
      </c>
      <c r="J18">
        <f t="shared" si="5"/>
        <v>0</v>
      </c>
      <c r="M18">
        <f t="shared" si="2"/>
        <v>1994</v>
      </c>
      <c r="N18" s="2">
        <f t="shared" si="0"/>
        <v>1.1635704576347983</v>
      </c>
      <c r="O18">
        <f>E18</f>
        <v>0</v>
      </c>
      <c r="P18" s="2">
        <f t="shared" si="3"/>
        <v>0</v>
      </c>
    </row>
    <row r="19" spans="3:16" x14ac:dyDescent="0.2">
      <c r="C19">
        <f t="shared" si="4"/>
        <v>1995</v>
      </c>
      <c r="D19">
        <f>'Other-311'!D19</f>
        <v>1.1644646924829156</v>
      </c>
      <c r="F19">
        <f t="shared" si="1"/>
        <v>2.3289293849658312</v>
      </c>
      <c r="I19">
        <f>0.75*G18+0.25*G22</f>
        <v>-1.7822727848977933</v>
      </c>
      <c r="J19">
        <f t="shared" si="5"/>
        <v>0.54665660006803796</v>
      </c>
      <c r="M19">
        <f t="shared" si="2"/>
        <v>1995</v>
      </c>
      <c r="N19" s="2">
        <f t="shared" si="0"/>
        <v>1.1644646924829156</v>
      </c>
      <c r="P19" s="2">
        <f t="shared" si="3"/>
        <v>0.54665660006803796</v>
      </c>
    </row>
    <row r="20" spans="3:16" x14ac:dyDescent="0.2">
      <c r="C20">
        <f t="shared" si="4"/>
        <v>1996</v>
      </c>
      <c r="D20">
        <f>'Other-311'!D20</f>
        <v>1.1383989145183175</v>
      </c>
      <c r="F20">
        <f t="shared" si="1"/>
        <v>2.2767978290366351</v>
      </c>
      <c r="I20">
        <f>0.5*G18+0.5*G22</f>
        <v>-1.23740465452599</v>
      </c>
      <c r="J20">
        <f t="shared" si="5"/>
        <v>1.0393931745106451</v>
      </c>
      <c r="M20">
        <f t="shared" si="2"/>
        <v>1996</v>
      </c>
      <c r="N20" s="2">
        <f t="shared" si="0"/>
        <v>1.1383989145183175</v>
      </c>
      <c r="P20" s="2">
        <f t="shared" si="3"/>
        <v>1.0393931745106451</v>
      </c>
    </row>
    <row r="21" spans="3:16" x14ac:dyDescent="0.2">
      <c r="C21">
        <f t="shared" si="4"/>
        <v>1997</v>
      </c>
      <c r="D21">
        <f>'Other-311'!D21</f>
        <v>1.1114118177717636</v>
      </c>
      <c r="F21">
        <f t="shared" si="1"/>
        <v>2.2228236355435271</v>
      </c>
      <c r="I21">
        <f>0.25*G18+0.75*G22</f>
        <v>-0.69253652415418676</v>
      </c>
      <c r="J21">
        <f t="shared" si="5"/>
        <v>1.5302871113893404</v>
      </c>
      <c r="M21">
        <f t="shared" si="2"/>
        <v>1997</v>
      </c>
      <c r="N21" s="2">
        <f t="shared" si="0"/>
        <v>1.1114118177717636</v>
      </c>
      <c r="P21" s="2">
        <f t="shared" si="3"/>
        <v>1.5302871113893404</v>
      </c>
    </row>
    <row r="22" spans="3:16" x14ac:dyDescent="0.2">
      <c r="C22">
        <f t="shared" si="4"/>
        <v>1998</v>
      </c>
      <c r="D22">
        <f>'Other-311'!D22</f>
        <v>1.0738341968911918</v>
      </c>
      <c r="E22" s="3">
        <f>'Other (MECS) Prices'!AE35</f>
        <v>2</v>
      </c>
      <c r="F22">
        <f t="shared" si="1"/>
        <v>2.1476683937823835</v>
      </c>
      <c r="G22">
        <f>E22-F22</f>
        <v>-0.1476683937823835</v>
      </c>
      <c r="H22">
        <f>G22^2</f>
        <v>2.1805954522269078E-2</v>
      </c>
      <c r="I22">
        <f>G22</f>
        <v>-0.1476683937823835</v>
      </c>
      <c r="J22">
        <f t="shared" si="5"/>
        <v>2</v>
      </c>
      <c r="M22">
        <f t="shared" si="2"/>
        <v>1998</v>
      </c>
      <c r="N22" s="2">
        <f t="shared" si="0"/>
        <v>1.0738341968911918</v>
      </c>
      <c r="O22">
        <f>E22</f>
        <v>2</v>
      </c>
      <c r="P22" s="2">
        <f t="shared" si="3"/>
        <v>2</v>
      </c>
    </row>
    <row r="23" spans="3:16" x14ac:dyDescent="0.2">
      <c r="C23">
        <f t="shared" si="4"/>
        <v>1999</v>
      </c>
      <c r="D23">
        <f>'Other-311'!D23</f>
        <v>1.0635838150289019</v>
      </c>
      <c r="F23">
        <f t="shared" si="1"/>
        <v>2.1271676300578037</v>
      </c>
      <c r="I23">
        <f>0.75*G22+0.25*G26</f>
        <v>0.12537459118803496</v>
      </c>
      <c r="J23">
        <f t="shared" si="5"/>
        <v>2.2525422212458386</v>
      </c>
      <c r="M23">
        <f t="shared" si="2"/>
        <v>1999</v>
      </c>
      <c r="N23" s="2">
        <f t="shared" si="0"/>
        <v>1.0635838150289019</v>
      </c>
      <c r="P23" s="2">
        <f t="shared" si="3"/>
        <v>2.2525422212458386</v>
      </c>
    </row>
    <row r="24" spans="3:16" x14ac:dyDescent="0.2">
      <c r="C24">
        <f t="shared" si="4"/>
        <v>2000</v>
      </c>
      <c r="D24">
        <f>'Other-311'!D24</f>
        <v>1.0766830138207757</v>
      </c>
      <c r="F24">
        <f t="shared" si="1"/>
        <v>2.1533660276415514</v>
      </c>
      <c r="I24">
        <f>0.5*G22+0.5*G26</f>
        <v>0.39841757615845341</v>
      </c>
      <c r="J24">
        <f t="shared" si="5"/>
        <v>2.551783603800005</v>
      </c>
      <c r="M24">
        <f t="shared" si="2"/>
        <v>2000</v>
      </c>
      <c r="N24" s="2">
        <f t="shared" si="0"/>
        <v>1.0766830138207757</v>
      </c>
      <c r="P24" s="2">
        <f t="shared" si="3"/>
        <v>2.551783603800005</v>
      </c>
    </row>
    <row r="25" spans="3:16" x14ac:dyDescent="0.2">
      <c r="C25">
        <f t="shared" si="4"/>
        <v>2001</v>
      </c>
      <c r="D25">
        <f>'Other-311'!D25</f>
        <v>1.1211317418213969</v>
      </c>
      <c r="F25">
        <f t="shared" si="1"/>
        <v>2.2422634836427937</v>
      </c>
      <c r="I25">
        <f>0.25*G22+0.75*G26</f>
        <v>0.67146056112887187</v>
      </c>
      <c r="J25">
        <f t="shared" si="5"/>
        <v>2.9137240447716657</v>
      </c>
      <c r="M25">
        <f t="shared" si="2"/>
        <v>2001</v>
      </c>
      <c r="N25" s="2">
        <f t="shared" si="0"/>
        <v>1.1211317418213969</v>
      </c>
      <c r="P25" s="2">
        <f t="shared" si="3"/>
        <v>2.9137240447716657</v>
      </c>
    </row>
    <row r="26" spans="3:16" x14ac:dyDescent="0.2">
      <c r="C26">
        <f t="shared" si="4"/>
        <v>2002</v>
      </c>
      <c r="D26">
        <f>'Other-311'!D26</f>
        <v>1.1777482269503547</v>
      </c>
      <c r="E26" s="3">
        <f>'Other (MECS) Prices'!AE39</f>
        <v>3.3</v>
      </c>
      <c r="F26">
        <f t="shared" si="1"/>
        <v>2.3554964539007095</v>
      </c>
      <c r="G26">
        <f>E26-F26</f>
        <v>0.94450354609929033</v>
      </c>
      <c r="H26">
        <f>G26^2</f>
        <v>0.89208694859413429</v>
      </c>
      <c r="I26">
        <f>G26</f>
        <v>0.94450354609929033</v>
      </c>
      <c r="J26">
        <f t="shared" si="5"/>
        <v>3.3</v>
      </c>
      <c r="M26">
        <f t="shared" si="2"/>
        <v>2002</v>
      </c>
      <c r="N26" s="2">
        <f t="shared" si="0"/>
        <v>1.1777482269503547</v>
      </c>
      <c r="O26">
        <f>E26</f>
        <v>3.3</v>
      </c>
      <c r="P26" s="2">
        <f t="shared" si="3"/>
        <v>3.3</v>
      </c>
    </row>
    <row r="27" spans="3:16" x14ac:dyDescent="0.2">
      <c r="C27">
        <f t="shared" si="4"/>
        <v>2003</v>
      </c>
      <c r="D27">
        <f>'Other-311'!D27</f>
        <v>1.1895861148197597</v>
      </c>
      <c r="F27">
        <f t="shared" si="1"/>
        <v>2.3791722296395195</v>
      </c>
      <c r="I27">
        <f>0.75*G26+0.25*G30</f>
        <v>1.0667676822502048</v>
      </c>
      <c r="J27">
        <f t="shared" si="5"/>
        <v>3.4459399118897243</v>
      </c>
      <c r="M27">
        <f t="shared" si="2"/>
        <v>2003</v>
      </c>
      <c r="N27" s="2">
        <f t="shared" si="0"/>
        <v>1.1895861148197597</v>
      </c>
      <c r="P27" s="2">
        <f t="shared" si="3"/>
        <v>3.4459399118897243</v>
      </c>
    </row>
    <row r="28" spans="3:16" x14ac:dyDescent="0.2">
      <c r="C28">
        <f t="shared" si="4"/>
        <v>2004</v>
      </c>
      <c r="D28">
        <f>'Other-311'!D28</f>
        <v>1.3600356030262573</v>
      </c>
      <c r="F28">
        <f t="shared" si="1"/>
        <v>2.7200712060525145</v>
      </c>
      <c r="I28">
        <f>0.5*G26+0.5*G30</f>
        <v>1.189031818401119</v>
      </c>
      <c r="J28">
        <f t="shared" si="5"/>
        <v>3.9091030244536338</v>
      </c>
      <c r="M28">
        <f t="shared" si="2"/>
        <v>2004</v>
      </c>
      <c r="N28" s="2">
        <f t="shared" si="0"/>
        <v>1.3600356030262573</v>
      </c>
      <c r="P28" s="2">
        <f t="shared" si="3"/>
        <v>3.9091030244536338</v>
      </c>
    </row>
    <row r="29" spans="3:16" x14ac:dyDescent="0.2">
      <c r="C29">
        <f t="shared" si="4"/>
        <v>2005</v>
      </c>
      <c r="D29">
        <f>'Other-311'!D29</f>
        <v>1.6591523895401261</v>
      </c>
      <c r="F29">
        <f t="shared" si="1"/>
        <v>3.3183047790802522</v>
      </c>
      <c r="I29">
        <f>0.25*G26+0.75*G30</f>
        <v>1.3112959545520335</v>
      </c>
      <c r="J29">
        <f t="shared" si="5"/>
        <v>4.6296007336322855</v>
      </c>
      <c r="M29">
        <f t="shared" si="2"/>
        <v>2005</v>
      </c>
      <c r="N29" s="2">
        <f t="shared" si="0"/>
        <v>1.6591523895401261</v>
      </c>
      <c r="P29" s="2">
        <f t="shared" si="3"/>
        <v>4.6296007336322855</v>
      </c>
    </row>
    <row r="30" spans="3:16" x14ac:dyDescent="0.2">
      <c r="C30">
        <f t="shared" si="4"/>
        <v>2006</v>
      </c>
      <c r="D30">
        <f>'Other-311'!D30</f>
        <v>1.7832199546485261</v>
      </c>
      <c r="E30" s="3">
        <f>'Other (MECS) Prices'!AE43</f>
        <v>5</v>
      </c>
      <c r="F30">
        <f t="shared" si="1"/>
        <v>3.5664399092970522</v>
      </c>
      <c r="G30">
        <f>E30-F30</f>
        <v>1.4335600907029478</v>
      </c>
      <c r="H30">
        <f>G30^2</f>
        <v>2.0550945336562436</v>
      </c>
      <c r="I30">
        <f>G30</f>
        <v>1.4335600907029478</v>
      </c>
      <c r="J30">
        <f t="shared" si="5"/>
        <v>5</v>
      </c>
      <c r="M30">
        <f t="shared" si="2"/>
        <v>2006</v>
      </c>
      <c r="N30" s="2">
        <f t="shared" si="0"/>
        <v>1.7832199546485261</v>
      </c>
      <c r="O30">
        <f>E30</f>
        <v>5</v>
      </c>
      <c r="P30" s="2">
        <f t="shared" si="3"/>
        <v>5</v>
      </c>
    </row>
    <row r="31" spans="3:16" x14ac:dyDescent="0.2">
      <c r="C31">
        <f t="shared" si="4"/>
        <v>2007</v>
      </c>
      <c r="D31">
        <f>'Other-311'!D31</f>
        <v>1.8238712561466248</v>
      </c>
      <c r="F31">
        <f t="shared" si="1"/>
        <v>3.6477425122932496</v>
      </c>
      <c r="I31" s="15">
        <f>G30</f>
        <v>1.4335600907029478</v>
      </c>
      <c r="J31">
        <f t="shared" si="5"/>
        <v>5.0813026029961978</v>
      </c>
      <c r="M31">
        <f t="shared" si="2"/>
        <v>2007</v>
      </c>
      <c r="N31" s="2">
        <f t="shared" si="0"/>
        <v>1.8238712561466248</v>
      </c>
      <c r="P31" s="2">
        <f t="shared" si="3"/>
        <v>5.0813026029961978</v>
      </c>
    </row>
    <row r="32" spans="3:16" x14ac:dyDescent="0.2">
      <c r="C32">
        <f t="shared" si="4"/>
        <v>2008</v>
      </c>
      <c r="D32">
        <f>'Other-311'!D32</f>
        <v>2.3044843049327355</v>
      </c>
      <c r="F32">
        <f t="shared" si="1"/>
        <v>4.608968609865471</v>
      </c>
      <c r="I32" s="15">
        <f>G30</f>
        <v>1.4335600907029478</v>
      </c>
      <c r="J32">
        <f t="shared" si="5"/>
        <v>6.0425287005684183</v>
      </c>
      <c r="M32">
        <f t="shared" si="2"/>
        <v>2008</v>
      </c>
      <c r="N32" s="2">
        <f t="shared" si="0"/>
        <v>2.3044843049327355</v>
      </c>
      <c r="P32" s="2">
        <f t="shared" si="3"/>
        <v>6.0425287005684183</v>
      </c>
    </row>
    <row r="33" spans="3:16" x14ac:dyDescent="0.2">
      <c r="C33">
        <f t="shared" si="4"/>
        <v>2009</v>
      </c>
      <c r="D33">
        <f>'Other-311'!D33</f>
        <v>2.5407882676443627</v>
      </c>
      <c r="F33">
        <f t="shared" si="1"/>
        <v>5.0815765352887254</v>
      </c>
      <c r="I33" s="15">
        <f>0.5*G30+0.5*G34</f>
        <v>0.4305100224681786</v>
      </c>
      <c r="J33">
        <f t="shared" si="5"/>
        <v>5.5120865577569038</v>
      </c>
      <c r="M33">
        <f t="shared" si="2"/>
        <v>2009</v>
      </c>
      <c r="N33" s="2">
        <f t="shared" si="0"/>
        <v>2.5407882676443627</v>
      </c>
      <c r="P33" s="2">
        <f t="shared" si="3"/>
        <v>5.5120865577569038</v>
      </c>
    </row>
    <row r="34" spans="3:16" x14ac:dyDescent="0.2">
      <c r="C34">
        <f t="shared" si="4"/>
        <v>2010</v>
      </c>
      <c r="D34" s="3">
        <f>[5]Prices!H30</f>
        <v>2.7862700228832953</v>
      </c>
      <c r="E34" s="3">
        <f>'Other (MECS) Prices'!AE47</f>
        <v>5</v>
      </c>
      <c r="F34">
        <f>$H$3*D34+$I$3*D33</f>
        <v>5.5725400457665906</v>
      </c>
      <c r="G34">
        <f>E34-F34</f>
        <v>-0.57254004576659057</v>
      </c>
      <c r="H34">
        <f>G34^2</f>
        <v>0.32780210400640963</v>
      </c>
      <c r="I34">
        <f>G34</f>
        <v>-0.57254004576659057</v>
      </c>
      <c r="J34">
        <f>F34+I34</f>
        <v>5</v>
      </c>
      <c r="M34">
        <f>C34</f>
        <v>2010</v>
      </c>
      <c r="N34" s="2">
        <f t="shared" si="0"/>
        <v>2.7862700228832953</v>
      </c>
      <c r="O34">
        <f>E34</f>
        <v>5</v>
      </c>
      <c r="P34" s="2">
        <f>J34</f>
        <v>5</v>
      </c>
    </row>
    <row r="35" spans="3:16" x14ac:dyDescent="0.2">
      <c r="C35">
        <f t="shared" si="4"/>
        <v>2011</v>
      </c>
      <c r="D35" s="3">
        <f>[5]Prices!H31</f>
        <v>3.175707000463607</v>
      </c>
      <c r="F35">
        <f t="shared" ref="F35:F42" si="6">$H$3*D35+$I$3*D34</f>
        <v>6.351414000927214</v>
      </c>
      <c r="I35">
        <f>0.75*G34+0.25*G38</f>
        <v>-0.47998575441785829</v>
      </c>
      <c r="J35">
        <f t="shared" ref="J35:J42" si="7">F35+I35</f>
        <v>5.8714282465093559</v>
      </c>
      <c r="M35">
        <f t="shared" ref="M35:M42" si="8">C35</f>
        <v>2011</v>
      </c>
      <c r="N35" s="2">
        <f t="shared" si="0"/>
        <v>3.175707000463607</v>
      </c>
      <c r="P35" s="2">
        <f t="shared" ref="P35:P42" si="9">J35</f>
        <v>5.8714282465093559</v>
      </c>
    </row>
    <row r="36" spans="3:16" x14ac:dyDescent="0.2">
      <c r="C36">
        <f t="shared" si="4"/>
        <v>2012</v>
      </c>
      <c r="D36" s="3">
        <f>[5]Prices!H32</f>
        <v>3.0787878787878791</v>
      </c>
      <c r="F36">
        <f t="shared" si="6"/>
        <v>6.1575757575757581</v>
      </c>
      <c r="I36">
        <f>0.5*G34+0.5*G38</f>
        <v>-0.38743146306912601</v>
      </c>
      <c r="J36">
        <f t="shared" si="7"/>
        <v>5.7701442945066326</v>
      </c>
      <c r="M36">
        <f t="shared" si="8"/>
        <v>2012</v>
      </c>
      <c r="N36" s="2">
        <f t="shared" si="0"/>
        <v>3.0787878787878791</v>
      </c>
      <c r="P36" s="2">
        <f t="shared" si="9"/>
        <v>5.7701442945066326</v>
      </c>
    </row>
    <row r="37" spans="3:16" x14ac:dyDescent="0.2">
      <c r="C37">
        <f t="shared" si="4"/>
        <v>2013</v>
      </c>
      <c r="D37" s="3">
        <f>[5]Prices!H33</f>
        <v>2.8060185185185182</v>
      </c>
      <c r="F37">
        <f t="shared" si="6"/>
        <v>5.6120370370370365</v>
      </c>
      <c r="I37">
        <f>0.25*G34+0.75*G38</f>
        <v>-0.29487717172039374</v>
      </c>
      <c r="J37">
        <f t="shared" si="7"/>
        <v>5.3171598653166425</v>
      </c>
      <c r="M37">
        <f t="shared" si="8"/>
        <v>2013</v>
      </c>
      <c r="N37" s="2">
        <f t="shared" si="0"/>
        <v>2.8060185185185182</v>
      </c>
      <c r="P37" s="2">
        <f t="shared" si="9"/>
        <v>5.3171598653166425</v>
      </c>
    </row>
    <row r="38" spans="3:16" x14ac:dyDescent="0.2">
      <c r="C38">
        <f t="shared" si="4"/>
        <v>2014</v>
      </c>
      <c r="D38" s="3">
        <f>[5]Prices!H34</f>
        <v>2.6011614401858307</v>
      </c>
      <c r="E38" s="3">
        <f>'Other (MECS) Prices'!AE51</f>
        <v>5</v>
      </c>
      <c r="F38">
        <f t="shared" si="6"/>
        <v>5.2023228803716615</v>
      </c>
      <c r="G38">
        <f>E38-F38</f>
        <v>-0.20232288037166146</v>
      </c>
      <c r="H38">
        <f>G38^2</f>
        <v>4.0934547921885632E-2</v>
      </c>
      <c r="I38">
        <f>G38</f>
        <v>-0.20232288037166146</v>
      </c>
      <c r="J38">
        <f t="shared" si="7"/>
        <v>5</v>
      </c>
      <c r="M38">
        <f t="shared" si="8"/>
        <v>2014</v>
      </c>
      <c r="N38" s="2">
        <f t="shared" si="0"/>
        <v>2.6011614401858307</v>
      </c>
      <c r="O38">
        <f>E38</f>
        <v>5</v>
      </c>
      <c r="P38" s="2">
        <f t="shared" si="9"/>
        <v>5</v>
      </c>
    </row>
    <row r="39" spans="3:16" x14ac:dyDescent="0.2">
      <c r="C39">
        <f t="shared" si="4"/>
        <v>2015</v>
      </c>
      <c r="D39" s="3">
        <f>[5]Prices!H35</f>
        <v>2.4259102455546149</v>
      </c>
      <c r="F39">
        <f t="shared" si="6"/>
        <v>4.8518204911092297</v>
      </c>
      <c r="I39" s="17">
        <f>I38</f>
        <v>-0.20232288037166146</v>
      </c>
      <c r="J39">
        <f t="shared" si="7"/>
        <v>4.6494976107375683</v>
      </c>
      <c r="M39">
        <f t="shared" si="8"/>
        <v>2015</v>
      </c>
      <c r="N39" s="2">
        <f t="shared" si="0"/>
        <v>2.4259102455546149</v>
      </c>
      <c r="P39" s="2">
        <f t="shared" si="9"/>
        <v>4.6494976107375683</v>
      </c>
    </row>
    <row r="40" spans="3:16" x14ac:dyDescent="0.2">
      <c r="C40">
        <f t="shared" si="4"/>
        <v>2016</v>
      </c>
      <c r="D40" s="3">
        <f>[5]Prices!H36</f>
        <v>2.2987413915934458</v>
      </c>
      <c r="F40">
        <f t="shared" si="6"/>
        <v>4.5974827831868916</v>
      </c>
      <c r="I40" s="17">
        <f t="shared" ref="I40:I42" si="10">I39</f>
        <v>-0.20232288037166146</v>
      </c>
      <c r="J40">
        <f t="shared" si="7"/>
        <v>4.3951599028152302</v>
      </c>
      <c r="M40">
        <f t="shared" si="8"/>
        <v>2016</v>
      </c>
      <c r="N40" s="2">
        <f t="shared" si="0"/>
        <v>2.2987413915934458</v>
      </c>
      <c r="P40" s="2">
        <f t="shared" si="9"/>
        <v>4.3951599028152302</v>
      </c>
    </row>
    <row r="41" spans="3:16" x14ac:dyDescent="0.2">
      <c r="C41">
        <f t="shared" si="4"/>
        <v>2017</v>
      </c>
      <c r="D41" s="3">
        <f>[5]Prices!H37</f>
        <v>2.6728199211614267</v>
      </c>
      <c r="F41">
        <f t="shared" si="6"/>
        <v>5.3456398423228535</v>
      </c>
      <c r="I41" s="17">
        <f t="shared" si="10"/>
        <v>-0.20232288037166146</v>
      </c>
      <c r="J41">
        <f t="shared" si="7"/>
        <v>5.143316961951192</v>
      </c>
      <c r="M41">
        <f t="shared" si="8"/>
        <v>2017</v>
      </c>
      <c r="N41" s="2">
        <f t="shared" si="0"/>
        <v>2.6728199211614267</v>
      </c>
      <c r="P41" s="2">
        <f t="shared" si="9"/>
        <v>5.143316961951192</v>
      </c>
    </row>
    <row r="42" spans="3:16" x14ac:dyDescent="0.2">
      <c r="C42">
        <f t="shared" si="4"/>
        <v>2018</v>
      </c>
      <c r="D42" s="3">
        <f>[5]Prices!H38</f>
        <v>2.8656155070157672</v>
      </c>
      <c r="F42">
        <f t="shared" si="6"/>
        <v>5.7312310140315343</v>
      </c>
      <c r="I42" s="17">
        <f t="shared" si="10"/>
        <v>-0.20232288037166146</v>
      </c>
      <c r="J42">
        <f t="shared" si="7"/>
        <v>5.5289081336598729</v>
      </c>
      <c r="M42">
        <f t="shared" si="8"/>
        <v>2018</v>
      </c>
      <c r="N42" s="2">
        <f t="shared" si="0"/>
        <v>2.8656155070157672</v>
      </c>
      <c r="P42" s="2">
        <f t="shared" si="9"/>
        <v>5.5289081336598729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2:P42"/>
  <sheetViews>
    <sheetView topLeftCell="E7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28515625" customWidth="1"/>
  </cols>
  <sheetData>
    <row r="2" spans="3:16" x14ac:dyDescent="0.2">
      <c r="K2" s="8" t="s">
        <v>35</v>
      </c>
    </row>
    <row r="3" spans="3:16" x14ac:dyDescent="0.2">
      <c r="H3" s="4">
        <v>1</v>
      </c>
      <c r="I3" s="4">
        <v>0</v>
      </c>
      <c r="K3">
        <v>0</v>
      </c>
    </row>
    <row r="4" spans="3:16" x14ac:dyDescent="0.2">
      <c r="H4">
        <f>SUM(H22:H38)</f>
        <v>27.540602193977229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'Other-311'!D7</f>
        <v>1.3710885852798589</v>
      </c>
      <c r="I7">
        <f>G9</f>
        <v>-1.3978201634877385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'Other-311'!D8</f>
        <v>1.3589174800354924</v>
      </c>
      <c r="F8">
        <f t="shared" ref="F8:F33" si="1">$H$3*D8+$I$3*D7</f>
        <v>1.3589174800354924</v>
      </c>
      <c r="I8">
        <f>G9</f>
        <v>-1.3978201634877385</v>
      </c>
      <c r="J8">
        <f>F8+I8</f>
        <v>-3.8902683452246123E-2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-3.8902683452246123E-2</v>
      </c>
    </row>
    <row r="9" spans="3:16" x14ac:dyDescent="0.2">
      <c r="C9">
        <f t="shared" ref="C9:C42" si="4">C8+1</f>
        <v>1985</v>
      </c>
      <c r="D9">
        <f>'Other-311'!D9</f>
        <v>1.3978201634877385</v>
      </c>
      <c r="E9">
        <f>'Other (MECS) Prices'!AF22</f>
        <v>0</v>
      </c>
      <c r="F9">
        <f t="shared" si="1"/>
        <v>1.3978201634877385</v>
      </c>
      <c r="G9">
        <f>E9-F9</f>
        <v>-1.3978201634877385</v>
      </c>
      <c r="H9">
        <f>G9^2</f>
        <v>1.953901209452888</v>
      </c>
      <c r="I9">
        <f>G9</f>
        <v>-1.3978201634877385</v>
      </c>
      <c r="J9">
        <f t="shared" ref="J9:J33" si="5">F9+I9</f>
        <v>0</v>
      </c>
      <c r="M9">
        <f t="shared" si="2"/>
        <v>1985</v>
      </c>
      <c r="N9" s="2">
        <f t="shared" si="0"/>
        <v>1.3978201634877385</v>
      </c>
      <c r="O9">
        <f>E9</f>
        <v>0</v>
      </c>
      <c r="P9" s="2">
        <f t="shared" si="3"/>
        <v>0</v>
      </c>
    </row>
    <row r="10" spans="3:16" x14ac:dyDescent="0.2">
      <c r="C10">
        <f t="shared" si="4"/>
        <v>1986</v>
      </c>
      <c r="D10">
        <f>'Other-311'!D10</f>
        <v>1.2990990990990992</v>
      </c>
      <c r="F10">
        <f t="shared" si="1"/>
        <v>1.2990990990990992</v>
      </c>
      <c r="I10">
        <f>(0.67*G9+0.33*G12)</f>
        <v>-1.3447595453149601</v>
      </c>
      <c r="J10">
        <f t="shared" si="5"/>
        <v>-4.5660446215860961E-2</v>
      </c>
      <c r="M10">
        <f t="shared" si="2"/>
        <v>1986</v>
      </c>
      <c r="N10" s="2">
        <f t="shared" si="0"/>
        <v>1.2990990990990992</v>
      </c>
      <c r="P10" s="2">
        <f t="shared" si="3"/>
        <v>-4.5660446215860961E-2</v>
      </c>
    </row>
    <row r="11" spans="3:16" x14ac:dyDescent="0.2">
      <c r="C11">
        <f t="shared" si="4"/>
        <v>1987</v>
      </c>
      <c r="D11">
        <f>'Other-311'!D11</f>
        <v>1.2596067917783738</v>
      </c>
      <c r="F11">
        <f t="shared" si="1"/>
        <v>1.2596067917783738</v>
      </c>
      <c r="I11">
        <f>(0.33*G9+0.67*G12)</f>
        <v>-1.2900910296217947</v>
      </c>
      <c r="J11">
        <f t="shared" si="5"/>
        <v>-3.0484237843420914E-2</v>
      </c>
      <c r="M11">
        <f t="shared" si="2"/>
        <v>1987</v>
      </c>
      <c r="N11" s="2">
        <f t="shared" si="0"/>
        <v>1.2596067917783738</v>
      </c>
      <c r="P11" s="2">
        <f t="shared" si="3"/>
        <v>-3.0484237843420914E-2</v>
      </c>
    </row>
    <row r="12" spans="3:16" x14ac:dyDescent="0.2">
      <c r="C12">
        <f t="shared" si="4"/>
        <v>1988</v>
      </c>
      <c r="D12">
        <f>'Other-311'!D12</f>
        <v>1.237030411449016</v>
      </c>
      <c r="E12">
        <f>'Other (MECS) Prices'!AF25</f>
        <v>0</v>
      </c>
      <c r="F12">
        <f t="shared" si="1"/>
        <v>1.237030411449016</v>
      </c>
      <c r="G12">
        <f>E12-F12</f>
        <v>-1.237030411449016</v>
      </c>
      <c r="H12">
        <f>G12^2</f>
        <v>1.5302442388497219</v>
      </c>
      <c r="I12">
        <f>G12</f>
        <v>-1.237030411449016</v>
      </c>
      <c r="J12">
        <f t="shared" si="5"/>
        <v>0</v>
      </c>
      <c r="M12">
        <f t="shared" si="2"/>
        <v>1988</v>
      </c>
      <c r="N12" s="2">
        <f t="shared" si="0"/>
        <v>1.237030411449016</v>
      </c>
      <c r="O12">
        <f>E12</f>
        <v>0</v>
      </c>
      <c r="P12" s="2">
        <f t="shared" si="3"/>
        <v>0</v>
      </c>
    </row>
    <row r="13" spans="3:16" x14ac:dyDescent="0.2">
      <c r="C13">
        <f t="shared" si="4"/>
        <v>1989</v>
      </c>
      <c r="D13">
        <f>'Other-311'!D13</f>
        <v>1.2259507829977627</v>
      </c>
      <c r="F13">
        <f t="shared" si="1"/>
        <v>1.2259507829977627</v>
      </c>
      <c r="I13">
        <f>(0.67*G12+0.33*G15)</f>
        <v>-1.2327150951721766</v>
      </c>
      <c r="J13">
        <f t="shared" si="5"/>
        <v>-6.7643121744138668E-3</v>
      </c>
      <c r="M13">
        <f t="shared" si="2"/>
        <v>1989</v>
      </c>
      <c r="N13" s="2">
        <f t="shared" si="0"/>
        <v>1.2259507829977627</v>
      </c>
      <c r="P13" s="2">
        <f t="shared" si="3"/>
        <v>-6.7643121744138668E-3</v>
      </c>
    </row>
    <row r="14" spans="3:16" x14ac:dyDescent="0.2">
      <c r="C14">
        <f t="shared" si="4"/>
        <v>1990</v>
      </c>
      <c r="D14">
        <f>'Other-311'!D14</f>
        <v>1.2212822796081924</v>
      </c>
      <c r="F14">
        <f t="shared" si="1"/>
        <v>1.2212822796081924</v>
      </c>
      <c r="I14">
        <f>(0.33*G12+0.67*G15)</f>
        <v>-1.2282690117354327</v>
      </c>
      <c r="J14">
        <f t="shared" si="5"/>
        <v>-6.9867321272403249E-3</v>
      </c>
      <c r="M14">
        <f t="shared" si="2"/>
        <v>1990</v>
      </c>
      <c r="N14" s="2">
        <f t="shared" si="0"/>
        <v>1.2212822796081924</v>
      </c>
      <c r="P14" s="2">
        <f t="shared" si="3"/>
        <v>-6.9867321272403249E-3</v>
      </c>
    </row>
    <row r="15" spans="3:16" x14ac:dyDescent="0.2">
      <c r="C15">
        <f t="shared" si="4"/>
        <v>1991</v>
      </c>
      <c r="D15">
        <f>'Other-311'!D15</f>
        <v>1.223953695458593</v>
      </c>
      <c r="E15" s="3">
        <f>'Other (MECS) Prices'!AF28</f>
        <v>0</v>
      </c>
      <c r="F15">
        <f t="shared" si="1"/>
        <v>1.223953695458593</v>
      </c>
      <c r="G15">
        <f>E15-F15</f>
        <v>-1.223953695458593</v>
      </c>
      <c r="H15">
        <f>G15^2</f>
        <v>1.4980626486267463</v>
      </c>
      <c r="I15">
        <f>G15</f>
        <v>-1.223953695458593</v>
      </c>
      <c r="J15">
        <f t="shared" si="5"/>
        <v>0</v>
      </c>
      <c r="M15">
        <f t="shared" si="2"/>
        <v>1991</v>
      </c>
      <c r="N15" s="2">
        <f t="shared" si="0"/>
        <v>1.223953695458593</v>
      </c>
      <c r="O15">
        <f>E15</f>
        <v>0</v>
      </c>
      <c r="P15" s="2">
        <f t="shared" si="3"/>
        <v>0</v>
      </c>
    </row>
    <row r="16" spans="3:16" x14ac:dyDescent="0.2">
      <c r="C16">
        <f t="shared" si="4"/>
        <v>1992</v>
      </c>
      <c r="D16">
        <f>'Other-311'!D16</f>
        <v>1.2035955056179777</v>
      </c>
      <c r="F16">
        <f t="shared" si="1"/>
        <v>1.2035955056179777</v>
      </c>
      <c r="I16">
        <f>(0.67*G15+0.33*G18)</f>
        <v>-1.2040272269767409</v>
      </c>
      <c r="J16">
        <f t="shared" si="5"/>
        <v>-4.3172135876323736E-4</v>
      </c>
      <c r="M16">
        <f t="shared" si="2"/>
        <v>1992</v>
      </c>
      <c r="N16" s="2">
        <f t="shared" si="0"/>
        <v>1.2035955056179777</v>
      </c>
      <c r="P16" s="2">
        <f t="shared" si="3"/>
        <v>-4.3172135876323736E-4</v>
      </c>
    </row>
    <row r="17" spans="3:16" x14ac:dyDescent="0.2">
      <c r="C17">
        <f t="shared" si="4"/>
        <v>1993</v>
      </c>
      <c r="D17">
        <f>'Other-311'!D17</f>
        <v>1.1821880650994574</v>
      </c>
      <c r="F17">
        <f t="shared" si="1"/>
        <v>1.1821880650994574</v>
      </c>
      <c r="I17">
        <f>(0.33*G15+0.67*G18)</f>
        <v>-1.1834969261166506</v>
      </c>
      <c r="J17">
        <f t="shared" si="5"/>
        <v>-1.3088610171931858E-3</v>
      </c>
      <c r="M17">
        <f t="shared" si="2"/>
        <v>1993</v>
      </c>
      <c r="N17" s="2">
        <f t="shared" si="0"/>
        <v>1.1821880650994574</v>
      </c>
      <c r="P17" s="2">
        <f t="shared" si="3"/>
        <v>-1.3088610171931858E-3</v>
      </c>
    </row>
    <row r="18" spans="3:16" x14ac:dyDescent="0.2">
      <c r="C18">
        <f t="shared" si="4"/>
        <v>1994</v>
      </c>
      <c r="D18">
        <f>'Other-311'!D18</f>
        <v>1.1635704576347983</v>
      </c>
      <c r="E18" s="3">
        <f>'Other (MECS) Prices'!AF31</f>
        <v>0</v>
      </c>
      <c r="F18">
        <f t="shared" si="1"/>
        <v>1.1635704576347983</v>
      </c>
      <c r="G18">
        <f>E18-F18</f>
        <v>-1.1635704576347983</v>
      </c>
      <c r="H18">
        <f>G18^2</f>
        <v>1.3538962098804539</v>
      </c>
      <c r="I18">
        <f>G18</f>
        <v>-1.1635704576347983</v>
      </c>
      <c r="J18">
        <f t="shared" si="5"/>
        <v>0</v>
      </c>
      <c r="M18">
        <f t="shared" si="2"/>
        <v>1994</v>
      </c>
      <c r="N18" s="2">
        <f t="shared" si="0"/>
        <v>1.1635704576347983</v>
      </c>
      <c r="O18">
        <f>E18</f>
        <v>0</v>
      </c>
      <c r="P18" s="2">
        <f t="shared" si="3"/>
        <v>0</v>
      </c>
    </row>
    <row r="19" spans="3:16" x14ac:dyDescent="0.2">
      <c r="C19">
        <f t="shared" si="4"/>
        <v>1995</v>
      </c>
      <c r="D19">
        <f>'Other-311'!D19</f>
        <v>1.1644646924829156</v>
      </c>
      <c r="F19">
        <f t="shared" si="1"/>
        <v>1.1644646924829156</v>
      </c>
      <c r="I19">
        <f>0.75*G18+0.25*G22</f>
        <v>-0.51613639244889664</v>
      </c>
      <c r="J19">
        <f t="shared" si="5"/>
        <v>0.64832830003401898</v>
      </c>
      <c r="M19">
        <f t="shared" si="2"/>
        <v>1995</v>
      </c>
      <c r="N19" s="2">
        <f t="shared" si="0"/>
        <v>1.1644646924829156</v>
      </c>
      <c r="P19" s="2">
        <f t="shared" si="3"/>
        <v>0.64832830003401898</v>
      </c>
    </row>
    <row r="20" spans="3:16" x14ac:dyDescent="0.2">
      <c r="C20">
        <f t="shared" si="4"/>
        <v>1996</v>
      </c>
      <c r="D20">
        <f>'Other-311'!D20</f>
        <v>1.1383989145183175</v>
      </c>
      <c r="F20">
        <f t="shared" si="1"/>
        <v>1.1383989145183175</v>
      </c>
      <c r="I20">
        <f>0.5*G18+0.5*G22</f>
        <v>0.13129767273700499</v>
      </c>
      <c r="J20">
        <f t="shared" si="5"/>
        <v>1.2696965872553225</v>
      </c>
      <c r="M20">
        <f t="shared" si="2"/>
        <v>1996</v>
      </c>
      <c r="N20" s="2">
        <f t="shared" si="0"/>
        <v>1.1383989145183175</v>
      </c>
      <c r="P20" s="2">
        <f t="shared" si="3"/>
        <v>1.2696965872553225</v>
      </c>
    </row>
    <row r="21" spans="3:16" x14ac:dyDescent="0.2">
      <c r="C21">
        <f t="shared" si="4"/>
        <v>1997</v>
      </c>
      <c r="D21">
        <f>'Other-311'!D21</f>
        <v>1.1114118177717636</v>
      </c>
      <c r="F21">
        <f t="shared" si="1"/>
        <v>1.1114118177717636</v>
      </c>
      <c r="I21">
        <f>0.25*G18+0.75*G22</f>
        <v>0.77873173792290662</v>
      </c>
      <c r="J21">
        <f t="shared" si="5"/>
        <v>1.8901435556946702</v>
      </c>
      <c r="M21">
        <f t="shared" si="2"/>
        <v>1997</v>
      </c>
      <c r="N21" s="2">
        <f t="shared" si="0"/>
        <v>1.1114118177717636</v>
      </c>
      <c r="P21" s="2">
        <f t="shared" si="3"/>
        <v>1.8901435556946702</v>
      </c>
    </row>
    <row r="22" spans="3:16" x14ac:dyDescent="0.2">
      <c r="C22">
        <f t="shared" si="4"/>
        <v>1998</v>
      </c>
      <c r="D22">
        <f>'Other-311'!D22</f>
        <v>1.0738341968911918</v>
      </c>
      <c r="E22" s="3">
        <f>'Other (MECS) Prices'!AF35</f>
        <v>2.5</v>
      </c>
      <c r="F22">
        <f t="shared" si="1"/>
        <v>1.0738341968911918</v>
      </c>
      <c r="G22">
        <f>E22-F22</f>
        <v>1.4261658031088082</v>
      </c>
      <c r="H22">
        <f>G22^2</f>
        <v>2.033948897956992</v>
      </c>
      <c r="I22">
        <f>G22</f>
        <v>1.4261658031088082</v>
      </c>
      <c r="J22">
        <f t="shared" si="5"/>
        <v>2.5</v>
      </c>
      <c r="M22">
        <f t="shared" si="2"/>
        <v>1998</v>
      </c>
      <c r="N22" s="2">
        <f t="shared" si="0"/>
        <v>1.0738341968911918</v>
      </c>
      <c r="O22">
        <f>E22</f>
        <v>2.5</v>
      </c>
      <c r="P22" s="2">
        <f t="shared" si="3"/>
        <v>2.5</v>
      </c>
    </row>
    <row r="23" spans="3:16" x14ac:dyDescent="0.2">
      <c r="C23">
        <f t="shared" si="4"/>
        <v>1999</v>
      </c>
      <c r="D23">
        <f>'Other-311'!D23</f>
        <v>1.0635838150289019</v>
      </c>
      <c r="F23">
        <f t="shared" si="1"/>
        <v>1.0635838150289019</v>
      </c>
      <c r="I23">
        <f>0.75*G22+0.25*G26</f>
        <v>1.6001872955940175</v>
      </c>
      <c r="J23">
        <f t="shared" si="5"/>
        <v>2.6637711106229194</v>
      </c>
      <c r="M23">
        <f t="shared" si="2"/>
        <v>1999</v>
      </c>
      <c r="N23" s="2">
        <f t="shared" si="0"/>
        <v>1.0635838150289019</v>
      </c>
      <c r="P23" s="2">
        <f t="shared" si="3"/>
        <v>2.6637711106229194</v>
      </c>
    </row>
    <row r="24" spans="3:16" x14ac:dyDescent="0.2">
      <c r="C24">
        <f t="shared" si="4"/>
        <v>2000</v>
      </c>
      <c r="D24">
        <f>'Other-311'!D24</f>
        <v>1.0766830138207757</v>
      </c>
      <c r="F24">
        <f t="shared" si="1"/>
        <v>1.0766830138207757</v>
      </c>
      <c r="I24">
        <f>0.5*G22+0.5*G26</f>
        <v>1.7742087880792266</v>
      </c>
      <c r="J24">
        <f t="shared" si="5"/>
        <v>2.8508918019000022</v>
      </c>
      <c r="M24">
        <f t="shared" si="2"/>
        <v>2000</v>
      </c>
      <c r="N24" s="2">
        <f t="shared" si="0"/>
        <v>1.0766830138207757</v>
      </c>
      <c r="P24" s="2">
        <f t="shared" si="3"/>
        <v>2.8508918019000022</v>
      </c>
    </row>
    <row r="25" spans="3:16" x14ac:dyDescent="0.2">
      <c r="C25">
        <f t="shared" si="4"/>
        <v>2001</v>
      </c>
      <c r="D25">
        <f>'Other-311'!D25</f>
        <v>1.1211317418213969</v>
      </c>
      <c r="F25">
        <f t="shared" si="1"/>
        <v>1.1211317418213969</v>
      </c>
      <c r="I25">
        <f>0.25*G22+0.75*G26</f>
        <v>1.9482302805644358</v>
      </c>
      <c r="J25">
        <f t="shared" si="5"/>
        <v>3.0693620223858327</v>
      </c>
      <c r="M25">
        <f t="shared" si="2"/>
        <v>2001</v>
      </c>
      <c r="N25" s="2">
        <f t="shared" si="0"/>
        <v>1.1211317418213969</v>
      </c>
      <c r="P25" s="2">
        <f t="shared" si="3"/>
        <v>3.0693620223858327</v>
      </c>
    </row>
    <row r="26" spans="3:16" x14ac:dyDescent="0.2">
      <c r="C26">
        <f t="shared" si="4"/>
        <v>2002</v>
      </c>
      <c r="D26">
        <f>'Other-311'!D26</f>
        <v>1.1777482269503547</v>
      </c>
      <c r="E26" s="3">
        <f>'Other (MECS) Prices'!AF39</f>
        <v>3.3</v>
      </c>
      <c r="F26">
        <f t="shared" si="1"/>
        <v>1.1777482269503547</v>
      </c>
      <c r="G26">
        <f>E26-F26</f>
        <v>2.1222517730496451</v>
      </c>
      <c r="H26">
        <f>G26^2</f>
        <v>4.5039525882123623</v>
      </c>
      <c r="I26">
        <f>G26</f>
        <v>2.1222517730496451</v>
      </c>
      <c r="J26">
        <f t="shared" si="5"/>
        <v>3.3</v>
      </c>
      <c r="M26">
        <f t="shared" si="2"/>
        <v>2002</v>
      </c>
      <c r="N26" s="2">
        <f t="shared" si="0"/>
        <v>1.1777482269503547</v>
      </c>
      <c r="O26">
        <f>E26</f>
        <v>3.3</v>
      </c>
      <c r="P26" s="2">
        <f t="shared" si="3"/>
        <v>3.3</v>
      </c>
    </row>
    <row r="27" spans="3:16" x14ac:dyDescent="0.2">
      <c r="C27">
        <f t="shared" si="4"/>
        <v>2003</v>
      </c>
      <c r="D27">
        <f>'Other-311'!D27</f>
        <v>1.1895861148197597</v>
      </c>
      <c r="F27">
        <f t="shared" si="1"/>
        <v>1.1895861148197597</v>
      </c>
      <c r="I27">
        <f>0.75*G26+0.25*G30</f>
        <v>2.3958838411251024</v>
      </c>
      <c r="J27">
        <f t="shared" si="5"/>
        <v>3.5854699559448622</v>
      </c>
      <c r="M27">
        <f t="shared" si="2"/>
        <v>2003</v>
      </c>
      <c r="N27" s="2">
        <f t="shared" si="0"/>
        <v>1.1895861148197597</v>
      </c>
      <c r="P27" s="2">
        <f t="shared" si="3"/>
        <v>3.5854699559448622</v>
      </c>
    </row>
    <row r="28" spans="3:16" x14ac:dyDescent="0.2">
      <c r="C28">
        <f t="shared" si="4"/>
        <v>2004</v>
      </c>
      <c r="D28">
        <f>'Other-311'!D28</f>
        <v>1.3600356030262573</v>
      </c>
      <c r="F28">
        <f t="shared" si="1"/>
        <v>1.3600356030262573</v>
      </c>
      <c r="I28">
        <f>0.5*G26+0.5*G30</f>
        <v>2.6695159092005594</v>
      </c>
      <c r="J28">
        <f t="shared" si="5"/>
        <v>4.0295515122268171</v>
      </c>
      <c r="M28">
        <f t="shared" si="2"/>
        <v>2004</v>
      </c>
      <c r="N28" s="2">
        <f t="shared" si="0"/>
        <v>1.3600356030262573</v>
      </c>
      <c r="P28" s="2">
        <f t="shared" si="3"/>
        <v>4.0295515122268171</v>
      </c>
    </row>
    <row r="29" spans="3:16" x14ac:dyDescent="0.2">
      <c r="C29">
        <f t="shared" si="4"/>
        <v>2005</v>
      </c>
      <c r="D29">
        <f>'Other-311'!D29</f>
        <v>1.6591523895401261</v>
      </c>
      <c r="F29">
        <f t="shared" si="1"/>
        <v>1.6591523895401261</v>
      </c>
      <c r="I29">
        <f>0.25*G26+0.75*G30</f>
        <v>2.9431479772760163</v>
      </c>
      <c r="J29">
        <f t="shared" si="5"/>
        <v>4.6023003668161424</v>
      </c>
      <c r="M29">
        <f t="shared" si="2"/>
        <v>2005</v>
      </c>
      <c r="N29" s="2">
        <f t="shared" si="0"/>
        <v>1.6591523895401261</v>
      </c>
      <c r="P29" s="2">
        <f t="shared" si="3"/>
        <v>4.6023003668161424</v>
      </c>
    </row>
    <row r="30" spans="3:16" x14ac:dyDescent="0.2">
      <c r="C30">
        <f t="shared" si="4"/>
        <v>2006</v>
      </c>
      <c r="D30">
        <f>'Other-311'!D30</f>
        <v>1.7832199546485261</v>
      </c>
      <c r="E30" s="3">
        <f>'Other (MECS) Prices'!AF43</f>
        <v>5</v>
      </c>
      <c r="F30">
        <f t="shared" si="1"/>
        <v>1.7832199546485261</v>
      </c>
      <c r="G30">
        <f>E30-F30</f>
        <v>3.2167800453514737</v>
      </c>
      <c r="H30">
        <f>G30^2</f>
        <v>10.34767386017143</v>
      </c>
      <c r="I30">
        <f>G30</f>
        <v>3.2167800453514737</v>
      </c>
      <c r="J30">
        <f t="shared" si="5"/>
        <v>5</v>
      </c>
      <c r="M30">
        <f t="shared" si="2"/>
        <v>2006</v>
      </c>
      <c r="N30" s="2">
        <f t="shared" si="0"/>
        <v>1.7832199546485261</v>
      </c>
      <c r="O30">
        <f>E30</f>
        <v>5</v>
      </c>
      <c r="P30" s="2">
        <f t="shared" si="3"/>
        <v>5</v>
      </c>
    </row>
    <row r="31" spans="3:16" x14ac:dyDescent="0.2">
      <c r="C31">
        <f t="shared" si="4"/>
        <v>2007</v>
      </c>
      <c r="D31">
        <f>'Other-311'!D31</f>
        <v>1.8238712561466248</v>
      </c>
      <c r="F31">
        <f t="shared" si="1"/>
        <v>1.8238712561466248</v>
      </c>
      <c r="I31" s="15">
        <f>G30</f>
        <v>3.2167800453514737</v>
      </c>
      <c r="J31">
        <f t="shared" si="5"/>
        <v>5.040651301498098</v>
      </c>
      <c r="M31">
        <f t="shared" si="2"/>
        <v>2007</v>
      </c>
      <c r="N31" s="2">
        <f t="shared" si="0"/>
        <v>1.8238712561466248</v>
      </c>
      <c r="P31" s="2">
        <f t="shared" si="3"/>
        <v>5.040651301498098</v>
      </c>
    </row>
    <row r="32" spans="3:16" x14ac:dyDescent="0.2">
      <c r="C32">
        <f t="shared" si="4"/>
        <v>2008</v>
      </c>
      <c r="D32">
        <f>'Other-311'!D32</f>
        <v>2.3044843049327355</v>
      </c>
      <c r="F32">
        <f t="shared" si="1"/>
        <v>2.3044843049327355</v>
      </c>
      <c r="I32" s="15">
        <f>G30</f>
        <v>3.2167800453514737</v>
      </c>
      <c r="J32">
        <f t="shared" si="5"/>
        <v>5.5212643502842091</v>
      </c>
      <c r="M32">
        <f t="shared" si="2"/>
        <v>2008</v>
      </c>
      <c r="N32" s="2">
        <f t="shared" si="0"/>
        <v>2.3044843049327355</v>
      </c>
      <c r="P32" s="2">
        <f t="shared" si="3"/>
        <v>5.5212643502842091</v>
      </c>
    </row>
    <row r="33" spans="3:16" x14ac:dyDescent="0.2">
      <c r="C33">
        <f t="shared" si="4"/>
        <v>2009</v>
      </c>
      <c r="D33">
        <f>'Other-311'!D33</f>
        <v>2.5407882676443627</v>
      </c>
      <c r="F33">
        <f t="shared" si="1"/>
        <v>2.5407882676443627</v>
      </c>
      <c r="I33" s="15">
        <f>0.5*G30+0.5*G34</f>
        <v>2.7152550112340892</v>
      </c>
      <c r="J33">
        <f t="shared" si="5"/>
        <v>5.2560432788784519</v>
      </c>
      <c r="M33">
        <f t="shared" si="2"/>
        <v>2009</v>
      </c>
      <c r="N33" s="2">
        <f t="shared" si="0"/>
        <v>2.5407882676443627</v>
      </c>
      <c r="P33" s="2">
        <f t="shared" si="3"/>
        <v>5.2560432788784519</v>
      </c>
    </row>
    <row r="34" spans="3:16" x14ac:dyDescent="0.2">
      <c r="C34">
        <f t="shared" si="4"/>
        <v>2010</v>
      </c>
      <c r="D34" s="3">
        <f>[5]Prices!H30</f>
        <v>2.7862700228832953</v>
      </c>
      <c r="E34" s="3">
        <f>'Other (MECS) Prices'!AF47</f>
        <v>5</v>
      </c>
      <c r="F34">
        <f>$H$3*D34+$I$3*D33</f>
        <v>2.7862700228832953</v>
      </c>
      <c r="G34">
        <f>E34-F34</f>
        <v>2.2137299771167047</v>
      </c>
      <c r="H34">
        <f>G34^2</f>
        <v>4.9006004115851258</v>
      </c>
      <c r="I34">
        <f>G34</f>
        <v>2.2137299771167047</v>
      </c>
      <c r="J34">
        <f>F34+I34</f>
        <v>5</v>
      </c>
      <c r="M34">
        <f>C34</f>
        <v>2010</v>
      </c>
      <c r="N34" s="2">
        <f t="shared" si="0"/>
        <v>2.7862700228832953</v>
      </c>
      <c r="O34">
        <f>E34</f>
        <v>5</v>
      </c>
      <c r="P34" s="2">
        <f>J34</f>
        <v>5</v>
      </c>
    </row>
    <row r="35" spans="3:16" x14ac:dyDescent="0.2">
      <c r="C35">
        <f t="shared" si="4"/>
        <v>2011</v>
      </c>
      <c r="D35" s="3">
        <f>[5]Prices!H31</f>
        <v>3.175707000463607</v>
      </c>
      <c r="F35">
        <f t="shared" ref="F35:F42" si="6">$H$3*D35+$I$3*D34</f>
        <v>3.175707000463607</v>
      </c>
      <c r="I35">
        <f>0.75*G34+0.25*G38</f>
        <v>2.260007122791071</v>
      </c>
      <c r="J35">
        <f t="shared" ref="J35:J42" si="7">F35+I35</f>
        <v>5.4357141232546784</v>
      </c>
      <c r="M35">
        <f t="shared" ref="M35:M42" si="8">C35</f>
        <v>2011</v>
      </c>
      <c r="N35" s="2">
        <f t="shared" si="0"/>
        <v>3.175707000463607</v>
      </c>
      <c r="P35" s="2">
        <f t="shared" ref="P35:P42" si="9">J35</f>
        <v>5.4357141232546784</v>
      </c>
    </row>
    <row r="36" spans="3:16" x14ac:dyDescent="0.2">
      <c r="C36">
        <f t="shared" si="4"/>
        <v>2012</v>
      </c>
      <c r="D36" s="3">
        <f>[5]Prices!H32</f>
        <v>3.0787878787878791</v>
      </c>
      <c r="F36">
        <f t="shared" si="6"/>
        <v>3.0787878787878791</v>
      </c>
      <c r="I36">
        <f>0.5*G34+0.5*G38</f>
        <v>2.3062842684654372</v>
      </c>
      <c r="J36">
        <f t="shared" si="7"/>
        <v>5.3850721472533163</v>
      </c>
      <c r="M36">
        <f t="shared" si="8"/>
        <v>2012</v>
      </c>
      <c r="N36" s="2">
        <f t="shared" si="0"/>
        <v>3.0787878787878791</v>
      </c>
      <c r="P36" s="2">
        <f t="shared" si="9"/>
        <v>5.3850721472533163</v>
      </c>
    </row>
    <row r="37" spans="3:16" x14ac:dyDescent="0.2">
      <c r="C37">
        <f t="shared" si="4"/>
        <v>2013</v>
      </c>
      <c r="D37" s="3">
        <f>[5]Prices!H33</f>
        <v>2.8060185185185182</v>
      </c>
      <c r="F37">
        <f t="shared" si="6"/>
        <v>2.8060185185185182</v>
      </c>
      <c r="I37">
        <f>0.25*G34+0.75*G38</f>
        <v>2.352561414139803</v>
      </c>
      <c r="J37">
        <f t="shared" si="7"/>
        <v>5.1585799326583217</v>
      </c>
      <c r="M37">
        <f t="shared" si="8"/>
        <v>2013</v>
      </c>
      <c r="N37" s="2">
        <f t="shared" si="0"/>
        <v>2.8060185185185182</v>
      </c>
      <c r="P37" s="2">
        <f t="shared" si="9"/>
        <v>5.1585799326583217</v>
      </c>
    </row>
    <row r="38" spans="3:16" x14ac:dyDescent="0.2">
      <c r="C38">
        <f t="shared" si="4"/>
        <v>2014</v>
      </c>
      <c r="D38" s="3">
        <f>[5]Prices!H34</f>
        <v>2.6011614401858307</v>
      </c>
      <c r="E38" s="3">
        <f>'Other (MECS) Prices'!AF51</f>
        <v>5</v>
      </c>
      <c r="F38">
        <f t="shared" si="6"/>
        <v>2.6011614401858307</v>
      </c>
      <c r="G38">
        <f>E38-F38</f>
        <v>2.3988385598141693</v>
      </c>
      <c r="H38">
        <f>G38^2</f>
        <v>5.7544264360513173</v>
      </c>
      <c r="I38">
        <f>G38</f>
        <v>2.3988385598141693</v>
      </c>
      <c r="J38">
        <f t="shared" si="7"/>
        <v>5</v>
      </c>
      <c r="M38">
        <f t="shared" si="8"/>
        <v>2014</v>
      </c>
      <c r="N38" s="2">
        <f t="shared" si="0"/>
        <v>2.6011614401858307</v>
      </c>
      <c r="O38">
        <f>E38</f>
        <v>5</v>
      </c>
      <c r="P38" s="2">
        <f t="shared" si="9"/>
        <v>5</v>
      </c>
    </row>
    <row r="39" spans="3:16" x14ac:dyDescent="0.2">
      <c r="C39">
        <f t="shared" si="4"/>
        <v>2015</v>
      </c>
      <c r="D39" s="3">
        <f>[5]Prices!H35</f>
        <v>2.4259102455546149</v>
      </c>
      <c r="F39">
        <f t="shared" si="6"/>
        <v>2.4259102455546149</v>
      </c>
      <c r="I39" s="17">
        <f>I38</f>
        <v>2.3988385598141693</v>
      </c>
      <c r="J39">
        <f t="shared" si="7"/>
        <v>4.8247488053687846</v>
      </c>
      <c r="M39">
        <f t="shared" si="8"/>
        <v>2015</v>
      </c>
      <c r="N39" s="2">
        <f t="shared" si="0"/>
        <v>2.4259102455546149</v>
      </c>
      <c r="P39" s="2">
        <f t="shared" si="9"/>
        <v>4.8247488053687846</v>
      </c>
    </row>
    <row r="40" spans="3:16" x14ac:dyDescent="0.2">
      <c r="C40">
        <f t="shared" si="4"/>
        <v>2016</v>
      </c>
      <c r="D40" s="3">
        <f>[5]Prices!H36</f>
        <v>2.2987413915934458</v>
      </c>
      <c r="F40">
        <f t="shared" si="6"/>
        <v>2.2987413915934458</v>
      </c>
      <c r="I40" s="17">
        <f t="shared" ref="I40:I42" si="10">I39</f>
        <v>2.3988385598141693</v>
      </c>
      <c r="J40">
        <f t="shared" si="7"/>
        <v>4.6975799514076151</v>
      </c>
      <c r="M40">
        <f t="shared" si="8"/>
        <v>2016</v>
      </c>
      <c r="N40" s="2">
        <f t="shared" si="0"/>
        <v>2.2987413915934458</v>
      </c>
      <c r="P40" s="2">
        <f t="shared" si="9"/>
        <v>4.6975799514076151</v>
      </c>
    </row>
    <row r="41" spans="3:16" x14ac:dyDescent="0.2">
      <c r="C41">
        <f t="shared" si="4"/>
        <v>2017</v>
      </c>
      <c r="D41" s="3">
        <f>[5]Prices!H37</f>
        <v>2.6728199211614267</v>
      </c>
      <c r="F41">
        <f t="shared" si="6"/>
        <v>2.6728199211614267</v>
      </c>
      <c r="I41" s="17">
        <f t="shared" si="10"/>
        <v>2.3988385598141693</v>
      </c>
      <c r="J41">
        <f t="shared" si="7"/>
        <v>5.0716584809755965</v>
      </c>
      <c r="M41">
        <f t="shared" si="8"/>
        <v>2017</v>
      </c>
      <c r="N41" s="2">
        <f t="shared" si="0"/>
        <v>2.6728199211614267</v>
      </c>
      <c r="P41" s="2">
        <f t="shared" si="9"/>
        <v>5.0716584809755965</v>
      </c>
    </row>
    <row r="42" spans="3:16" x14ac:dyDescent="0.2">
      <c r="C42">
        <f t="shared" si="4"/>
        <v>2018</v>
      </c>
      <c r="D42" s="3">
        <f>[5]Prices!H38</f>
        <v>2.8656155070157672</v>
      </c>
      <c r="F42">
        <f t="shared" si="6"/>
        <v>2.8656155070157672</v>
      </c>
      <c r="I42" s="17">
        <f t="shared" si="10"/>
        <v>2.3988385598141693</v>
      </c>
      <c r="J42">
        <f t="shared" si="7"/>
        <v>5.264454066829936</v>
      </c>
      <c r="M42">
        <f t="shared" si="8"/>
        <v>2018</v>
      </c>
      <c r="N42" s="2">
        <f t="shared" si="0"/>
        <v>2.8656155070157672</v>
      </c>
      <c r="P42" s="2">
        <f t="shared" si="9"/>
        <v>5.264454066829936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2:P42"/>
  <sheetViews>
    <sheetView topLeftCell="C7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28515625" customWidth="1"/>
  </cols>
  <sheetData>
    <row r="2" spans="3:16" x14ac:dyDescent="0.2">
      <c r="K2" s="8" t="s">
        <v>35</v>
      </c>
    </row>
    <row r="3" spans="3:16" x14ac:dyDescent="0.2">
      <c r="H3" s="4">
        <v>0</v>
      </c>
      <c r="I3" s="4">
        <v>1.406901979113875</v>
      </c>
      <c r="K3">
        <v>0</v>
      </c>
    </row>
    <row r="4" spans="3:16" x14ac:dyDescent="0.2">
      <c r="H4">
        <f>SUM(H22:H38)</f>
        <v>3.7889618671919925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'Other-311'!D7</f>
        <v>1.3710885852798589</v>
      </c>
      <c r="I7">
        <f>G9</f>
        <v>-1.9118636921143741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'Other-311'!D8</f>
        <v>1.3589174800354924</v>
      </c>
      <c r="F8">
        <f t="shared" ref="F8:F33" si="1">$H$3*D8+$I$3*D7</f>
        <v>1.9289872441706766</v>
      </c>
      <c r="I8">
        <f>G9</f>
        <v>-1.9118636921143741</v>
      </c>
      <c r="J8">
        <f>F8+I8</f>
        <v>1.7123552056302449E-2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1.7123552056302449E-2</v>
      </c>
    </row>
    <row r="9" spans="3:16" x14ac:dyDescent="0.2">
      <c r="C9">
        <f t="shared" ref="C9:C42" si="4">C8+1</f>
        <v>1985</v>
      </c>
      <c r="D9">
        <f>'Other-311'!D9</f>
        <v>1.3978201634877385</v>
      </c>
      <c r="E9">
        <f>'Other (MECS) Prices'!AG22</f>
        <v>0</v>
      </c>
      <c r="F9">
        <f t="shared" si="1"/>
        <v>1.9118636921143741</v>
      </c>
      <c r="G9">
        <f>E9-F9</f>
        <v>-1.9118636921143741</v>
      </c>
      <c r="H9">
        <f>G9^2</f>
        <v>3.6552227772252062</v>
      </c>
      <c r="I9">
        <f>G9</f>
        <v>-1.9118636921143741</v>
      </c>
      <c r="J9">
        <f t="shared" ref="J9:J33" si="5">F9+I9</f>
        <v>0</v>
      </c>
      <c r="M9">
        <f t="shared" si="2"/>
        <v>1985</v>
      </c>
      <c r="N9" s="2">
        <f t="shared" si="0"/>
        <v>1.3978201634877385</v>
      </c>
      <c r="O9">
        <f>E9</f>
        <v>0</v>
      </c>
      <c r="P9" s="2">
        <f t="shared" si="3"/>
        <v>0</v>
      </c>
    </row>
    <row r="10" spans="3:16" x14ac:dyDescent="0.2">
      <c r="C10">
        <f t="shared" si="4"/>
        <v>1986</v>
      </c>
      <c r="D10">
        <f>'Other-311'!D10</f>
        <v>1.2990990990990992</v>
      </c>
      <c r="F10">
        <f t="shared" si="1"/>
        <v>1.9665959544561797</v>
      </c>
      <c r="I10">
        <f>(0.67*G9+0.33*G12)</f>
        <v>-1.8657559588418606</v>
      </c>
      <c r="J10">
        <f t="shared" si="5"/>
        <v>0.10083999561431911</v>
      </c>
      <c r="M10">
        <f t="shared" si="2"/>
        <v>1986</v>
      </c>
      <c r="N10" s="2">
        <f t="shared" si="0"/>
        <v>1.2990990990990992</v>
      </c>
      <c r="P10" s="2">
        <f t="shared" si="3"/>
        <v>0.10083999561431911</v>
      </c>
    </row>
    <row r="11" spans="3:16" x14ac:dyDescent="0.2">
      <c r="C11">
        <f t="shared" si="4"/>
        <v>1987</v>
      </c>
      <c r="D11">
        <f>'Other-311'!D11</f>
        <v>1.2596067917783738</v>
      </c>
      <c r="F11">
        <f t="shared" si="1"/>
        <v>1.8277050935875747</v>
      </c>
      <c r="I11">
        <f>(0.33*G9+0.67*G12)</f>
        <v>-1.8182510215307863</v>
      </c>
      <c r="J11">
        <f t="shared" si="5"/>
        <v>9.4540720567883874E-3</v>
      </c>
      <c r="M11">
        <f t="shared" si="2"/>
        <v>1987</v>
      </c>
      <c r="N11" s="2">
        <f t="shared" si="0"/>
        <v>1.2596067917783738</v>
      </c>
      <c r="P11" s="2">
        <f t="shared" si="3"/>
        <v>9.4540720567883874E-3</v>
      </c>
    </row>
    <row r="12" spans="3:16" x14ac:dyDescent="0.2">
      <c r="C12">
        <f t="shared" si="4"/>
        <v>1988</v>
      </c>
      <c r="D12">
        <f>'Other-311'!D12</f>
        <v>1.237030411449016</v>
      </c>
      <c r="E12">
        <f>'Other (MECS) Prices'!AG25</f>
        <v>0</v>
      </c>
      <c r="F12">
        <f t="shared" si="1"/>
        <v>1.7721432882582728</v>
      </c>
      <c r="G12">
        <f>E12-F12</f>
        <v>-1.7721432882582728</v>
      </c>
      <c r="H12">
        <f>G12^2</f>
        <v>3.1404918341188437</v>
      </c>
      <c r="I12">
        <f>G12</f>
        <v>-1.7721432882582728</v>
      </c>
      <c r="J12">
        <f t="shared" si="5"/>
        <v>0</v>
      </c>
      <c r="M12">
        <f t="shared" si="2"/>
        <v>1988</v>
      </c>
      <c r="N12" s="2">
        <f t="shared" si="0"/>
        <v>1.237030411449016</v>
      </c>
      <c r="O12">
        <f>E12</f>
        <v>0</v>
      </c>
      <c r="P12" s="2">
        <f t="shared" si="3"/>
        <v>0</v>
      </c>
    </row>
    <row r="13" spans="3:16" x14ac:dyDescent="0.2">
      <c r="C13">
        <f t="shared" si="4"/>
        <v>1989</v>
      </c>
      <c r="D13">
        <f>'Other-311'!D13</f>
        <v>1.2259507829977627</v>
      </c>
      <c r="F13">
        <f t="shared" si="1"/>
        <v>1.7403805340916718</v>
      </c>
      <c r="I13">
        <f>(0.67*G12+0.33*G15)</f>
        <v>-1.7543500736914082</v>
      </c>
      <c r="J13">
        <f t="shared" si="5"/>
        <v>-1.3969539599736347E-2</v>
      </c>
      <c r="M13">
        <f t="shared" si="2"/>
        <v>1989</v>
      </c>
      <c r="N13" s="2">
        <f t="shared" si="0"/>
        <v>1.2259507829977627</v>
      </c>
      <c r="P13" s="2">
        <f t="shared" si="3"/>
        <v>-1.3969539599736347E-2</v>
      </c>
    </row>
    <row r="14" spans="3:16" x14ac:dyDescent="0.2">
      <c r="C14">
        <f t="shared" si="4"/>
        <v>1990</v>
      </c>
      <c r="D14">
        <f>'Other-311'!D14</f>
        <v>1.2212822796081924</v>
      </c>
      <c r="F14">
        <f t="shared" si="1"/>
        <v>1.7247925828957571</v>
      </c>
      <c r="I14">
        <f>(0.33*G12+0.67*G15)</f>
        <v>-1.7360176708043356</v>
      </c>
      <c r="J14">
        <f t="shared" si="5"/>
        <v>-1.1225087908578457E-2</v>
      </c>
      <c r="M14">
        <f t="shared" si="2"/>
        <v>1990</v>
      </c>
      <c r="N14" s="2">
        <f t="shared" si="0"/>
        <v>1.2212822796081924</v>
      </c>
      <c r="P14" s="2">
        <f t="shared" si="3"/>
        <v>-1.1225087908578457E-2</v>
      </c>
    </row>
    <row r="15" spans="3:16" x14ac:dyDescent="0.2">
      <c r="C15">
        <f t="shared" si="4"/>
        <v>1991</v>
      </c>
      <c r="D15">
        <f>'Other-311'!D15</f>
        <v>1.223953695458593</v>
      </c>
      <c r="E15" s="3">
        <f>'Other (MECS) Prices'!AG28</f>
        <v>0</v>
      </c>
      <c r="F15">
        <f t="shared" si="1"/>
        <v>1.7182244562374707</v>
      </c>
      <c r="G15">
        <f>E15-F15</f>
        <v>-1.7182244562374707</v>
      </c>
      <c r="H15">
        <f>G15^2</f>
        <v>2.9522952820125519</v>
      </c>
      <c r="I15">
        <f>G15</f>
        <v>-1.7182244562374707</v>
      </c>
      <c r="J15">
        <f t="shared" si="5"/>
        <v>0</v>
      </c>
      <c r="M15">
        <f t="shared" si="2"/>
        <v>1991</v>
      </c>
      <c r="N15" s="2">
        <f t="shared" si="0"/>
        <v>1.223953695458593</v>
      </c>
      <c r="O15">
        <f>E15</f>
        <v>0</v>
      </c>
      <c r="P15" s="2">
        <f t="shared" si="3"/>
        <v>0</v>
      </c>
    </row>
    <row r="16" spans="3:16" x14ac:dyDescent="0.2">
      <c r="C16">
        <f t="shared" si="4"/>
        <v>1992</v>
      </c>
      <c r="D16">
        <f>'Other-311'!D16</f>
        <v>1.2035955056179777</v>
      </c>
      <c r="F16">
        <f t="shared" si="1"/>
        <v>1.7219828764844356</v>
      </c>
      <c r="I16">
        <f>(0.67*G15+0.33*G18)</f>
        <v>-1.7000738860752711</v>
      </c>
      <c r="J16">
        <f t="shared" si="5"/>
        <v>2.1908990409164497E-2</v>
      </c>
      <c r="M16">
        <f t="shared" si="2"/>
        <v>1992</v>
      </c>
      <c r="N16" s="2">
        <f t="shared" si="0"/>
        <v>1.2035955056179777</v>
      </c>
      <c r="P16" s="2">
        <f t="shared" si="3"/>
        <v>2.1908990409164497E-2</v>
      </c>
    </row>
    <row r="17" spans="3:16" x14ac:dyDescent="0.2">
      <c r="C17">
        <f t="shared" si="4"/>
        <v>1993</v>
      </c>
      <c r="D17">
        <f>'Other-311'!D17</f>
        <v>1.1821880650994574</v>
      </c>
      <c r="F17">
        <f t="shared" si="1"/>
        <v>1.693340898906498</v>
      </c>
      <c r="I17">
        <f>(0.33*G15+0.67*G18)</f>
        <v>-1.6813732986354291</v>
      </c>
      <c r="J17">
        <f t="shared" si="5"/>
        <v>1.1967600271068912E-2</v>
      </c>
      <c r="M17">
        <f t="shared" si="2"/>
        <v>1993</v>
      </c>
      <c r="N17" s="2">
        <f t="shared" si="0"/>
        <v>1.1821880650994574</v>
      </c>
      <c r="P17" s="2">
        <f t="shared" si="3"/>
        <v>1.1967600271068912E-2</v>
      </c>
    </row>
    <row r="18" spans="3:16" x14ac:dyDescent="0.2">
      <c r="C18">
        <f t="shared" si="4"/>
        <v>1994</v>
      </c>
      <c r="D18">
        <f>'Other-311'!D18</f>
        <v>1.1635704576347983</v>
      </c>
      <c r="E18" s="3">
        <f>'Other (MECS) Prices'!AG31</f>
        <v>0</v>
      </c>
      <c r="F18">
        <f t="shared" si="1"/>
        <v>1.6632227284732293</v>
      </c>
      <c r="G18">
        <f>E18-F18</f>
        <v>-1.6632227284732293</v>
      </c>
      <c r="H18">
        <f>G18^2</f>
        <v>2.7663098445099332</v>
      </c>
      <c r="I18">
        <f>G18</f>
        <v>-1.6632227284732293</v>
      </c>
      <c r="J18">
        <f t="shared" si="5"/>
        <v>0</v>
      </c>
      <c r="M18">
        <f t="shared" si="2"/>
        <v>1994</v>
      </c>
      <c r="N18" s="2">
        <f t="shared" si="0"/>
        <v>1.1635704576347983</v>
      </c>
      <c r="O18">
        <f>E18</f>
        <v>0</v>
      </c>
      <c r="P18" s="2">
        <f t="shared" si="3"/>
        <v>0</v>
      </c>
    </row>
    <row r="19" spans="3:16" x14ac:dyDescent="0.2">
      <c r="C19">
        <f t="shared" si="4"/>
        <v>1995</v>
      </c>
      <c r="D19">
        <f>'Other-311'!D19</f>
        <v>1.1644646924829156</v>
      </c>
      <c r="F19">
        <f t="shared" si="1"/>
        <v>1.6370295796848351</v>
      </c>
      <c r="I19">
        <f>0.75*G18+0.25*G22</f>
        <v>-1.1060708533472039</v>
      </c>
      <c r="J19">
        <f t="shared" si="5"/>
        <v>0.53095872633763119</v>
      </c>
      <c r="M19">
        <f t="shared" si="2"/>
        <v>1995</v>
      </c>
      <c r="N19" s="2">
        <f t="shared" si="0"/>
        <v>1.1644646924829156</v>
      </c>
      <c r="P19" s="2">
        <f t="shared" si="3"/>
        <v>0.53095872633763119</v>
      </c>
    </row>
    <row r="20" spans="3:16" x14ac:dyDescent="0.2">
      <c r="C20">
        <f t="shared" si="4"/>
        <v>1996</v>
      </c>
      <c r="D20">
        <f>'Other-311'!D20</f>
        <v>1.1383989145183175</v>
      </c>
      <c r="F20">
        <f t="shared" si="1"/>
        <v>1.6382876804624438</v>
      </c>
      <c r="I20">
        <f>0.5*G18+0.5*G22</f>
        <v>-0.54891897822117841</v>
      </c>
      <c r="J20">
        <f t="shared" si="5"/>
        <v>1.0893687022412655</v>
      </c>
      <c r="M20">
        <f t="shared" si="2"/>
        <v>1996</v>
      </c>
      <c r="N20" s="2">
        <f t="shared" si="0"/>
        <v>1.1383989145183175</v>
      </c>
      <c r="P20" s="2">
        <f t="shared" si="3"/>
        <v>1.0893687022412655</v>
      </c>
    </row>
    <row r="21" spans="3:16" x14ac:dyDescent="0.2">
      <c r="C21">
        <f t="shared" si="4"/>
        <v>1997</v>
      </c>
      <c r="D21">
        <f>'Other-311'!D21</f>
        <v>1.1114118177717636</v>
      </c>
      <c r="F21">
        <f t="shared" si="1"/>
        <v>1.6016156858569079</v>
      </c>
      <c r="I21">
        <f>0.25*G18+0.75*G22</f>
        <v>8.2328969048470202E-3</v>
      </c>
      <c r="J21">
        <f t="shared" si="5"/>
        <v>1.609848582761755</v>
      </c>
      <c r="M21">
        <f t="shared" si="2"/>
        <v>1997</v>
      </c>
      <c r="N21" s="2">
        <f t="shared" si="0"/>
        <v>1.1114118177717636</v>
      </c>
      <c r="P21" s="2">
        <f t="shared" si="3"/>
        <v>1.609848582761755</v>
      </c>
    </row>
    <row r="22" spans="3:16" x14ac:dyDescent="0.2">
      <c r="C22">
        <f t="shared" si="4"/>
        <v>1998</v>
      </c>
      <c r="D22">
        <f>'Other-311'!D22</f>
        <v>1.0738341968911918</v>
      </c>
      <c r="E22" s="3">
        <f>'Other (MECS) Prices'!AG35</f>
        <v>2.129032258064516</v>
      </c>
      <c r="F22">
        <f t="shared" si="1"/>
        <v>1.5636474860336436</v>
      </c>
      <c r="G22">
        <f>E22-F22</f>
        <v>0.56538477203087245</v>
      </c>
      <c r="H22">
        <f>G22^2</f>
        <v>0.3196599404444016</v>
      </c>
      <c r="I22">
        <f>G22</f>
        <v>0.56538477203087245</v>
      </c>
      <c r="J22">
        <f t="shared" si="5"/>
        <v>2.129032258064516</v>
      </c>
      <c r="M22">
        <f t="shared" si="2"/>
        <v>1998</v>
      </c>
      <c r="N22" s="2">
        <f t="shared" si="0"/>
        <v>1.0738341968911918</v>
      </c>
      <c r="O22">
        <f>E22</f>
        <v>2.129032258064516</v>
      </c>
      <c r="P22" s="2">
        <f t="shared" si="3"/>
        <v>2.129032258064516</v>
      </c>
    </row>
    <row r="23" spans="3:16" x14ac:dyDescent="0.2">
      <c r="C23">
        <f t="shared" si="4"/>
        <v>1999</v>
      </c>
      <c r="D23">
        <f>'Other-311'!D23</f>
        <v>1.0635838150289019</v>
      </c>
      <c r="F23">
        <f t="shared" si="1"/>
        <v>1.5107794568463762</v>
      </c>
      <c r="I23">
        <f>0.75*G22+0.25*G26</f>
        <v>0.36698975793039901</v>
      </c>
      <c r="J23">
        <f t="shared" si="5"/>
        <v>1.8777692147767753</v>
      </c>
      <c r="M23">
        <f t="shared" si="2"/>
        <v>1999</v>
      </c>
      <c r="N23" s="2">
        <f t="shared" si="0"/>
        <v>1.0635838150289019</v>
      </c>
      <c r="P23" s="2">
        <f t="shared" si="3"/>
        <v>1.8777692147767753</v>
      </c>
    </row>
    <row r="24" spans="3:16" x14ac:dyDescent="0.2">
      <c r="C24">
        <f t="shared" si="4"/>
        <v>2000</v>
      </c>
      <c r="D24">
        <f>'Other-311'!D24</f>
        <v>1.0766830138207757</v>
      </c>
      <c r="F24">
        <f t="shared" si="1"/>
        <v>1.4963581743176477</v>
      </c>
      <c r="I24">
        <f>0.5*G22+0.5*G26</f>
        <v>0.16859474382992556</v>
      </c>
      <c r="J24">
        <f t="shared" si="5"/>
        <v>1.6649529181475733</v>
      </c>
      <c r="M24">
        <f t="shared" si="2"/>
        <v>2000</v>
      </c>
      <c r="N24" s="2">
        <f t="shared" si="0"/>
        <v>1.0766830138207757</v>
      </c>
      <c r="P24" s="2">
        <f t="shared" si="3"/>
        <v>1.6649529181475733</v>
      </c>
    </row>
    <row r="25" spans="3:16" x14ac:dyDescent="0.2">
      <c r="C25">
        <f t="shared" si="4"/>
        <v>2001</v>
      </c>
      <c r="D25">
        <f>'Other-311'!D25</f>
        <v>1.1211317418213969</v>
      </c>
      <c r="F25">
        <f t="shared" si="1"/>
        <v>1.5147874630227409</v>
      </c>
      <c r="I25">
        <f>0.25*G22+0.75*G26</f>
        <v>-2.9800270270547879E-2</v>
      </c>
      <c r="J25">
        <f t="shared" si="5"/>
        <v>1.4849871927521932</v>
      </c>
      <c r="M25">
        <f t="shared" si="2"/>
        <v>2001</v>
      </c>
      <c r="N25" s="2">
        <f t="shared" si="0"/>
        <v>1.1211317418213969</v>
      </c>
      <c r="P25" s="2">
        <f t="shared" si="3"/>
        <v>1.4849871927521932</v>
      </c>
    </row>
    <row r="26" spans="3:16" x14ac:dyDescent="0.2">
      <c r="C26">
        <f t="shared" si="4"/>
        <v>2002</v>
      </c>
      <c r="D26">
        <f>'Other-311'!D26</f>
        <v>1.1777482269503547</v>
      </c>
      <c r="E26" s="3">
        <f>'Other (MECS) Prices'!AG39</f>
        <v>1.3491271820448878</v>
      </c>
      <c r="F26">
        <f t="shared" si="1"/>
        <v>1.5773224664159091</v>
      </c>
      <c r="G26">
        <f>E26-F26</f>
        <v>-0.22819528437102132</v>
      </c>
      <c r="H26">
        <f>G26^2</f>
        <v>5.207308780917129E-2</v>
      </c>
      <c r="I26">
        <f>G26</f>
        <v>-0.22819528437102132</v>
      </c>
      <c r="J26">
        <f t="shared" si="5"/>
        <v>1.3491271820448878</v>
      </c>
      <c r="M26">
        <f t="shared" si="2"/>
        <v>2002</v>
      </c>
      <c r="N26" s="2">
        <f t="shared" si="0"/>
        <v>1.1777482269503547</v>
      </c>
      <c r="O26">
        <f>E26</f>
        <v>1.3491271820448878</v>
      </c>
      <c r="P26" s="2">
        <f t="shared" si="3"/>
        <v>1.3491271820448878</v>
      </c>
    </row>
    <row r="27" spans="3:16" x14ac:dyDescent="0.2">
      <c r="C27">
        <f t="shared" si="4"/>
        <v>2003</v>
      </c>
      <c r="D27">
        <f>'Other-311'!D27</f>
        <v>1.1895861148197597</v>
      </c>
      <c r="F27">
        <f t="shared" si="1"/>
        <v>1.6569763113943115</v>
      </c>
      <c r="I27">
        <f>0.75*G26+0.25*G30</f>
        <v>-0.11119413988362714</v>
      </c>
      <c r="J27">
        <f t="shared" si="5"/>
        <v>1.5457821715106843</v>
      </c>
      <c r="M27">
        <f t="shared" si="2"/>
        <v>2003</v>
      </c>
      <c r="N27" s="2">
        <f t="shared" si="0"/>
        <v>1.1895861148197597</v>
      </c>
      <c r="P27" s="2">
        <f t="shared" si="3"/>
        <v>1.5457821715106843</v>
      </c>
    </row>
    <row r="28" spans="3:16" x14ac:dyDescent="0.2">
      <c r="C28">
        <f t="shared" si="4"/>
        <v>2004</v>
      </c>
      <c r="D28">
        <f>'Other-311'!D28</f>
        <v>1.3600356030262573</v>
      </c>
      <c r="F28">
        <f t="shared" si="1"/>
        <v>1.6736310592663053</v>
      </c>
      <c r="I28">
        <f>0.5*G26+0.5*G30</f>
        <v>5.8070046037670409E-3</v>
      </c>
      <c r="J28">
        <f t="shared" si="5"/>
        <v>1.6794380638700723</v>
      </c>
      <c r="M28">
        <f t="shared" si="2"/>
        <v>2004</v>
      </c>
      <c r="N28" s="2">
        <f t="shared" si="0"/>
        <v>1.3600356030262573</v>
      </c>
      <c r="P28" s="2">
        <f t="shared" si="3"/>
        <v>1.6794380638700723</v>
      </c>
    </row>
    <row r="29" spans="3:16" x14ac:dyDescent="0.2">
      <c r="C29">
        <f t="shared" si="4"/>
        <v>2005</v>
      </c>
      <c r="D29">
        <f>'Other-311'!D29</f>
        <v>1.6591523895401261</v>
      </c>
      <c r="F29">
        <f t="shared" si="1"/>
        <v>1.9134367815629738</v>
      </c>
      <c r="I29">
        <f>0.25*G26+0.75*G30</f>
        <v>0.12280814909116122</v>
      </c>
      <c r="J29">
        <f t="shared" si="5"/>
        <v>2.036244930654135</v>
      </c>
      <c r="M29">
        <f t="shared" si="2"/>
        <v>2005</v>
      </c>
      <c r="N29" s="2">
        <f t="shared" si="0"/>
        <v>1.6591523895401261</v>
      </c>
      <c r="P29" s="2">
        <f t="shared" si="3"/>
        <v>2.036244930654135</v>
      </c>
    </row>
    <row r="30" spans="3:16" x14ac:dyDescent="0.2">
      <c r="C30">
        <f t="shared" si="4"/>
        <v>2006</v>
      </c>
      <c r="D30">
        <f>'Other-311'!D30</f>
        <v>1.7832199546485261</v>
      </c>
      <c r="E30" s="3">
        <f>'Other (MECS) Prices'!AG43</f>
        <v>2.574074074074074</v>
      </c>
      <c r="F30">
        <f t="shared" si="1"/>
        <v>2.3342647804955186</v>
      </c>
      <c r="G30">
        <f>E30-F30</f>
        <v>0.2398092935785554</v>
      </c>
      <c r="H30">
        <f>G30^2</f>
        <v>5.7508497286645775E-2</v>
      </c>
      <c r="I30">
        <f>G30</f>
        <v>0.2398092935785554</v>
      </c>
      <c r="J30">
        <f t="shared" si="5"/>
        <v>2.574074074074074</v>
      </c>
      <c r="M30">
        <f t="shared" si="2"/>
        <v>2006</v>
      </c>
      <c r="N30" s="2">
        <f t="shared" si="0"/>
        <v>1.7832199546485261</v>
      </c>
      <c r="O30">
        <f>E30</f>
        <v>2.574074074074074</v>
      </c>
      <c r="P30" s="2">
        <f t="shared" si="3"/>
        <v>2.574074074074074</v>
      </c>
    </row>
    <row r="31" spans="3:16" x14ac:dyDescent="0.2">
      <c r="C31">
        <f t="shared" si="4"/>
        <v>2007</v>
      </c>
      <c r="D31">
        <f>'Other-311'!D31</f>
        <v>1.8238712561466248</v>
      </c>
      <c r="F31">
        <f t="shared" si="1"/>
        <v>2.5088156833903659</v>
      </c>
      <c r="I31" s="15">
        <f>G30</f>
        <v>0.2398092935785554</v>
      </c>
      <c r="J31">
        <f t="shared" si="5"/>
        <v>2.7486249769689213</v>
      </c>
      <c r="M31">
        <f t="shared" si="2"/>
        <v>2007</v>
      </c>
      <c r="N31" s="2">
        <f t="shared" si="0"/>
        <v>1.8238712561466248</v>
      </c>
      <c r="P31" s="2">
        <f t="shared" si="3"/>
        <v>2.7486249769689213</v>
      </c>
    </row>
    <row r="32" spans="3:16" x14ac:dyDescent="0.2">
      <c r="C32">
        <f t="shared" si="4"/>
        <v>2008</v>
      </c>
      <c r="D32">
        <f>'Other-311'!D32</f>
        <v>2.3044843049327355</v>
      </c>
      <c r="F32">
        <f t="shared" si="1"/>
        <v>2.5660080799215956</v>
      </c>
      <c r="I32" s="15">
        <f>G30</f>
        <v>0.2398092935785554</v>
      </c>
      <c r="J32">
        <f t="shared" si="5"/>
        <v>2.805817373500151</v>
      </c>
      <c r="M32">
        <f t="shared" si="2"/>
        <v>2008</v>
      </c>
      <c r="N32" s="2">
        <f t="shared" si="0"/>
        <v>2.3044843049327355</v>
      </c>
      <c r="P32" s="2">
        <f t="shared" si="3"/>
        <v>2.805817373500151</v>
      </c>
    </row>
    <row r="33" spans="3:16" x14ac:dyDescent="0.2">
      <c r="C33">
        <f t="shared" si="4"/>
        <v>2009</v>
      </c>
      <c r="D33">
        <f>'Other-311'!D33</f>
        <v>2.5407882676443627</v>
      </c>
      <c r="F33">
        <f t="shared" si="1"/>
        <v>3.2421835294467281</v>
      </c>
      <c r="I33" s="15">
        <f>0.5*G30+0.5*G34</f>
        <v>-0.62355572521699942</v>
      </c>
      <c r="J33">
        <f t="shared" si="5"/>
        <v>2.6186278042297286</v>
      </c>
      <c r="M33">
        <f t="shared" si="2"/>
        <v>2009</v>
      </c>
      <c r="N33" s="2">
        <f t="shared" si="0"/>
        <v>2.5407882676443627</v>
      </c>
      <c r="P33" s="2">
        <f t="shared" si="3"/>
        <v>2.6186278042297286</v>
      </c>
    </row>
    <row r="34" spans="3:16" x14ac:dyDescent="0.2">
      <c r="C34">
        <f t="shared" si="4"/>
        <v>2010</v>
      </c>
      <c r="D34" s="3">
        <f>[5]Prices!H30</f>
        <v>2.7862700228832953</v>
      </c>
      <c r="E34" s="3">
        <f>'Other (MECS) Prices'!AG47</f>
        <v>2.0877192982456139</v>
      </c>
      <c r="F34">
        <f>$H$3*D34+$I$3*D33</f>
        <v>3.5746400422581681</v>
      </c>
      <c r="G34">
        <f>E34-F34</f>
        <v>-1.4869207440125543</v>
      </c>
      <c r="H34">
        <f>G34^2</f>
        <v>2.2109332989748478</v>
      </c>
      <c r="I34">
        <f>G34</f>
        <v>-1.4869207440125543</v>
      </c>
      <c r="J34">
        <f>F34+I34</f>
        <v>2.0877192982456139</v>
      </c>
      <c r="M34">
        <f>C34</f>
        <v>2010</v>
      </c>
      <c r="N34" s="2">
        <f t="shared" si="0"/>
        <v>2.7862700228832953</v>
      </c>
      <c r="O34">
        <f>E34</f>
        <v>2.0877192982456139</v>
      </c>
      <c r="P34" s="2">
        <f>J34</f>
        <v>2.0877192982456139</v>
      </c>
    </row>
    <row r="35" spans="3:16" x14ac:dyDescent="0.2">
      <c r="C35">
        <f t="shared" si="4"/>
        <v>2011</v>
      </c>
      <c r="D35" s="3">
        <f>[5]Prices!H31</f>
        <v>3.175707000463607</v>
      </c>
      <c r="F35">
        <f t="shared" ref="F35:F42" si="6">$H$3*D35+$I$3*D34</f>
        <v>3.9200088095401702</v>
      </c>
      <c r="I35">
        <f>0.75*G34+0.25*G38</f>
        <v>-0.84723684900857377</v>
      </c>
      <c r="J35">
        <f t="shared" ref="J35:J42" si="7">F35+I35</f>
        <v>3.0727719605315964</v>
      </c>
      <c r="M35">
        <f t="shared" ref="M35:M42" si="8">C35</f>
        <v>2011</v>
      </c>
      <c r="N35" s="2">
        <f t="shared" si="0"/>
        <v>3.175707000463607</v>
      </c>
      <c r="P35" s="2">
        <f t="shared" ref="P35:P42" si="9">J35</f>
        <v>3.0727719605315964</v>
      </c>
    </row>
    <row r="36" spans="3:16" x14ac:dyDescent="0.2">
      <c r="C36">
        <f t="shared" si="4"/>
        <v>2012</v>
      </c>
      <c r="D36" s="3">
        <f>[5]Prices!H32</f>
        <v>3.0787878787878791</v>
      </c>
      <c r="F36">
        <f t="shared" si="6"/>
        <v>4.467908464038036</v>
      </c>
      <c r="I36">
        <f>0.5*G34+0.5*G38</f>
        <v>-0.20755295400459328</v>
      </c>
      <c r="J36">
        <f t="shared" si="7"/>
        <v>4.2603555100334427</v>
      </c>
      <c r="M36">
        <f t="shared" si="8"/>
        <v>2012</v>
      </c>
      <c r="N36" s="2">
        <f t="shared" si="0"/>
        <v>3.0787878787878791</v>
      </c>
      <c r="P36" s="2">
        <f t="shared" si="9"/>
        <v>4.2603555100334427</v>
      </c>
    </row>
    <row r="37" spans="3:16" x14ac:dyDescent="0.2">
      <c r="C37">
        <f t="shared" si="4"/>
        <v>2013</v>
      </c>
      <c r="D37" s="3">
        <f>[5]Prices!H33</f>
        <v>2.8060185185185182</v>
      </c>
      <c r="F37">
        <f t="shared" si="6"/>
        <v>4.331552759938476</v>
      </c>
      <c r="I37">
        <f>0.25*G34+0.75*G38</f>
        <v>0.4321309409993872</v>
      </c>
      <c r="J37">
        <f t="shared" si="7"/>
        <v>4.7636837009378628</v>
      </c>
      <c r="M37">
        <f t="shared" si="8"/>
        <v>2013</v>
      </c>
      <c r="N37" s="2">
        <f t="shared" si="0"/>
        <v>2.8060185185185182</v>
      </c>
      <c r="P37" s="2">
        <f t="shared" si="9"/>
        <v>4.7636837009378628</v>
      </c>
    </row>
    <row r="38" spans="3:16" x14ac:dyDescent="0.2">
      <c r="C38">
        <f t="shared" si="4"/>
        <v>2014</v>
      </c>
      <c r="D38" s="3">
        <f>[5]Prices!H34</f>
        <v>2.6011614401858307</v>
      </c>
      <c r="E38" s="3">
        <f>'Other (MECS) Prices'!AG51</f>
        <v>5.0196078431372548</v>
      </c>
      <c r="F38">
        <f t="shared" si="6"/>
        <v>3.9477930071338871</v>
      </c>
      <c r="G38">
        <f>E38-F38</f>
        <v>1.0718148360033677</v>
      </c>
      <c r="H38">
        <f>G38^2</f>
        <v>1.148787042676926</v>
      </c>
      <c r="I38">
        <f>G38</f>
        <v>1.0718148360033677</v>
      </c>
      <c r="J38">
        <f t="shared" si="7"/>
        <v>5.0196078431372548</v>
      </c>
      <c r="M38">
        <f t="shared" si="8"/>
        <v>2014</v>
      </c>
      <c r="N38" s="2">
        <f t="shared" si="0"/>
        <v>2.6011614401858307</v>
      </c>
      <c r="O38">
        <f>E38</f>
        <v>5.0196078431372548</v>
      </c>
      <c r="P38" s="2">
        <f t="shared" si="9"/>
        <v>5.0196078431372548</v>
      </c>
    </row>
    <row r="39" spans="3:16" x14ac:dyDescent="0.2">
      <c r="C39">
        <f t="shared" si="4"/>
        <v>2015</v>
      </c>
      <c r="D39" s="3">
        <f>[5]Prices!H35</f>
        <v>2.4259102455546149</v>
      </c>
      <c r="F39">
        <f t="shared" si="6"/>
        <v>3.6595791781921427</v>
      </c>
      <c r="I39" s="17">
        <f>I38</f>
        <v>1.0718148360033677</v>
      </c>
      <c r="J39">
        <f t="shared" si="7"/>
        <v>4.7313940141955104</v>
      </c>
      <c r="M39">
        <f t="shared" si="8"/>
        <v>2015</v>
      </c>
      <c r="N39" s="2">
        <f t="shared" si="0"/>
        <v>2.4259102455546149</v>
      </c>
      <c r="P39" s="2">
        <f t="shared" si="9"/>
        <v>4.7313940141955104</v>
      </c>
    </row>
    <row r="40" spans="3:16" x14ac:dyDescent="0.2">
      <c r="C40">
        <f t="shared" si="4"/>
        <v>2016</v>
      </c>
      <c r="D40" s="3">
        <f>[5]Prices!H36</f>
        <v>2.2987413915934458</v>
      </c>
      <c r="F40">
        <f t="shared" si="6"/>
        <v>3.4130179256234143</v>
      </c>
      <c r="I40" s="17">
        <f t="shared" ref="I40:I42" si="10">I39</f>
        <v>1.0718148360033677</v>
      </c>
      <c r="J40">
        <f t="shared" si="7"/>
        <v>4.484832761626782</v>
      </c>
      <c r="M40">
        <f t="shared" si="8"/>
        <v>2016</v>
      </c>
      <c r="N40" s="2">
        <f t="shared" si="0"/>
        <v>2.2987413915934458</v>
      </c>
      <c r="P40" s="2">
        <f t="shared" si="9"/>
        <v>4.484832761626782</v>
      </c>
    </row>
    <row r="41" spans="3:16" x14ac:dyDescent="0.2">
      <c r="C41">
        <f t="shared" si="4"/>
        <v>2017</v>
      </c>
      <c r="D41" s="3">
        <f>[5]Prices!H37</f>
        <v>2.6728199211614267</v>
      </c>
      <c r="F41">
        <f t="shared" si="6"/>
        <v>3.2341038133038023</v>
      </c>
      <c r="I41" s="17">
        <f t="shared" si="10"/>
        <v>1.0718148360033677</v>
      </c>
      <c r="J41">
        <f t="shared" si="7"/>
        <v>4.3059186493071699</v>
      </c>
      <c r="M41">
        <f t="shared" si="8"/>
        <v>2017</v>
      </c>
      <c r="N41" s="2">
        <f t="shared" si="0"/>
        <v>2.6728199211614267</v>
      </c>
      <c r="P41" s="2">
        <f t="shared" si="9"/>
        <v>4.3059186493071699</v>
      </c>
    </row>
    <row r="42" spans="3:16" x14ac:dyDescent="0.2">
      <c r="C42">
        <f t="shared" si="4"/>
        <v>2018</v>
      </c>
      <c r="D42" s="3">
        <f>[5]Prices!H38</f>
        <v>2.8656155070157672</v>
      </c>
      <c r="F42">
        <f t="shared" si="6"/>
        <v>3.7603956368970026</v>
      </c>
      <c r="I42" s="17">
        <f t="shared" si="10"/>
        <v>1.0718148360033677</v>
      </c>
      <c r="J42">
        <f t="shared" si="7"/>
        <v>4.8322104729003703</v>
      </c>
      <c r="M42">
        <f t="shared" si="8"/>
        <v>2018</v>
      </c>
      <c r="N42" s="2">
        <f t="shared" si="0"/>
        <v>2.8656155070157672</v>
      </c>
      <c r="P42" s="2">
        <f t="shared" si="9"/>
        <v>4.8322104729003703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P42"/>
  <sheetViews>
    <sheetView topLeftCell="C6" workbookViewId="0">
      <selection activeCell="E30" sqref="E30"/>
    </sheetView>
  </sheetViews>
  <sheetFormatPr defaultRowHeight="12.75" x14ac:dyDescent="0.2"/>
  <cols>
    <col min="9" max="9" width="11.140625" customWidth="1"/>
    <col min="10" max="10" width="12.28515625" customWidth="1"/>
  </cols>
  <sheetData>
    <row r="2" spans="3:16" x14ac:dyDescent="0.2">
      <c r="K2" s="8" t="s">
        <v>35</v>
      </c>
    </row>
    <row r="3" spans="3:16" x14ac:dyDescent="0.2">
      <c r="H3" s="4">
        <v>1.563686227975382</v>
      </c>
      <c r="I3" s="4">
        <v>0</v>
      </c>
      <c r="K3">
        <v>0</v>
      </c>
    </row>
    <row r="4" spans="3:16" x14ac:dyDescent="0.2">
      <c r="H4">
        <f>SUM(H22:H38)</f>
        <v>7.9511129601465207</v>
      </c>
      <c r="K4">
        <v>0</v>
      </c>
    </row>
    <row r="5" spans="3:16" x14ac:dyDescent="0.2">
      <c r="J5" t="e">
        <f>H3/I3</f>
        <v>#DIV/0!</v>
      </c>
      <c r="K5">
        <v>1.2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'Other-311'!D7</f>
        <v>1.3710885852798589</v>
      </c>
      <c r="I7">
        <f>G9</f>
        <v>-2.1857521388320738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'Other-311'!D8</f>
        <v>1.3589174800354924</v>
      </c>
      <c r="F8">
        <f t="shared" ref="F8:F33" si="1">$H$3*D8+$I$3*D7</f>
        <v>2.1249205484865108</v>
      </c>
      <c r="I8">
        <f>G9</f>
        <v>-2.1857521388320738</v>
      </c>
      <c r="J8">
        <f>F8+I8</f>
        <v>-6.0831590345562958E-2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-6.0831590345562958E-2</v>
      </c>
    </row>
    <row r="9" spans="3:16" x14ac:dyDescent="0.2">
      <c r="C9">
        <f t="shared" ref="C9:C42" si="4">C8+1</f>
        <v>1985</v>
      </c>
      <c r="D9">
        <f>'Other-311'!D9</f>
        <v>1.3978201634877385</v>
      </c>
      <c r="E9">
        <f>'Other (MECS) Prices'!AH22</f>
        <v>0</v>
      </c>
      <c r="F9">
        <f t="shared" si="1"/>
        <v>2.1857521388320738</v>
      </c>
      <c r="G9">
        <f>E9-F9</f>
        <v>-2.1857521388320738</v>
      </c>
      <c r="H9">
        <f>G9^2</f>
        <v>4.7775124124089849</v>
      </c>
      <c r="I9">
        <f>G9</f>
        <v>-2.1857521388320738</v>
      </c>
      <c r="J9">
        <f t="shared" ref="J9:J33" si="5">F9+I9</f>
        <v>0</v>
      </c>
      <c r="M9">
        <f t="shared" si="2"/>
        <v>1985</v>
      </c>
      <c r="N9" s="2">
        <f t="shared" si="0"/>
        <v>1.3978201634877385</v>
      </c>
      <c r="O9">
        <f>E9</f>
        <v>0</v>
      </c>
      <c r="P9" s="2">
        <f t="shared" si="3"/>
        <v>0</v>
      </c>
    </row>
    <row r="10" spans="3:16" x14ac:dyDescent="0.2">
      <c r="C10">
        <f t="shared" si="4"/>
        <v>1986</v>
      </c>
      <c r="D10">
        <f>'Other-311'!D10</f>
        <v>1.2990990990990992</v>
      </c>
      <c r="F10">
        <f t="shared" si="1"/>
        <v>2.0313833700364872</v>
      </c>
      <c r="I10">
        <f>(0.67*G9+0.33*G12)</f>
        <v>-2.10278198094744</v>
      </c>
      <c r="J10">
        <f t="shared" si="5"/>
        <v>-7.1398610910952787E-2</v>
      </c>
      <c r="M10">
        <f t="shared" si="2"/>
        <v>1986</v>
      </c>
      <c r="N10" s="2">
        <f t="shared" si="0"/>
        <v>1.2990990990990992</v>
      </c>
      <c r="P10" s="2">
        <f t="shared" si="3"/>
        <v>-7.1398610910952787E-2</v>
      </c>
    </row>
    <row r="11" spans="3:16" x14ac:dyDescent="0.2">
      <c r="C11">
        <f t="shared" si="4"/>
        <v>1987</v>
      </c>
      <c r="D11">
        <f>'Other-311'!D11</f>
        <v>1.2596067917783738</v>
      </c>
      <c r="F11">
        <f t="shared" si="1"/>
        <v>1.9696297929680977</v>
      </c>
      <c r="I11">
        <f>(0.33*G9+0.67*G12)</f>
        <v>-2.0172975758541809</v>
      </c>
      <c r="J11">
        <f t="shared" si="5"/>
        <v>-4.7667782886083199E-2</v>
      </c>
      <c r="M11">
        <f t="shared" si="2"/>
        <v>1987</v>
      </c>
      <c r="N11" s="2">
        <f t="shared" si="0"/>
        <v>1.2596067917783738</v>
      </c>
      <c r="P11" s="2">
        <f t="shared" si="3"/>
        <v>-4.7667782886083199E-2</v>
      </c>
    </row>
    <row r="12" spans="3:16" x14ac:dyDescent="0.2">
      <c r="C12">
        <f t="shared" si="4"/>
        <v>1988</v>
      </c>
      <c r="D12">
        <f>'Other-311'!D12</f>
        <v>1.237030411449016</v>
      </c>
      <c r="E12">
        <f>'Other (MECS) Prices'!AH25</f>
        <v>0</v>
      </c>
      <c r="F12">
        <f t="shared" si="1"/>
        <v>1.9343274179695467</v>
      </c>
      <c r="G12">
        <f>E12-F12</f>
        <v>-1.9343274179695467</v>
      </c>
      <c r="H12">
        <f>G12^2</f>
        <v>3.7416225599087332</v>
      </c>
      <c r="I12">
        <f>G12</f>
        <v>-1.9343274179695467</v>
      </c>
      <c r="J12">
        <f t="shared" si="5"/>
        <v>0</v>
      </c>
      <c r="M12">
        <f t="shared" si="2"/>
        <v>1988</v>
      </c>
      <c r="N12" s="2">
        <f t="shared" si="0"/>
        <v>1.237030411449016</v>
      </c>
      <c r="O12">
        <f>E12</f>
        <v>0</v>
      </c>
      <c r="P12" s="2">
        <f t="shared" si="3"/>
        <v>0</v>
      </c>
    </row>
    <row r="13" spans="3:16" x14ac:dyDescent="0.2">
      <c r="C13">
        <f t="shared" si="4"/>
        <v>1989</v>
      </c>
      <c r="D13">
        <f>'Other-311'!D13</f>
        <v>1.2259507829977627</v>
      </c>
      <c r="F13">
        <f t="shared" si="1"/>
        <v>1.9170023555492377</v>
      </c>
      <c r="I13">
        <f>(0.67*G12+0.33*G15)</f>
        <v>-1.9275796173380948</v>
      </c>
      <c r="J13">
        <f t="shared" si="5"/>
        <v>-1.0577261788857095E-2</v>
      </c>
      <c r="M13">
        <f t="shared" si="2"/>
        <v>1989</v>
      </c>
      <c r="N13" s="2">
        <f t="shared" si="0"/>
        <v>1.2259507829977627</v>
      </c>
      <c r="P13" s="2">
        <f t="shared" si="3"/>
        <v>-1.0577261788857095E-2</v>
      </c>
    </row>
    <row r="14" spans="3:16" x14ac:dyDescent="0.2">
      <c r="C14">
        <f t="shared" si="4"/>
        <v>1990</v>
      </c>
      <c r="D14">
        <f>'Other-311'!D14</f>
        <v>1.2212822796081924</v>
      </c>
      <c r="F14">
        <f t="shared" si="1"/>
        <v>1.9097022810937101</v>
      </c>
      <c r="I14">
        <f>(0.33*G12+0.67*G15)</f>
        <v>-1.920627337899629</v>
      </c>
      <c r="J14">
        <f t="shared" si="5"/>
        <v>-1.0925056805918931E-2</v>
      </c>
      <c r="M14">
        <f t="shared" si="2"/>
        <v>1990</v>
      </c>
      <c r="N14" s="2">
        <f t="shared" si="0"/>
        <v>1.2212822796081924</v>
      </c>
      <c r="P14" s="2">
        <f t="shared" si="3"/>
        <v>-1.0925056805918931E-2</v>
      </c>
    </row>
    <row r="15" spans="3:16" x14ac:dyDescent="0.2">
      <c r="C15">
        <f t="shared" si="4"/>
        <v>1991</v>
      </c>
      <c r="D15">
        <f>'Other-311'!D15</f>
        <v>1.223953695458593</v>
      </c>
      <c r="E15" s="3">
        <f>'Other (MECS) Prices'!AH28</f>
        <v>0</v>
      </c>
      <c r="F15">
        <f t="shared" si="1"/>
        <v>1.9138795372681767</v>
      </c>
      <c r="G15">
        <f>E15-F15</f>
        <v>-1.9138795372681767</v>
      </c>
      <c r="H15">
        <f>G15^2</f>
        <v>3.6629348831738504</v>
      </c>
      <c r="I15">
        <f>G15</f>
        <v>-1.9138795372681767</v>
      </c>
      <c r="J15">
        <f t="shared" si="5"/>
        <v>0</v>
      </c>
      <c r="M15">
        <f t="shared" si="2"/>
        <v>1991</v>
      </c>
      <c r="N15" s="2">
        <f t="shared" si="0"/>
        <v>1.223953695458593</v>
      </c>
      <c r="O15">
        <f>E15</f>
        <v>0</v>
      </c>
      <c r="P15" s="2">
        <f t="shared" si="3"/>
        <v>0</v>
      </c>
    </row>
    <row r="16" spans="3:16" x14ac:dyDescent="0.2">
      <c r="C16">
        <f t="shared" si="4"/>
        <v>1992</v>
      </c>
      <c r="D16">
        <f>'Other-311'!D16</f>
        <v>1.2035955056179777</v>
      </c>
      <c r="F16">
        <f t="shared" si="1"/>
        <v>1.8820457161878983</v>
      </c>
      <c r="I16">
        <f>(0.67*G15+0.33*G18)</f>
        <v>-1.8827207929309191</v>
      </c>
      <c r="J16">
        <f t="shared" si="5"/>
        <v>-6.7507674302080822E-4</v>
      </c>
      <c r="M16">
        <f t="shared" si="2"/>
        <v>1992</v>
      </c>
      <c r="N16" s="2">
        <f t="shared" si="0"/>
        <v>1.2035955056179777</v>
      </c>
      <c r="P16" s="2">
        <f t="shared" si="3"/>
        <v>-6.7507674302080822E-4</v>
      </c>
    </row>
    <row r="17" spans="3:16" x14ac:dyDescent="0.2">
      <c r="C17">
        <f t="shared" si="4"/>
        <v>1993</v>
      </c>
      <c r="D17">
        <f>'Other-311'!D17</f>
        <v>1.1821880650994574</v>
      </c>
      <c r="F17">
        <f t="shared" si="1"/>
        <v>1.8485711962728859</v>
      </c>
      <c r="I17">
        <f>(0.33*G15+0.67*G18)</f>
        <v>-1.8506178442198049</v>
      </c>
      <c r="J17">
        <f t="shared" si="5"/>
        <v>-2.0466479469190002E-3</v>
      </c>
      <c r="M17">
        <f t="shared" si="2"/>
        <v>1993</v>
      </c>
      <c r="N17" s="2">
        <f t="shared" si="0"/>
        <v>1.1821880650994574</v>
      </c>
      <c r="P17" s="2">
        <f t="shared" si="3"/>
        <v>-2.0466479469190002E-3</v>
      </c>
    </row>
    <row r="18" spans="3:16" x14ac:dyDescent="0.2">
      <c r="C18">
        <f t="shared" si="4"/>
        <v>1994</v>
      </c>
      <c r="D18">
        <f>'Other-311'!D18</f>
        <v>1.1635704576347983</v>
      </c>
      <c r="E18" s="3">
        <f>'Other (MECS) Prices'!AH31</f>
        <v>0</v>
      </c>
      <c r="F18">
        <f t="shared" si="1"/>
        <v>1.8194590998825468</v>
      </c>
      <c r="G18">
        <f>E18-F18</f>
        <v>-1.8194590998825468</v>
      </c>
      <c r="H18">
        <f>G18^2</f>
        <v>3.3104314161454074</v>
      </c>
      <c r="I18">
        <f>G18</f>
        <v>-1.8194590998825468</v>
      </c>
      <c r="J18">
        <f t="shared" si="5"/>
        <v>0</v>
      </c>
      <c r="M18">
        <f t="shared" si="2"/>
        <v>1994</v>
      </c>
      <c r="N18" s="2">
        <f t="shared" si="0"/>
        <v>1.1635704576347983</v>
      </c>
      <c r="O18">
        <f>E18</f>
        <v>0</v>
      </c>
      <c r="P18" s="2">
        <f t="shared" si="3"/>
        <v>0</v>
      </c>
    </row>
    <row r="19" spans="3:16" x14ac:dyDescent="0.2">
      <c r="C19">
        <f t="shared" si="4"/>
        <v>1995</v>
      </c>
      <c r="D19">
        <f>'Other-311'!D19</f>
        <v>1.1644646924829156</v>
      </c>
      <c r="F19">
        <f t="shared" si="1"/>
        <v>1.8208574025991235</v>
      </c>
      <c r="I19">
        <f>0.75*G18+0.25*G22</f>
        <v>-1.2519425522530909</v>
      </c>
      <c r="J19">
        <f t="shared" si="5"/>
        <v>0.56891485034603262</v>
      </c>
      <c r="M19">
        <f t="shared" si="2"/>
        <v>1995</v>
      </c>
      <c r="N19" s="2">
        <f t="shared" si="0"/>
        <v>1.1644646924829156</v>
      </c>
      <c r="P19" s="2">
        <f t="shared" si="3"/>
        <v>0.56891485034603262</v>
      </c>
    </row>
    <row r="20" spans="3:16" x14ac:dyDescent="0.2">
      <c r="C20">
        <f t="shared" si="4"/>
        <v>1996</v>
      </c>
      <c r="D20">
        <f>'Other-311'!D20</f>
        <v>1.1383989145183175</v>
      </c>
      <c r="F20">
        <f t="shared" si="1"/>
        <v>1.7800987045744174</v>
      </c>
      <c r="I20">
        <f>0.5*G18+0.5*G22</f>
        <v>-0.68442600462363523</v>
      </c>
      <c r="J20">
        <f t="shared" si="5"/>
        <v>1.0956726999507822</v>
      </c>
      <c r="M20">
        <f t="shared" si="2"/>
        <v>1996</v>
      </c>
      <c r="N20" s="2">
        <f t="shared" si="0"/>
        <v>1.1383989145183175</v>
      </c>
      <c r="P20" s="2">
        <f t="shared" si="3"/>
        <v>1.0956726999507822</v>
      </c>
    </row>
    <row r="21" spans="3:16" x14ac:dyDescent="0.2">
      <c r="C21">
        <f t="shared" si="4"/>
        <v>1997</v>
      </c>
      <c r="D21">
        <f>'Other-311'!D21</f>
        <v>1.1114118177717636</v>
      </c>
      <c r="F21">
        <f t="shared" si="1"/>
        <v>1.7378993530587916</v>
      </c>
      <c r="I21">
        <f>0.25*G18+0.75*G22</f>
        <v>-0.11690945699417943</v>
      </c>
      <c r="J21">
        <f t="shared" si="5"/>
        <v>1.6209898960646121</v>
      </c>
      <c r="M21">
        <f t="shared" si="2"/>
        <v>1997</v>
      </c>
      <c r="N21" s="2">
        <f t="shared" si="0"/>
        <v>1.1114118177717636</v>
      </c>
      <c r="P21" s="2">
        <f t="shared" si="3"/>
        <v>1.6209898960646121</v>
      </c>
    </row>
    <row r="22" spans="3:16" x14ac:dyDescent="0.2">
      <c r="C22">
        <f t="shared" si="4"/>
        <v>1998</v>
      </c>
      <c r="D22">
        <f>'Other-311'!D22</f>
        <v>1.0738341968911918</v>
      </c>
      <c r="E22" s="3">
        <f>'Other (MECS) Prices'!AH35</f>
        <v>2.1297468354430378</v>
      </c>
      <c r="F22">
        <f t="shared" si="1"/>
        <v>1.6791397448077614</v>
      </c>
      <c r="G22">
        <f>E22-F22</f>
        <v>0.45060709063527637</v>
      </c>
      <c r="H22">
        <f>G22^2</f>
        <v>0.20304675013078818</v>
      </c>
      <c r="I22">
        <f>G22</f>
        <v>0.45060709063527637</v>
      </c>
      <c r="J22">
        <f t="shared" si="5"/>
        <v>2.1297468354430378</v>
      </c>
      <c r="M22">
        <f t="shared" si="2"/>
        <v>1998</v>
      </c>
      <c r="N22" s="2">
        <f t="shared" si="0"/>
        <v>1.0738341968911918</v>
      </c>
      <c r="O22">
        <f>E22</f>
        <v>2.1297468354430378</v>
      </c>
      <c r="P22" s="2">
        <f t="shared" si="3"/>
        <v>2.1297468354430378</v>
      </c>
    </row>
    <row r="23" spans="3:16" x14ac:dyDescent="0.2">
      <c r="C23">
        <f t="shared" si="4"/>
        <v>1999</v>
      </c>
      <c r="D23">
        <f>'Other-311'!D23</f>
        <v>1.0635838150289019</v>
      </c>
      <c r="F23">
        <f t="shared" si="1"/>
        <v>1.66311136385821</v>
      </c>
      <c r="I23">
        <f>0.75*G22+0.25*G26</f>
        <v>0.55182699350412978</v>
      </c>
      <c r="J23">
        <f t="shared" si="5"/>
        <v>2.2149383573623398</v>
      </c>
      <c r="M23">
        <f t="shared" si="2"/>
        <v>1999</v>
      </c>
      <c r="N23" s="2">
        <f t="shared" si="0"/>
        <v>1.0635838150289019</v>
      </c>
      <c r="P23" s="2">
        <f t="shared" si="3"/>
        <v>2.2149383573623398</v>
      </c>
    </row>
    <row r="24" spans="3:16" x14ac:dyDescent="0.2">
      <c r="C24">
        <f t="shared" si="4"/>
        <v>2000</v>
      </c>
      <c r="D24">
        <f>'Other-311'!D24</f>
        <v>1.0766830138207757</v>
      </c>
      <c r="F24">
        <f t="shared" si="1"/>
        <v>1.6835944006065748</v>
      </c>
      <c r="I24">
        <f>0.5*G22+0.5*G26</f>
        <v>0.6530468963729833</v>
      </c>
      <c r="J24">
        <f t="shared" si="5"/>
        <v>2.336641296979558</v>
      </c>
      <c r="M24">
        <f t="shared" si="2"/>
        <v>2000</v>
      </c>
      <c r="N24" s="2">
        <f t="shared" si="0"/>
        <v>1.0766830138207757</v>
      </c>
      <c r="P24" s="2">
        <f t="shared" si="3"/>
        <v>2.336641296979558</v>
      </c>
    </row>
    <row r="25" spans="3:16" x14ac:dyDescent="0.2">
      <c r="C25">
        <f t="shared" si="4"/>
        <v>2001</v>
      </c>
      <c r="D25">
        <f>'Other-311'!D25</f>
        <v>1.1211317418213969</v>
      </c>
      <c r="F25">
        <f t="shared" si="1"/>
        <v>1.75309826443217</v>
      </c>
      <c r="I25">
        <f>0.25*G22+0.75*G26</f>
        <v>0.75426679924183671</v>
      </c>
      <c r="J25">
        <f t="shared" si="5"/>
        <v>2.5073650636740066</v>
      </c>
      <c r="M25">
        <f t="shared" si="2"/>
        <v>2001</v>
      </c>
      <c r="N25" s="2">
        <f t="shared" si="0"/>
        <v>1.1211317418213969</v>
      </c>
      <c r="P25" s="2">
        <f t="shared" si="3"/>
        <v>2.5073650636740066</v>
      </c>
    </row>
    <row r="26" spans="3:16" x14ac:dyDescent="0.2">
      <c r="C26">
        <f t="shared" si="4"/>
        <v>2002</v>
      </c>
      <c r="D26">
        <f>'Other-311'!D26</f>
        <v>1.1777482269503547</v>
      </c>
      <c r="E26" s="3">
        <f>'Other (MECS) Prices'!AH39</f>
        <v>2.6971153846153846</v>
      </c>
      <c r="F26">
        <f t="shared" si="1"/>
        <v>1.8416286825046944</v>
      </c>
      <c r="G26">
        <f>E26-F26</f>
        <v>0.85548670211069022</v>
      </c>
      <c r="H26">
        <f>G26^2</f>
        <v>0.73185749748822482</v>
      </c>
      <c r="I26">
        <f>G26</f>
        <v>0.85548670211069022</v>
      </c>
      <c r="J26">
        <f t="shared" si="5"/>
        <v>2.6971153846153846</v>
      </c>
      <c r="M26">
        <f t="shared" si="2"/>
        <v>2002</v>
      </c>
      <c r="N26" s="2">
        <f t="shared" si="0"/>
        <v>1.1777482269503547</v>
      </c>
      <c r="O26">
        <f>E26</f>
        <v>2.6971153846153846</v>
      </c>
      <c r="P26" s="2">
        <f t="shared" si="3"/>
        <v>2.6971153846153846</v>
      </c>
    </row>
    <row r="27" spans="3:16" x14ac:dyDescent="0.2">
      <c r="C27">
        <f t="shared" si="4"/>
        <v>2003</v>
      </c>
      <c r="D27">
        <f>'Other-311'!D27</f>
        <v>1.1895861148197597</v>
      </c>
      <c r="F27">
        <f t="shared" si="1"/>
        <v>1.8601394247343999</v>
      </c>
      <c r="I27">
        <f>0.75*G26+0.25*G30</f>
        <v>1.1945159054493213</v>
      </c>
      <c r="J27">
        <f t="shared" si="5"/>
        <v>3.0546553301837212</v>
      </c>
      <c r="M27">
        <f t="shared" si="2"/>
        <v>2003</v>
      </c>
      <c r="N27" s="2">
        <f t="shared" si="0"/>
        <v>1.1895861148197597</v>
      </c>
      <c r="P27" s="2">
        <f t="shared" si="3"/>
        <v>3.0546553301837212</v>
      </c>
    </row>
    <row r="28" spans="3:16" x14ac:dyDescent="0.2">
      <c r="C28">
        <f t="shared" si="4"/>
        <v>2004</v>
      </c>
      <c r="D28">
        <f>'Other-311'!D28</f>
        <v>1.3600356030262573</v>
      </c>
      <c r="F28">
        <f t="shared" si="1"/>
        <v>2.1266689420083522</v>
      </c>
      <c r="I28">
        <f>0.5*G26+0.5*G30</f>
        <v>1.5335451087879521</v>
      </c>
      <c r="J28">
        <f t="shared" si="5"/>
        <v>3.6602140507963044</v>
      </c>
      <c r="M28">
        <f t="shared" si="2"/>
        <v>2004</v>
      </c>
      <c r="N28" s="2">
        <f t="shared" si="0"/>
        <v>1.3600356030262573</v>
      </c>
      <c r="P28" s="2">
        <f t="shared" si="3"/>
        <v>3.6602140507963044</v>
      </c>
    </row>
    <row r="29" spans="3:16" x14ac:dyDescent="0.2">
      <c r="C29">
        <f t="shared" si="4"/>
        <v>2005</v>
      </c>
      <c r="D29">
        <f>'Other-311'!D29</f>
        <v>1.6591523895401261</v>
      </c>
      <c r="F29">
        <f t="shared" si="1"/>
        <v>2.5943937416363414</v>
      </c>
      <c r="I29">
        <f>0.25*G26+0.75*G30</f>
        <v>1.8725743121265834</v>
      </c>
      <c r="J29">
        <f t="shared" si="5"/>
        <v>4.4669680537629244</v>
      </c>
      <c r="M29">
        <f t="shared" si="2"/>
        <v>2005</v>
      </c>
      <c r="N29" s="2">
        <f t="shared" si="0"/>
        <v>1.6591523895401261</v>
      </c>
      <c r="P29" s="2">
        <f t="shared" si="3"/>
        <v>4.4669680537629244</v>
      </c>
    </row>
    <row r="30" spans="3:16" x14ac:dyDescent="0.2">
      <c r="C30">
        <f t="shared" si="4"/>
        <v>2006</v>
      </c>
      <c r="D30">
        <f>'Other-311'!D30</f>
        <v>1.7832199546485261</v>
      </c>
      <c r="E30" s="3">
        <f>'Other (MECS) Prices'!AH43</f>
        <v>5</v>
      </c>
      <c r="F30">
        <f t="shared" si="1"/>
        <v>2.7883964845347857</v>
      </c>
      <c r="G30">
        <f>E30-F30</f>
        <v>2.2116035154652143</v>
      </c>
      <c r="H30">
        <f>G30^2</f>
        <v>4.8911901096180941</v>
      </c>
      <c r="I30">
        <f>G30</f>
        <v>2.2116035154652143</v>
      </c>
      <c r="J30">
        <f t="shared" si="5"/>
        <v>5</v>
      </c>
      <c r="M30">
        <f t="shared" si="2"/>
        <v>2006</v>
      </c>
      <c r="N30" s="2">
        <f t="shared" si="0"/>
        <v>1.7832199546485261</v>
      </c>
      <c r="O30">
        <f>E30</f>
        <v>5</v>
      </c>
      <c r="P30" s="2">
        <f t="shared" si="3"/>
        <v>5</v>
      </c>
    </row>
    <row r="31" spans="3:16" x14ac:dyDescent="0.2">
      <c r="C31">
        <f t="shared" si="4"/>
        <v>2007</v>
      </c>
      <c r="D31">
        <f>'Other-311'!D31</f>
        <v>1.8238712561466248</v>
      </c>
      <c r="F31">
        <f t="shared" si="1"/>
        <v>2.8519623648366377</v>
      </c>
      <c r="I31" s="15">
        <f>G30</f>
        <v>2.2116035154652143</v>
      </c>
      <c r="J31">
        <f t="shared" si="5"/>
        <v>5.0635658803018515</v>
      </c>
      <c r="M31">
        <f t="shared" si="2"/>
        <v>2007</v>
      </c>
      <c r="N31" s="2">
        <f t="shared" si="0"/>
        <v>1.8238712561466248</v>
      </c>
      <c r="P31" s="2">
        <f t="shared" si="3"/>
        <v>5.0635658803018515</v>
      </c>
    </row>
    <row r="32" spans="3:16" x14ac:dyDescent="0.2">
      <c r="C32">
        <f t="shared" si="4"/>
        <v>2008</v>
      </c>
      <c r="D32">
        <f>'Other-311'!D32</f>
        <v>2.3044843049327355</v>
      </c>
      <c r="F32">
        <f t="shared" si="1"/>
        <v>3.6034903702087391</v>
      </c>
      <c r="I32" s="15">
        <f>G30</f>
        <v>2.2116035154652143</v>
      </c>
      <c r="J32">
        <f t="shared" si="5"/>
        <v>5.8150938856739529</v>
      </c>
      <c r="M32">
        <f t="shared" si="2"/>
        <v>2008</v>
      </c>
      <c r="N32" s="2">
        <f t="shared" si="0"/>
        <v>2.3044843049327355</v>
      </c>
      <c r="P32" s="2">
        <f t="shared" si="3"/>
        <v>5.8150938856739529</v>
      </c>
    </row>
    <row r="33" spans="3:16" x14ac:dyDescent="0.2">
      <c r="C33">
        <f t="shared" si="4"/>
        <v>2009</v>
      </c>
      <c r="D33">
        <f>'Other-311'!D33</f>
        <v>2.5407882676443627</v>
      </c>
      <c r="F33">
        <f t="shared" si="1"/>
        <v>3.9729956223169189</v>
      </c>
      <c r="I33" s="15">
        <f>0.5*G30+0.5*G34</f>
        <v>0.481173194985407</v>
      </c>
      <c r="J33">
        <f t="shared" si="5"/>
        <v>4.4541688173023264</v>
      </c>
      <c r="M33">
        <f t="shared" si="2"/>
        <v>2009</v>
      </c>
      <c r="N33" s="2">
        <f t="shared" si="0"/>
        <v>2.5407882676443627</v>
      </c>
      <c r="P33" s="2">
        <f t="shared" si="3"/>
        <v>4.4541688173023264</v>
      </c>
    </row>
    <row r="34" spans="3:16" x14ac:dyDescent="0.2">
      <c r="C34">
        <f t="shared" si="4"/>
        <v>2010</v>
      </c>
      <c r="D34" s="3">
        <f>[5]Prices!H30</f>
        <v>2.7862700228832953</v>
      </c>
      <c r="E34" s="3">
        <f>'Other (MECS) Prices'!AH47</f>
        <v>3.1075949367088609</v>
      </c>
      <c r="F34">
        <f>$H$3*D34+$I$3*D33</f>
        <v>4.3568520622032612</v>
      </c>
      <c r="G34">
        <f>E34-F34</f>
        <v>-1.2492571254944003</v>
      </c>
      <c r="H34">
        <f>G34^2</f>
        <v>1.5606433655985317</v>
      </c>
      <c r="I34">
        <f>G34</f>
        <v>-1.2492571254944003</v>
      </c>
      <c r="J34">
        <f>F34+I34</f>
        <v>3.1075949367088609</v>
      </c>
      <c r="M34">
        <f>C34</f>
        <v>2010</v>
      </c>
      <c r="N34" s="2">
        <f t="shared" si="0"/>
        <v>2.7862700228832953</v>
      </c>
      <c r="O34">
        <f>E34</f>
        <v>3.1075949367088609</v>
      </c>
      <c r="P34" s="2">
        <f>J34</f>
        <v>3.1075949367088609</v>
      </c>
    </row>
    <row r="35" spans="3:16" x14ac:dyDescent="0.2">
      <c r="C35">
        <f t="shared" si="4"/>
        <v>2011</v>
      </c>
      <c r="D35" s="3">
        <f>[5]Prices!H31</f>
        <v>3.175707000463607</v>
      </c>
      <c r="F35">
        <f t="shared" ref="F35:F42" si="6">$H$3*D35+$I$3*D34</f>
        <v>4.9658093007099522</v>
      </c>
      <c r="I35">
        <f>0.75*G34+0.25*G38</f>
        <v>-1.1247551236233133</v>
      </c>
      <c r="J35">
        <f t="shared" ref="J35:J42" si="7">F35+I35</f>
        <v>3.8410541770866389</v>
      </c>
      <c r="M35">
        <f t="shared" ref="M35:M42" si="8">C35</f>
        <v>2011</v>
      </c>
      <c r="N35" s="2">
        <f t="shared" si="0"/>
        <v>3.175707000463607</v>
      </c>
      <c r="P35" s="2">
        <f t="shared" ref="P35:P42" si="9">J35</f>
        <v>3.8410541770866389</v>
      </c>
    </row>
    <row r="36" spans="3:16" x14ac:dyDescent="0.2">
      <c r="C36">
        <f t="shared" si="4"/>
        <v>2012</v>
      </c>
      <c r="D36" s="3">
        <f>[5]Prices!H32</f>
        <v>3.0787878787878791</v>
      </c>
      <c r="F36">
        <f t="shared" si="6"/>
        <v>4.8142582049181462</v>
      </c>
      <c r="I36">
        <f>0.5*G34+0.5*G38</f>
        <v>-1.0002531217522264</v>
      </c>
      <c r="J36">
        <f t="shared" si="7"/>
        <v>3.8140050831659198</v>
      </c>
      <c r="M36">
        <f t="shared" si="8"/>
        <v>2012</v>
      </c>
      <c r="N36" s="2">
        <f t="shared" si="0"/>
        <v>3.0787878787878791</v>
      </c>
      <c r="P36" s="2">
        <f t="shared" si="9"/>
        <v>3.8140050831659198</v>
      </c>
    </row>
    <row r="37" spans="3:16" x14ac:dyDescent="0.2">
      <c r="C37">
        <f t="shared" si="4"/>
        <v>2013</v>
      </c>
      <c r="D37" s="3">
        <f>[5]Prices!H33</f>
        <v>2.8060185185185182</v>
      </c>
      <c r="F37">
        <f t="shared" si="6"/>
        <v>4.3877325128512918</v>
      </c>
      <c r="I37">
        <f>0.25*G34+0.75*G38</f>
        <v>-0.87575111988113941</v>
      </c>
      <c r="J37">
        <f t="shared" si="7"/>
        <v>3.5119813929701524</v>
      </c>
      <c r="M37">
        <f t="shared" si="8"/>
        <v>2013</v>
      </c>
      <c r="N37" s="2">
        <f t="shared" si="0"/>
        <v>2.8060185185185182</v>
      </c>
      <c r="P37" s="2">
        <f t="shared" si="9"/>
        <v>3.5119813929701524</v>
      </c>
    </row>
    <row r="38" spans="3:16" x14ac:dyDescent="0.2">
      <c r="C38">
        <f t="shared" si="4"/>
        <v>2014</v>
      </c>
      <c r="D38" s="3">
        <f>[5]Prices!H34</f>
        <v>2.6011614401858307</v>
      </c>
      <c r="E38" s="3">
        <f>'Other (MECS) Prices'!AH51</f>
        <v>3.3161512027491411</v>
      </c>
      <c r="F38">
        <f t="shared" si="6"/>
        <v>4.0674003207591936</v>
      </c>
      <c r="G38">
        <f>E38-F38</f>
        <v>-0.75124911801005245</v>
      </c>
      <c r="H38">
        <f>G38^2</f>
        <v>0.56437523731088168</v>
      </c>
      <c r="I38">
        <f>G38</f>
        <v>-0.75124911801005245</v>
      </c>
      <c r="J38">
        <f t="shared" si="7"/>
        <v>3.3161512027491411</v>
      </c>
      <c r="M38">
        <f t="shared" si="8"/>
        <v>2014</v>
      </c>
      <c r="N38" s="2">
        <f t="shared" si="0"/>
        <v>2.6011614401858307</v>
      </c>
      <c r="O38">
        <f>E38</f>
        <v>3.3161512027491411</v>
      </c>
      <c r="P38" s="2">
        <f t="shared" si="9"/>
        <v>3.3161512027491411</v>
      </c>
    </row>
    <row r="39" spans="3:16" x14ac:dyDescent="0.2">
      <c r="C39">
        <f t="shared" si="4"/>
        <v>2015</v>
      </c>
      <c r="D39" s="3">
        <f>[5]Prices!H35</f>
        <v>2.4259102455546149</v>
      </c>
      <c r="F39">
        <f t="shared" si="6"/>
        <v>3.7933624412781284</v>
      </c>
      <c r="I39" s="17">
        <f>I38</f>
        <v>-0.75124911801005245</v>
      </c>
      <c r="J39">
        <f t="shared" si="7"/>
        <v>3.0421133232680759</v>
      </c>
      <c r="M39">
        <f t="shared" si="8"/>
        <v>2015</v>
      </c>
      <c r="N39" s="2">
        <f t="shared" si="0"/>
        <v>2.4259102455546149</v>
      </c>
      <c r="P39" s="2">
        <f t="shared" si="9"/>
        <v>3.0421133232680759</v>
      </c>
    </row>
    <row r="40" spans="3:16" x14ac:dyDescent="0.2">
      <c r="C40">
        <f t="shared" si="4"/>
        <v>2016</v>
      </c>
      <c r="D40" s="3">
        <f>[5]Prices!H36</f>
        <v>2.2987413915934458</v>
      </c>
      <c r="F40">
        <f t="shared" si="6"/>
        <v>3.594510255711636</v>
      </c>
      <c r="I40" s="17">
        <f t="shared" ref="I40:I42" si="10">I39</f>
        <v>-0.75124911801005245</v>
      </c>
      <c r="J40">
        <f t="shared" si="7"/>
        <v>2.8432611377015835</v>
      </c>
      <c r="M40">
        <f t="shared" si="8"/>
        <v>2016</v>
      </c>
      <c r="N40" s="2">
        <f t="shared" si="0"/>
        <v>2.2987413915934458</v>
      </c>
      <c r="P40" s="2">
        <f t="shared" si="9"/>
        <v>2.8432611377015835</v>
      </c>
    </row>
    <row r="41" spans="3:16" x14ac:dyDescent="0.2">
      <c r="C41">
        <f t="shared" si="4"/>
        <v>2017</v>
      </c>
      <c r="D41" s="3">
        <f>[5]Prices!H37</f>
        <v>2.6728199211614267</v>
      </c>
      <c r="F41">
        <f t="shared" si="6"/>
        <v>4.1794517005783698</v>
      </c>
      <c r="I41" s="17">
        <f t="shared" si="10"/>
        <v>-0.75124911801005245</v>
      </c>
      <c r="J41">
        <f t="shared" si="7"/>
        <v>3.4282025825683173</v>
      </c>
      <c r="M41">
        <f t="shared" si="8"/>
        <v>2017</v>
      </c>
      <c r="N41" s="2">
        <f t="shared" si="0"/>
        <v>2.6728199211614267</v>
      </c>
      <c r="P41" s="2">
        <f t="shared" si="9"/>
        <v>3.4282025825683173</v>
      </c>
    </row>
    <row r="42" spans="3:16" x14ac:dyDescent="0.2">
      <c r="C42">
        <f t="shared" si="4"/>
        <v>2018</v>
      </c>
      <c r="D42" s="3">
        <f>[5]Prices!H38</f>
        <v>2.8656155070157672</v>
      </c>
      <c r="F42">
        <f t="shared" si="6"/>
        <v>4.4809235029932468</v>
      </c>
      <c r="I42" s="17">
        <f t="shared" si="10"/>
        <v>-0.75124911801005245</v>
      </c>
      <c r="J42">
        <f t="shared" si="7"/>
        <v>3.7296743849831944</v>
      </c>
      <c r="M42">
        <f t="shared" si="8"/>
        <v>2018</v>
      </c>
      <c r="N42" s="2">
        <f t="shared" si="0"/>
        <v>2.8656155070157672</v>
      </c>
      <c r="P42" s="2">
        <f t="shared" si="9"/>
        <v>3.7296743849831944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2:P42"/>
  <sheetViews>
    <sheetView topLeftCell="B1" workbookViewId="0">
      <selection activeCell="H4" sqref="H4"/>
    </sheetView>
  </sheetViews>
  <sheetFormatPr defaultRowHeight="12.75" x14ac:dyDescent="0.2"/>
  <cols>
    <col min="9" max="9" width="11.140625" customWidth="1"/>
    <col min="10" max="10" width="11.5703125" customWidth="1"/>
  </cols>
  <sheetData>
    <row r="2" spans="3:16" x14ac:dyDescent="0.2">
      <c r="K2" s="8" t="s">
        <v>35</v>
      </c>
    </row>
    <row r="3" spans="3:16" x14ac:dyDescent="0.2">
      <c r="H3" s="14">
        <v>1.5685153600658628</v>
      </c>
      <c r="I3" s="4">
        <v>0</v>
      </c>
      <c r="K3">
        <v>0</v>
      </c>
    </row>
    <row r="4" spans="3:16" x14ac:dyDescent="0.2">
      <c r="H4">
        <f>SUM(H22:H38)</f>
        <v>8.1223444222501282</v>
      </c>
      <c r="K4">
        <v>0</v>
      </c>
    </row>
    <row r="5" spans="3:16" x14ac:dyDescent="0.2">
      <c r="J5" t="e">
        <f>H3/I3</f>
        <v>#DIV/0!</v>
      </c>
      <c r="K5">
        <v>1.2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'Other-311'!D7</f>
        <v>1.3710885852798589</v>
      </c>
      <c r="I7">
        <f>G9</f>
        <v>-2.1925023970402933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'Other-311'!D8</f>
        <v>1.3589174800354924</v>
      </c>
      <c r="F8">
        <f t="shared" ref="F8:F33" si="1">$H$3*D8+$I$3*D7</f>
        <v>2.1314829404976652</v>
      </c>
      <c r="I8">
        <f>G9</f>
        <v>-2.1925023970402933</v>
      </c>
      <c r="J8">
        <f>F8+I8</f>
        <v>-6.1019456542628081E-2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-6.1019456542628081E-2</v>
      </c>
    </row>
    <row r="9" spans="3:16" x14ac:dyDescent="0.2">
      <c r="C9">
        <f t="shared" ref="C9:C42" si="4">C8+1</f>
        <v>1985</v>
      </c>
      <c r="D9">
        <f>'Other-311'!D9</f>
        <v>1.3978201634877385</v>
      </c>
      <c r="E9">
        <f>'Other (MECS) Prices'!AI22</f>
        <v>0</v>
      </c>
      <c r="F9">
        <f t="shared" si="1"/>
        <v>2.1925023970402933</v>
      </c>
      <c r="G9">
        <f>E9-F9</f>
        <v>-2.1925023970402933</v>
      </c>
      <c r="H9">
        <f>G9^2</f>
        <v>4.807066761027432</v>
      </c>
      <c r="I9">
        <f>G9</f>
        <v>-2.1925023970402933</v>
      </c>
      <c r="J9">
        <f t="shared" ref="J9:J33" si="5">F9+I9</f>
        <v>0</v>
      </c>
      <c r="M9">
        <f t="shared" si="2"/>
        <v>1985</v>
      </c>
      <c r="N9" s="2">
        <f t="shared" si="0"/>
        <v>1.3978201634877385</v>
      </c>
      <c r="O9">
        <f>E9</f>
        <v>0</v>
      </c>
      <c r="P9" s="2">
        <f t="shared" si="3"/>
        <v>0</v>
      </c>
    </row>
    <row r="10" spans="3:16" x14ac:dyDescent="0.2">
      <c r="C10">
        <f t="shared" si="4"/>
        <v>1986</v>
      </c>
      <c r="D10">
        <f>'Other-311'!D10</f>
        <v>1.2990990990990992</v>
      </c>
      <c r="F10">
        <f t="shared" si="1"/>
        <v>2.0376568911846613</v>
      </c>
      <c r="I10">
        <f>(0.67*G9+0.33*G12)</f>
        <v>-2.1092760024217005</v>
      </c>
      <c r="J10">
        <f t="shared" si="5"/>
        <v>-7.1619111237039235E-2</v>
      </c>
      <c r="M10">
        <f t="shared" si="2"/>
        <v>1986</v>
      </c>
      <c r="N10" s="2">
        <f t="shared" si="0"/>
        <v>1.2990990990990992</v>
      </c>
      <c r="P10" s="2">
        <f t="shared" si="3"/>
        <v>-7.1619111237039235E-2</v>
      </c>
    </row>
    <row r="11" spans="3:16" x14ac:dyDescent="0.2">
      <c r="C11">
        <f t="shared" si="4"/>
        <v>1987</v>
      </c>
      <c r="D11">
        <f>'Other-311'!D11</f>
        <v>1.2596067917783738</v>
      </c>
      <c r="F11">
        <f t="shared" si="1"/>
        <v>1.9757126005476622</v>
      </c>
      <c r="I11">
        <f>(0.33*G9+0.67*G12)</f>
        <v>-2.0235275958449686</v>
      </c>
      <c r="J11">
        <f t="shared" si="5"/>
        <v>-4.7814995297306373E-2</v>
      </c>
      <c r="M11">
        <f t="shared" si="2"/>
        <v>1987</v>
      </c>
      <c r="N11" s="2">
        <f t="shared" si="0"/>
        <v>1.2596067917783738</v>
      </c>
      <c r="P11" s="2">
        <f t="shared" si="3"/>
        <v>-4.7814995297306373E-2</v>
      </c>
    </row>
    <row r="12" spans="3:16" x14ac:dyDescent="0.2">
      <c r="C12">
        <f t="shared" si="4"/>
        <v>1988</v>
      </c>
      <c r="D12">
        <f>'Other-311'!D12</f>
        <v>1.237030411449016</v>
      </c>
      <c r="E12">
        <f>'Other (MECS) Prices'!AI25</f>
        <v>0</v>
      </c>
      <c r="F12">
        <f t="shared" si="1"/>
        <v>1.9403012012263758</v>
      </c>
      <c r="G12">
        <f>E12-F12</f>
        <v>-1.9403012012263758</v>
      </c>
      <c r="H12">
        <f>G12^2</f>
        <v>3.764768751480517</v>
      </c>
      <c r="I12">
        <f>G12</f>
        <v>-1.9403012012263758</v>
      </c>
      <c r="J12">
        <f t="shared" si="5"/>
        <v>0</v>
      </c>
      <c r="M12">
        <f t="shared" si="2"/>
        <v>1988</v>
      </c>
      <c r="N12" s="2">
        <f t="shared" si="0"/>
        <v>1.237030411449016</v>
      </c>
      <c r="O12">
        <f>E12</f>
        <v>0</v>
      </c>
      <c r="P12" s="2">
        <f t="shared" si="3"/>
        <v>0</v>
      </c>
    </row>
    <row r="13" spans="3:16" x14ac:dyDescent="0.2">
      <c r="C13">
        <f t="shared" si="4"/>
        <v>1989</v>
      </c>
      <c r="D13">
        <f>'Other-311'!D13</f>
        <v>1.2259507829977627</v>
      </c>
      <c r="F13">
        <f t="shared" si="1"/>
        <v>1.9229226338167622</v>
      </c>
      <c r="I13">
        <f>(0.67*G12+0.33*G15)</f>
        <v>-1.9335325613626109</v>
      </c>
      <c r="J13">
        <f t="shared" si="5"/>
        <v>-1.0609927545848663E-2</v>
      </c>
      <c r="M13">
        <f t="shared" si="2"/>
        <v>1989</v>
      </c>
      <c r="N13" s="2">
        <f t="shared" si="0"/>
        <v>1.2259507829977627</v>
      </c>
      <c r="P13" s="2">
        <f t="shared" si="3"/>
        <v>-1.0609927545848663E-2</v>
      </c>
    </row>
    <row r="14" spans="3:16" x14ac:dyDescent="0.2">
      <c r="C14">
        <f t="shared" si="4"/>
        <v>1990</v>
      </c>
      <c r="D14">
        <f>'Other-311'!D14</f>
        <v>1.2212822796081924</v>
      </c>
      <c r="F14">
        <f t="shared" si="1"/>
        <v>1.9156000145417016</v>
      </c>
      <c r="I14">
        <f>(0.33*G12+0.67*G15)</f>
        <v>-1.9265588111999437</v>
      </c>
      <c r="J14">
        <f t="shared" si="5"/>
        <v>-1.0958796658242065E-2</v>
      </c>
      <c r="M14">
        <f t="shared" si="2"/>
        <v>1990</v>
      </c>
      <c r="N14" s="2">
        <f t="shared" si="0"/>
        <v>1.2212822796081924</v>
      </c>
      <c r="P14" s="2">
        <f t="shared" si="3"/>
        <v>-1.0958796658242065E-2</v>
      </c>
    </row>
    <row r="15" spans="3:16" x14ac:dyDescent="0.2">
      <c r="C15">
        <f t="shared" si="4"/>
        <v>1991</v>
      </c>
      <c r="D15">
        <f>'Other-311'!D15</f>
        <v>1.223953695458593</v>
      </c>
      <c r="E15" s="3">
        <f>'Other (MECS) Prices'!AI28</f>
        <v>0</v>
      </c>
      <c r="F15">
        <f t="shared" si="1"/>
        <v>1.9197901713361785</v>
      </c>
      <c r="G15">
        <f>E15-F15</f>
        <v>-1.9197901713361785</v>
      </c>
      <c r="H15">
        <f>G15^2</f>
        <v>3.6855943019589934</v>
      </c>
      <c r="I15">
        <f>G15</f>
        <v>-1.9197901713361785</v>
      </c>
      <c r="J15">
        <f t="shared" si="5"/>
        <v>0</v>
      </c>
      <c r="M15">
        <f t="shared" si="2"/>
        <v>1991</v>
      </c>
      <c r="N15" s="2">
        <f t="shared" si="0"/>
        <v>1.223953695458593</v>
      </c>
      <c r="O15">
        <f>E15</f>
        <v>0</v>
      </c>
      <c r="P15" s="2">
        <f t="shared" si="3"/>
        <v>0</v>
      </c>
    </row>
    <row r="16" spans="3:16" x14ac:dyDescent="0.2">
      <c r="C16">
        <f t="shared" si="4"/>
        <v>1992</v>
      </c>
      <c r="D16">
        <f>'Other-311'!D16</f>
        <v>1.2035955056179777</v>
      </c>
      <c r="F16">
        <f t="shared" si="1"/>
        <v>1.8878580378680365</v>
      </c>
      <c r="I16">
        <f>(0.67*G15+0.33*G18)</f>
        <v>-1.8885351994505251</v>
      </c>
      <c r="J16">
        <f t="shared" si="5"/>
        <v>-6.7716158248853908E-4</v>
      </c>
      <c r="M16">
        <f t="shared" si="2"/>
        <v>1992</v>
      </c>
      <c r="N16" s="2">
        <f t="shared" si="0"/>
        <v>1.2035955056179777</v>
      </c>
      <c r="P16" s="2">
        <f t="shared" si="3"/>
        <v>-6.7716158248853908E-4</v>
      </c>
    </row>
    <row r="17" spans="3:16" x14ac:dyDescent="0.2">
      <c r="C17">
        <f t="shared" si="4"/>
        <v>1993</v>
      </c>
      <c r="D17">
        <f>'Other-311'!D17</f>
        <v>1.1821880650994574</v>
      </c>
      <c r="F17">
        <f t="shared" si="1"/>
        <v>1.8542801385950411</v>
      </c>
      <c r="I17">
        <f>(0.33*G15+0.67*G18)</f>
        <v>-1.8563331072047</v>
      </c>
      <c r="J17">
        <f t="shared" si="5"/>
        <v>-2.0529686096588673E-3</v>
      </c>
      <c r="M17">
        <f t="shared" si="2"/>
        <v>1993</v>
      </c>
      <c r="N17" s="2">
        <f t="shared" si="0"/>
        <v>1.1821880650994574</v>
      </c>
      <c r="P17" s="2">
        <f t="shared" si="3"/>
        <v>-2.0529686096588673E-3</v>
      </c>
    </row>
    <row r="18" spans="3:16" x14ac:dyDescent="0.2">
      <c r="C18">
        <f t="shared" si="4"/>
        <v>1994</v>
      </c>
      <c r="D18">
        <f>'Other-311'!D18</f>
        <v>1.1635704576347983</v>
      </c>
      <c r="E18" s="3">
        <f>'Other (MECS) Prices'!AI31</f>
        <v>0</v>
      </c>
      <c r="F18">
        <f t="shared" si="1"/>
        <v>1.8250781353190464</v>
      </c>
      <c r="G18">
        <f>E18-F18</f>
        <v>-1.8250781353190464</v>
      </c>
      <c r="H18">
        <f>G18^2</f>
        <v>3.3309102000196473</v>
      </c>
      <c r="I18">
        <f>G18</f>
        <v>-1.8250781353190464</v>
      </c>
      <c r="J18">
        <f t="shared" si="5"/>
        <v>0</v>
      </c>
      <c r="M18">
        <f t="shared" si="2"/>
        <v>1994</v>
      </c>
      <c r="N18" s="2">
        <f t="shared" si="0"/>
        <v>1.1635704576347983</v>
      </c>
      <c r="O18">
        <f>E18</f>
        <v>0</v>
      </c>
      <c r="P18" s="2">
        <f t="shared" si="3"/>
        <v>0</v>
      </c>
    </row>
    <row r="19" spans="3:16" x14ac:dyDescent="0.2">
      <c r="C19">
        <f t="shared" si="4"/>
        <v>1995</v>
      </c>
      <c r="D19">
        <f>'Other-311'!D19</f>
        <v>1.1644646924829156</v>
      </c>
      <c r="F19">
        <f t="shared" si="1"/>
        <v>1.8264807564138246</v>
      </c>
      <c r="I19">
        <f>0.75*G18+0.25*G22</f>
        <v>-1.164889959486241</v>
      </c>
      <c r="J19">
        <f t="shared" si="5"/>
        <v>0.6615907969275836</v>
      </c>
      <c r="M19">
        <f t="shared" si="2"/>
        <v>1995</v>
      </c>
      <c r="N19" s="2">
        <f t="shared" si="0"/>
        <v>1.1644646924829156</v>
      </c>
      <c r="P19" s="2">
        <f t="shared" si="3"/>
        <v>0.6615907969275836</v>
      </c>
    </row>
    <row r="20" spans="3:16" x14ac:dyDescent="0.2">
      <c r="C20">
        <f t="shared" si="4"/>
        <v>1996</v>
      </c>
      <c r="D20">
        <f>'Other-311'!D20</f>
        <v>1.1383989145183175</v>
      </c>
      <c r="F20">
        <f t="shared" si="1"/>
        <v>1.7855961833042862</v>
      </c>
      <c r="I20">
        <f>0.5*G18+0.5*G22</f>
        <v>-0.50470178365343532</v>
      </c>
      <c r="J20">
        <f t="shared" si="5"/>
        <v>1.2808943996508508</v>
      </c>
      <c r="M20">
        <f t="shared" si="2"/>
        <v>1996</v>
      </c>
      <c r="N20" s="2">
        <f t="shared" si="0"/>
        <v>1.1383989145183175</v>
      </c>
      <c r="P20" s="2">
        <f t="shared" si="3"/>
        <v>1.2808943996508508</v>
      </c>
    </row>
    <row r="21" spans="3:16" x14ac:dyDescent="0.2">
      <c r="C21">
        <f t="shared" si="4"/>
        <v>1997</v>
      </c>
      <c r="D21">
        <f>'Other-311'!D21</f>
        <v>1.1114118177717636</v>
      </c>
      <c r="F21">
        <f t="shared" si="1"/>
        <v>1.7432665075337328</v>
      </c>
      <c r="I21">
        <f>0.25*G18+0.75*G22</f>
        <v>0.15548639217937027</v>
      </c>
      <c r="J21">
        <f t="shared" si="5"/>
        <v>1.8987528997131031</v>
      </c>
      <c r="M21">
        <f t="shared" si="2"/>
        <v>1997</v>
      </c>
      <c r="N21" s="2">
        <f t="shared" si="0"/>
        <v>1.1114118177717636</v>
      </c>
      <c r="P21" s="2">
        <f t="shared" si="3"/>
        <v>1.8987528997131031</v>
      </c>
    </row>
    <row r="22" spans="3:16" x14ac:dyDescent="0.2">
      <c r="C22">
        <f t="shared" si="4"/>
        <v>1998</v>
      </c>
      <c r="D22">
        <f>'Other-311'!D22</f>
        <v>1.0738341968911918</v>
      </c>
      <c r="E22" s="3">
        <f>'Other (MECS) Prices'!AI35</f>
        <v>2.5</v>
      </c>
      <c r="F22">
        <f t="shared" si="1"/>
        <v>1.6843254319878243</v>
      </c>
      <c r="G22">
        <f>E22-F22</f>
        <v>0.81567456801217575</v>
      </c>
      <c r="H22">
        <f>G22^2</f>
        <v>0.66532500090184954</v>
      </c>
      <c r="I22">
        <f>G22</f>
        <v>0.81567456801217575</v>
      </c>
      <c r="J22">
        <f t="shared" si="5"/>
        <v>2.5</v>
      </c>
      <c r="M22">
        <f t="shared" si="2"/>
        <v>1998</v>
      </c>
      <c r="N22" s="2">
        <f t="shared" si="0"/>
        <v>1.0738341968911918</v>
      </c>
      <c r="O22">
        <f>E22</f>
        <v>2.5</v>
      </c>
      <c r="P22" s="2">
        <f t="shared" si="3"/>
        <v>2.5</v>
      </c>
    </row>
    <row r="23" spans="3:16" x14ac:dyDescent="0.2">
      <c r="C23">
        <f t="shared" si="4"/>
        <v>1999</v>
      </c>
      <c r="D23">
        <f>'Other-311'!D23</f>
        <v>1.0635838150289019</v>
      </c>
      <c r="F23">
        <f t="shared" si="1"/>
        <v>1.6682475505902821</v>
      </c>
      <c r="I23">
        <f>0.75*G22+0.25*G26</f>
        <v>0.77492687994364007</v>
      </c>
      <c r="J23">
        <f t="shared" si="5"/>
        <v>2.4431744305339222</v>
      </c>
      <c r="M23">
        <f t="shared" si="2"/>
        <v>1999</v>
      </c>
      <c r="N23" s="2">
        <f t="shared" si="0"/>
        <v>1.0635838150289019</v>
      </c>
      <c r="P23" s="2">
        <f t="shared" si="3"/>
        <v>2.4431744305339222</v>
      </c>
    </row>
    <row r="24" spans="3:16" x14ac:dyDescent="0.2">
      <c r="C24">
        <f t="shared" si="4"/>
        <v>2000</v>
      </c>
      <c r="D24">
        <f>'Other-311'!D24</f>
        <v>1.0766830138207757</v>
      </c>
      <c r="F24">
        <f t="shared" si="1"/>
        <v>1.6887938450998923</v>
      </c>
      <c r="I24">
        <f>0.5*G22+0.5*G26</f>
        <v>0.73417919187510428</v>
      </c>
      <c r="J24">
        <f t="shared" si="5"/>
        <v>2.4229730369749967</v>
      </c>
      <c r="M24">
        <f t="shared" si="2"/>
        <v>2000</v>
      </c>
      <c r="N24" s="2">
        <f t="shared" si="0"/>
        <v>1.0766830138207757</v>
      </c>
      <c r="P24" s="2">
        <f t="shared" si="3"/>
        <v>2.4229730369749967</v>
      </c>
    </row>
    <row r="25" spans="3:16" x14ac:dyDescent="0.2">
      <c r="C25">
        <f t="shared" si="4"/>
        <v>2001</v>
      </c>
      <c r="D25">
        <f>'Other-311'!D25</f>
        <v>1.1211317418213969</v>
      </c>
      <c r="F25">
        <f t="shared" si="1"/>
        <v>1.7585123577042563</v>
      </c>
      <c r="I25">
        <f>0.25*G22+0.75*G26</f>
        <v>0.69343150380656859</v>
      </c>
      <c r="J25">
        <f t="shared" si="5"/>
        <v>2.4519438615108249</v>
      </c>
      <c r="M25">
        <f t="shared" si="2"/>
        <v>2001</v>
      </c>
      <c r="N25" s="2">
        <f t="shared" si="0"/>
        <v>1.1211317418213969</v>
      </c>
      <c r="P25" s="2">
        <f t="shared" si="3"/>
        <v>2.4519438615108249</v>
      </c>
    </row>
    <row r="26" spans="3:16" x14ac:dyDescent="0.2">
      <c r="C26">
        <f t="shared" si="4"/>
        <v>2002</v>
      </c>
      <c r="D26">
        <f>'Other-311'!D26</f>
        <v>1.1777482269503547</v>
      </c>
      <c r="E26" s="3">
        <f>'Other (MECS) Prices'!AI39</f>
        <v>2.5</v>
      </c>
      <c r="F26">
        <f t="shared" si="1"/>
        <v>1.8473161842619672</v>
      </c>
      <c r="G26">
        <f>E26-F26</f>
        <v>0.6526838157380328</v>
      </c>
      <c r="H26">
        <f>G26^2</f>
        <v>0.42599616332635837</v>
      </c>
      <c r="I26">
        <f>G26</f>
        <v>0.6526838157380328</v>
      </c>
      <c r="J26">
        <f t="shared" si="5"/>
        <v>2.5</v>
      </c>
      <c r="M26">
        <f t="shared" si="2"/>
        <v>2002</v>
      </c>
      <c r="N26" s="2">
        <f t="shared" si="0"/>
        <v>1.1777482269503547</v>
      </c>
      <c r="O26">
        <f>E26</f>
        <v>2.5</v>
      </c>
      <c r="P26" s="2">
        <f t="shared" si="3"/>
        <v>2.5</v>
      </c>
    </row>
    <row r="27" spans="3:16" x14ac:dyDescent="0.2">
      <c r="C27">
        <f t="shared" si="4"/>
        <v>2003</v>
      </c>
      <c r="D27">
        <f>'Other-311'!D27</f>
        <v>1.1895861148197597</v>
      </c>
      <c r="F27">
        <f t="shared" si="1"/>
        <v>1.8658840932158662</v>
      </c>
      <c r="I27">
        <f>0.75*G26+0.25*G30</f>
        <v>1.0402608894929835</v>
      </c>
      <c r="J27">
        <f t="shared" si="5"/>
        <v>2.9061449827088497</v>
      </c>
      <c r="M27">
        <f t="shared" si="2"/>
        <v>2003</v>
      </c>
      <c r="N27" s="2">
        <f t="shared" si="0"/>
        <v>1.1895861148197597</v>
      </c>
      <c r="P27" s="2">
        <f t="shared" si="3"/>
        <v>2.9061449827088497</v>
      </c>
    </row>
    <row r="28" spans="3:16" x14ac:dyDescent="0.2">
      <c r="C28">
        <f t="shared" si="4"/>
        <v>2004</v>
      </c>
      <c r="D28">
        <f>'Other-311'!D28</f>
        <v>1.3600356030262573</v>
      </c>
      <c r="F28">
        <f t="shared" si="1"/>
        <v>2.1332367335831228</v>
      </c>
      <c r="I28">
        <f>0.5*G26+0.5*G30</f>
        <v>1.4278379632479341</v>
      </c>
      <c r="J28">
        <f t="shared" si="5"/>
        <v>3.5610746968310569</v>
      </c>
      <c r="M28">
        <f t="shared" si="2"/>
        <v>2004</v>
      </c>
      <c r="N28" s="2">
        <f t="shared" si="0"/>
        <v>1.3600356030262573</v>
      </c>
      <c r="P28" s="2">
        <f t="shared" si="3"/>
        <v>3.5610746968310569</v>
      </c>
    </row>
    <row r="29" spans="3:16" x14ac:dyDescent="0.2">
      <c r="C29">
        <f t="shared" si="4"/>
        <v>2005</v>
      </c>
      <c r="D29">
        <f>'Other-311'!D29</f>
        <v>1.6591523895401261</v>
      </c>
      <c r="F29">
        <f t="shared" si="1"/>
        <v>2.6024060076836677</v>
      </c>
      <c r="I29">
        <f>0.25*G26+0.75*G30</f>
        <v>1.815415037002885</v>
      </c>
      <c r="J29">
        <f t="shared" si="5"/>
        <v>4.4178210446865531</v>
      </c>
      <c r="M29">
        <f t="shared" si="2"/>
        <v>2005</v>
      </c>
      <c r="N29" s="2">
        <f t="shared" si="0"/>
        <v>1.6591523895401261</v>
      </c>
      <c r="P29" s="2">
        <f t="shared" si="3"/>
        <v>4.4178210446865531</v>
      </c>
    </row>
    <row r="30" spans="3:16" x14ac:dyDescent="0.2">
      <c r="C30">
        <f t="shared" si="4"/>
        <v>2006</v>
      </c>
      <c r="D30">
        <f>'Other-311'!D30</f>
        <v>1.7832199546485261</v>
      </c>
      <c r="E30" s="3">
        <f>'Other (MECS) Prices'!AI43</f>
        <v>5</v>
      </c>
      <c r="F30">
        <f t="shared" si="1"/>
        <v>2.7970078892421646</v>
      </c>
      <c r="G30">
        <f>E30-F30</f>
        <v>2.2029921107578354</v>
      </c>
      <c r="H30">
        <f>G30^2</f>
        <v>4.8531742400612625</v>
      </c>
      <c r="I30">
        <f>G30</f>
        <v>2.2029921107578354</v>
      </c>
      <c r="J30">
        <f t="shared" si="5"/>
        <v>5</v>
      </c>
      <c r="M30">
        <f t="shared" si="2"/>
        <v>2006</v>
      </c>
      <c r="N30" s="2">
        <f t="shared" si="0"/>
        <v>1.7832199546485261</v>
      </c>
      <c r="O30">
        <f>E30</f>
        <v>5</v>
      </c>
      <c r="P30" s="2">
        <f t="shared" si="3"/>
        <v>5</v>
      </c>
    </row>
    <row r="31" spans="3:16" x14ac:dyDescent="0.2">
      <c r="C31">
        <f t="shared" si="4"/>
        <v>2007</v>
      </c>
      <c r="D31">
        <f>'Other-311'!D31</f>
        <v>1.8238712561466248</v>
      </c>
      <c r="F31">
        <f t="shared" si="1"/>
        <v>2.8607700800486007</v>
      </c>
      <c r="I31" s="15">
        <f>G30</f>
        <v>2.2029921107578354</v>
      </c>
      <c r="J31">
        <f t="shared" si="5"/>
        <v>5.0637621908064361</v>
      </c>
      <c r="M31">
        <f t="shared" si="2"/>
        <v>2007</v>
      </c>
      <c r="N31" s="2">
        <f t="shared" si="0"/>
        <v>1.8238712561466248</v>
      </c>
      <c r="P31" s="2">
        <f t="shared" si="3"/>
        <v>5.0637621908064361</v>
      </c>
    </row>
    <row r="32" spans="3:16" x14ac:dyDescent="0.2">
      <c r="C32">
        <f t="shared" si="4"/>
        <v>2008</v>
      </c>
      <c r="D32">
        <f>'Other-311'!D32</f>
        <v>2.3044843049327355</v>
      </c>
      <c r="F32">
        <f t="shared" si="1"/>
        <v>3.6146190293176992</v>
      </c>
      <c r="I32" s="15">
        <f>G30</f>
        <v>2.2029921107578354</v>
      </c>
      <c r="J32">
        <f t="shared" si="5"/>
        <v>5.8176111400755346</v>
      </c>
      <c r="M32">
        <f t="shared" si="2"/>
        <v>2008</v>
      </c>
      <c r="N32" s="2">
        <f t="shared" si="0"/>
        <v>2.3044843049327355</v>
      </c>
      <c r="P32" s="2">
        <f t="shared" si="3"/>
        <v>5.8176111400755346</v>
      </c>
    </row>
    <row r="33" spans="3:16" x14ac:dyDescent="0.2">
      <c r="C33">
        <f t="shared" si="4"/>
        <v>2009</v>
      </c>
      <c r="D33">
        <f>'Other-311'!D33</f>
        <v>2.5407882676443627</v>
      </c>
      <c r="F33">
        <f t="shared" si="1"/>
        <v>3.9852654244753172</v>
      </c>
      <c r="I33" s="15">
        <f>0.5*G30+0.5*G34</f>
        <v>0.47013985964159222</v>
      </c>
      <c r="J33">
        <f t="shared" si="5"/>
        <v>4.4554052841169094</v>
      </c>
      <c r="M33">
        <f t="shared" si="2"/>
        <v>2009</v>
      </c>
      <c r="N33" s="2">
        <f t="shared" si="0"/>
        <v>2.5407882676443627</v>
      </c>
      <c r="P33" s="2">
        <f t="shared" si="3"/>
        <v>4.4554052841169094</v>
      </c>
    </row>
    <row r="34" spans="3:16" x14ac:dyDescent="0.2">
      <c r="C34">
        <f t="shared" si="4"/>
        <v>2010</v>
      </c>
      <c r="D34" s="3">
        <f>[5]Prices!H30</f>
        <v>2.7862700228832953</v>
      </c>
      <c r="E34" s="3">
        <f>'Other (MECS) Prices'!AH47</f>
        <v>3.1075949367088609</v>
      </c>
      <c r="F34">
        <f>$H$3*D34+$I$3*D33</f>
        <v>4.3703073281835119</v>
      </c>
      <c r="G34">
        <f>E34-F34</f>
        <v>-1.262712391474651</v>
      </c>
      <c r="H34">
        <f>G34^2</f>
        <v>1.5944425835836322</v>
      </c>
      <c r="I34">
        <f>G34</f>
        <v>-1.262712391474651</v>
      </c>
      <c r="J34">
        <f>F34+I34</f>
        <v>3.1075949367088609</v>
      </c>
      <c r="M34">
        <f>C34</f>
        <v>2010</v>
      </c>
      <c r="N34" s="2">
        <f t="shared" si="0"/>
        <v>2.7862700228832953</v>
      </c>
      <c r="O34">
        <f>E34</f>
        <v>3.1075949367088609</v>
      </c>
      <c r="P34" s="2">
        <f>J34</f>
        <v>3.1075949367088609</v>
      </c>
    </row>
    <row r="35" spans="3:16" x14ac:dyDescent="0.2">
      <c r="C35">
        <f t="shared" si="4"/>
        <v>2011</v>
      </c>
      <c r="D35" s="3">
        <f>[5]Prices!H31</f>
        <v>3.175707000463607</v>
      </c>
      <c r="F35">
        <f t="shared" ref="F35:F42" si="6">$H$3*D35+$I$3*D34</f>
        <v>4.9811452092958559</v>
      </c>
      <c r="I35">
        <f>0.75*G34+0.25*G38</f>
        <v>-1.1379869111543321</v>
      </c>
      <c r="J35">
        <f t="shared" ref="J35:J42" si="7">F35+I35</f>
        <v>3.8431582981415238</v>
      </c>
      <c r="M35">
        <f t="shared" ref="M35:M42" si="8">C35</f>
        <v>2011</v>
      </c>
      <c r="N35" s="2">
        <f t="shared" si="0"/>
        <v>3.175707000463607</v>
      </c>
      <c r="P35" s="2">
        <f t="shared" ref="P35:P42" si="9">J35</f>
        <v>3.8431582981415238</v>
      </c>
    </row>
    <row r="36" spans="3:16" x14ac:dyDescent="0.2">
      <c r="C36">
        <f t="shared" si="4"/>
        <v>2012</v>
      </c>
      <c r="D36" s="3">
        <f>[5]Prices!H32</f>
        <v>3.0787878787878791</v>
      </c>
      <c r="F36">
        <f t="shared" si="6"/>
        <v>4.8291260782633838</v>
      </c>
      <c r="I36">
        <f>0.5*G34+0.5*G38</f>
        <v>-1.0132614308340133</v>
      </c>
      <c r="J36">
        <f t="shared" si="7"/>
        <v>3.8158646474293705</v>
      </c>
      <c r="M36">
        <f t="shared" si="8"/>
        <v>2012</v>
      </c>
      <c r="N36" s="2">
        <f t="shared" si="0"/>
        <v>3.0787878787878791</v>
      </c>
      <c r="P36" s="2">
        <f t="shared" si="9"/>
        <v>3.8158646474293705</v>
      </c>
    </row>
    <row r="37" spans="3:16" x14ac:dyDescent="0.2">
      <c r="C37">
        <f t="shared" si="4"/>
        <v>2013</v>
      </c>
      <c r="D37" s="3">
        <f>[5]Prices!H33</f>
        <v>2.8060185185185182</v>
      </c>
      <c r="F37">
        <f t="shared" si="6"/>
        <v>4.4012831469255529</v>
      </c>
      <c r="I37">
        <f>0.25*G34+0.75*G38</f>
        <v>-0.88853595051369449</v>
      </c>
      <c r="J37">
        <f t="shared" si="7"/>
        <v>3.5127471964118584</v>
      </c>
      <c r="M37">
        <f t="shared" si="8"/>
        <v>2013</v>
      </c>
      <c r="N37" s="2">
        <f t="shared" si="0"/>
        <v>2.8060185185185182</v>
      </c>
      <c r="P37" s="2">
        <f t="shared" si="9"/>
        <v>3.5127471964118584</v>
      </c>
    </row>
    <row r="38" spans="3:16" x14ac:dyDescent="0.2">
      <c r="C38">
        <f t="shared" si="4"/>
        <v>2014</v>
      </c>
      <c r="D38" s="3">
        <f>[5]Prices!H34</f>
        <v>2.6011614401858307</v>
      </c>
      <c r="E38" s="3">
        <f>'Other (MECS) Prices'!AH51</f>
        <v>3.3161512027491411</v>
      </c>
      <c r="F38">
        <f t="shared" si="6"/>
        <v>4.0799616729425168</v>
      </c>
      <c r="G38">
        <f>E38-F38</f>
        <v>-0.76381047019337567</v>
      </c>
      <c r="H38">
        <f>G38^2</f>
        <v>0.58340643437702566</v>
      </c>
      <c r="I38">
        <f>G38</f>
        <v>-0.76381047019337567</v>
      </c>
      <c r="J38">
        <f t="shared" si="7"/>
        <v>3.3161512027491411</v>
      </c>
      <c r="M38">
        <f t="shared" si="8"/>
        <v>2014</v>
      </c>
      <c r="N38" s="2">
        <f t="shared" si="0"/>
        <v>2.6011614401858307</v>
      </c>
      <c r="O38">
        <f>E38</f>
        <v>3.3161512027491411</v>
      </c>
      <c r="P38" s="2">
        <f t="shared" si="9"/>
        <v>3.3161512027491411</v>
      </c>
    </row>
    <row r="39" spans="3:16" x14ac:dyDescent="0.2">
      <c r="C39">
        <f t="shared" si="4"/>
        <v>2015</v>
      </c>
      <c r="D39" s="3">
        <f>[5]Prices!H35</f>
        <v>2.4259102455546149</v>
      </c>
      <c r="F39">
        <f t="shared" si="6"/>
        <v>3.8050774822935622</v>
      </c>
      <c r="I39" s="17">
        <f>I38</f>
        <v>-0.76381047019337567</v>
      </c>
      <c r="J39">
        <f t="shared" si="7"/>
        <v>3.0412670121001866</v>
      </c>
      <c r="M39">
        <f t="shared" si="8"/>
        <v>2015</v>
      </c>
      <c r="N39" s="2">
        <f t="shared" si="0"/>
        <v>2.4259102455546149</v>
      </c>
      <c r="P39" s="2">
        <f t="shared" si="9"/>
        <v>3.0412670121001866</v>
      </c>
    </row>
    <row r="40" spans="3:16" x14ac:dyDescent="0.2">
      <c r="C40">
        <f t="shared" si="4"/>
        <v>2016</v>
      </c>
      <c r="D40" s="3">
        <f>[5]Prices!H36</f>
        <v>2.2987413915934458</v>
      </c>
      <c r="F40">
        <f t="shared" si="6"/>
        <v>3.6056111815334964</v>
      </c>
      <c r="I40" s="17">
        <f t="shared" ref="I40:I42" si="10">I39</f>
        <v>-0.76381047019337567</v>
      </c>
      <c r="J40">
        <f t="shared" si="7"/>
        <v>2.8418007113401207</v>
      </c>
      <c r="M40">
        <f t="shared" si="8"/>
        <v>2016</v>
      </c>
      <c r="N40" s="2">
        <f t="shared" si="0"/>
        <v>2.2987413915934458</v>
      </c>
      <c r="P40" s="2">
        <f t="shared" si="9"/>
        <v>2.8418007113401207</v>
      </c>
    </row>
    <row r="41" spans="3:16" x14ac:dyDescent="0.2">
      <c r="C41">
        <f t="shared" si="4"/>
        <v>2017</v>
      </c>
      <c r="D41" s="3">
        <f>[5]Prices!H37</f>
        <v>2.6728199211614267</v>
      </c>
      <c r="F41">
        <f t="shared" si="6"/>
        <v>4.1923591010317258</v>
      </c>
      <c r="I41" s="17">
        <f t="shared" si="10"/>
        <v>-0.76381047019337567</v>
      </c>
      <c r="J41">
        <f t="shared" si="7"/>
        <v>3.4285486308383502</v>
      </c>
      <c r="M41">
        <f t="shared" si="8"/>
        <v>2017</v>
      </c>
      <c r="N41" s="2">
        <f t="shared" si="0"/>
        <v>2.6728199211614267</v>
      </c>
      <c r="P41" s="2">
        <f t="shared" si="9"/>
        <v>3.4285486308383502</v>
      </c>
    </row>
    <row r="42" spans="3:16" x14ac:dyDescent="0.2">
      <c r="C42">
        <f t="shared" si="4"/>
        <v>2018</v>
      </c>
      <c r="D42" s="3">
        <f>[5]Prices!H38</f>
        <v>2.8656155070157672</v>
      </c>
      <c r="F42">
        <f t="shared" si="6"/>
        <v>4.494761938797156</v>
      </c>
      <c r="I42" s="17">
        <f t="shared" si="10"/>
        <v>-0.76381047019337567</v>
      </c>
      <c r="J42">
        <f t="shared" si="7"/>
        <v>3.7309514686037804</v>
      </c>
      <c r="M42">
        <f t="shared" si="8"/>
        <v>2018</v>
      </c>
      <c r="N42" s="2">
        <f t="shared" si="0"/>
        <v>2.8656155070157672</v>
      </c>
      <c r="P42" s="2">
        <f t="shared" si="9"/>
        <v>3.7309514686037804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P42"/>
  <sheetViews>
    <sheetView topLeftCell="A6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140625" customWidth="1"/>
  </cols>
  <sheetData>
    <row r="2" spans="3:16" x14ac:dyDescent="0.2">
      <c r="K2" s="8" t="s">
        <v>35</v>
      </c>
    </row>
    <row r="3" spans="3:16" x14ac:dyDescent="0.2">
      <c r="H3" s="4">
        <v>1.6250179733120012</v>
      </c>
      <c r="I3" s="4">
        <v>1.3541818157068881</v>
      </c>
      <c r="K3">
        <v>0</v>
      </c>
    </row>
    <row r="4" spans="3:16" x14ac:dyDescent="0.2">
      <c r="H4">
        <f>SUM(H22:H38)</f>
        <v>25.914232977636413</v>
      </c>
      <c r="K4">
        <v>0</v>
      </c>
    </row>
    <row r="5" spans="3:16" x14ac:dyDescent="0.2">
      <c r="J5">
        <f>H3/I3</f>
        <v>1.1999998482210719</v>
      </c>
      <c r="K5">
        <v>1.2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'Other-311'!D7</f>
        <v>1.3710885852798589</v>
      </c>
      <c r="I7">
        <f>G9</f>
        <v>-4.1117042296357873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'Other-311'!D8</f>
        <v>1.3589174800354924</v>
      </c>
      <c r="F8">
        <f t="shared" ref="F8:F33" si="1">$H$3*D8+$I$3*D7</f>
        <v>4.0649685592147957</v>
      </c>
      <c r="I8">
        <f>G9</f>
        <v>-4.1117042296357873</v>
      </c>
      <c r="J8">
        <f>F8+I8</f>
        <v>-4.6735670420991582E-2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-4.6735670420991582E-2</v>
      </c>
    </row>
    <row r="9" spans="3:16" x14ac:dyDescent="0.2">
      <c r="C9">
        <f t="shared" ref="C9:C42" si="4">C8+1</f>
        <v>1985</v>
      </c>
      <c r="D9">
        <f>'Other-311'!D9</f>
        <v>1.3978201634877385</v>
      </c>
      <c r="E9">
        <f>'Other (MECS) Prices'!AJ22</f>
        <v>0</v>
      </c>
      <c r="F9">
        <f t="shared" si="1"/>
        <v>4.1117042296357873</v>
      </c>
      <c r="G9">
        <f>E9-F9</f>
        <v>-4.1117042296357873</v>
      </c>
      <c r="H9">
        <f>G9^2</f>
        <v>16.906111672004823</v>
      </c>
      <c r="I9">
        <f>G9</f>
        <v>-4.1117042296357873</v>
      </c>
      <c r="J9">
        <f t="shared" ref="J9:J33" si="5">F9+I9</f>
        <v>0</v>
      </c>
      <c r="M9">
        <f t="shared" si="2"/>
        <v>1985</v>
      </c>
      <c r="N9" s="2">
        <f t="shared" si="0"/>
        <v>1.3978201634877385</v>
      </c>
      <c r="O9">
        <f>E9</f>
        <v>0</v>
      </c>
      <c r="P9" s="2">
        <f t="shared" si="3"/>
        <v>0</v>
      </c>
    </row>
    <row r="10" spans="3:16" x14ac:dyDescent="0.2">
      <c r="C10">
        <f t="shared" si="4"/>
        <v>1986</v>
      </c>
      <c r="D10">
        <f>'Other-311'!D10</f>
        <v>1.2990990990990992</v>
      </c>
      <c r="F10">
        <f t="shared" si="1"/>
        <v>4.0039620321729892</v>
      </c>
      <c r="I10">
        <f>(0.67*G9+0.33*G12)</f>
        <v>-3.9810998111427454</v>
      </c>
      <c r="J10">
        <f t="shared" si="5"/>
        <v>2.2862221030243823E-2</v>
      </c>
      <c r="M10">
        <f t="shared" si="2"/>
        <v>1986</v>
      </c>
      <c r="N10" s="2">
        <f t="shared" si="0"/>
        <v>1.2990990990990992</v>
      </c>
      <c r="P10" s="2">
        <f t="shared" si="3"/>
        <v>2.2862221030243823E-2</v>
      </c>
    </row>
    <row r="11" spans="3:16" x14ac:dyDescent="0.2">
      <c r="C11">
        <f t="shared" si="4"/>
        <v>1987</v>
      </c>
      <c r="D11">
        <f>'Other-311'!D11</f>
        <v>1.2596067917783738</v>
      </c>
      <c r="F11">
        <f t="shared" si="1"/>
        <v>3.8061000527469258</v>
      </c>
      <c r="I11">
        <f>(0.33*G9+0.67*G12)</f>
        <v>-3.8465376829983993</v>
      </c>
      <c r="J11">
        <f t="shared" si="5"/>
        <v>-4.0437630251473511E-2</v>
      </c>
      <c r="M11">
        <f t="shared" si="2"/>
        <v>1987</v>
      </c>
      <c r="N11" s="2">
        <f t="shared" si="0"/>
        <v>1.2596067917783738</v>
      </c>
      <c r="P11" s="2">
        <f t="shared" si="3"/>
        <v>-4.0437630251473511E-2</v>
      </c>
    </row>
    <row r="12" spans="3:16" x14ac:dyDescent="0.2">
      <c r="C12">
        <f t="shared" si="4"/>
        <v>1988</v>
      </c>
      <c r="D12">
        <f>'Other-311'!D12</f>
        <v>1.237030411449016</v>
      </c>
      <c r="E12">
        <f>'Other (MECS) Prices'!AJ25</f>
        <v>0</v>
      </c>
      <c r="F12">
        <f t="shared" si="1"/>
        <v>3.7159332645053573</v>
      </c>
      <c r="G12">
        <f>E12-F12</f>
        <v>-3.7159332645053573</v>
      </c>
      <c r="H12">
        <f>G12^2</f>
        <v>13.808160026257442</v>
      </c>
      <c r="I12">
        <f>G12</f>
        <v>-3.7159332645053573</v>
      </c>
      <c r="J12">
        <f t="shared" si="5"/>
        <v>0</v>
      </c>
      <c r="M12">
        <f t="shared" si="2"/>
        <v>1988</v>
      </c>
      <c r="N12" s="2">
        <f t="shared" si="0"/>
        <v>1.237030411449016</v>
      </c>
      <c r="O12">
        <f>E12</f>
        <v>0</v>
      </c>
      <c r="P12" s="2">
        <f t="shared" si="3"/>
        <v>0</v>
      </c>
    </row>
    <row r="13" spans="3:16" x14ac:dyDescent="0.2">
      <c r="C13">
        <f t="shared" si="4"/>
        <v>1989</v>
      </c>
      <c r="D13">
        <f>'Other-311'!D13</f>
        <v>1.2259507829977627</v>
      </c>
      <c r="F13">
        <f t="shared" si="1"/>
        <v>3.6673561454279526</v>
      </c>
      <c r="I13">
        <f>(0.67*G12+0.33*G15)</f>
        <v>-3.6917943400276574</v>
      </c>
      <c r="J13">
        <f t="shared" si="5"/>
        <v>-2.4438194599704754E-2</v>
      </c>
      <c r="M13">
        <f t="shared" si="2"/>
        <v>1989</v>
      </c>
      <c r="N13" s="2">
        <f t="shared" si="0"/>
        <v>1.2259507829977627</v>
      </c>
      <c r="P13" s="2">
        <f t="shared" si="3"/>
        <v>-2.4438194599704754E-2</v>
      </c>
    </row>
    <row r="14" spans="3:16" x14ac:dyDescent="0.2">
      <c r="C14">
        <f t="shared" si="4"/>
        <v>1990</v>
      </c>
      <c r="D14">
        <f>'Other-311'!D14</f>
        <v>1.2212822796081924</v>
      </c>
      <c r="F14">
        <f t="shared" si="1"/>
        <v>3.6447659121379568</v>
      </c>
      <c r="I14">
        <f>(0.33*G12+0.67*G15)</f>
        <v>-3.6669239329900267</v>
      </c>
      <c r="J14">
        <f t="shared" si="5"/>
        <v>-2.2158020852069971E-2</v>
      </c>
      <c r="M14">
        <f t="shared" si="2"/>
        <v>1990</v>
      </c>
      <c r="N14" s="2">
        <f t="shared" si="0"/>
        <v>1.2212822796081924</v>
      </c>
      <c r="P14" s="2">
        <f t="shared" si="3"/>
        <v>-2.2158020852069971E-2</v>
      </c>
    </row>
    <row r="15" spans="3:16" x14ac:dyDescent="0.2">
      <c r="C15">
        <f t="shared" si="4"/>
        <v>1991</v>
      </c>
      <c r="D15">
        <f>'Other-311'!D15</f>
        <v>1.223953695458593</v>
      </c>
      <c r="E15" s="3">
        <f>'Other (MECS) Prices'!AJ28</f>
        <v>0</v>
      </c>
      <c r="F15">
        <f t="shared" si="1"/>
        <v>3.6427850085123263</v>
      </c>
      <c r="G15">
        <f>E15-F15</f>
        <v>-3.6427850085123263</v>
      </c>
      <c r="H15">
        <f>G15^2</f>
        <v>13.26988261824215</v>
      </c>
      <c r="I15">
        <f>G15</f>
        <v>-3.6427850085123263</v>
      </c>
      <c r="J15">
        <f t="shared" si="5"/>
        <v>0</v>
      </c>
      <c r="M15">
        <f t="shared" si="2"/>
        <v>1991</v>
      </c>
      <c r="N15" s="2">
        <f t="shared" si="0"/>
        <v>1.223953695458593</v>
      </c>
      <c r="O15">
        <f>E15</f>
        <v>0</v>
      </c>
      <c r="P15" s="2">
        <f t="shared" si="3"/>
        <v>0</v>
      </c>
    </row>
    <row r="16" spans="3:16" x14ac:dyDescent="0.2">
      <c r="C16">
        <f t="shared" si="4"/>
        <v>1992</v>
      </c>
      <c r="D16">
        <f>'Other-311'!D16</f>
        <v>1.2035955056179777</v>
      </c>
      <c r="F16">
        <f t="shared" si="1"/>
        <v>3.6133201668840327</v>
      </c>
      <c r="I16">
        <f>(0.67*G15+0.33*G18)</f>
        <v>-3.5929337165369475</v>
      </c>
      <c r="J16">
        <f t="shared" si="5"/>
        <v>2.0386450347085194E-2</v>
      </c>
      <c r="M16">
        <f t="shared" si="2"/>
        <v>1992</v>
      </c>
      <c r="N16" s="2">
        <f t="shared" si="0"/>
        <v>1.2035955056179777</v>
      </c>
      <c r="P16" s="2">
        <f t="shared" si="3"/>
        <v>2.0386450347085194E-2</v>
      </c>
    </row>
    <row r="17" spans="3:16" x14ac:dyDescent="0.2">
      <c r="C17">
        <f t="shared" si="4"/>
        <v>1993</v>
      </c>
      <c r="D17">
        <f>'Other-311'!D17</f>
        <v>1.1821880650994574</v>
      </c>
      <c r="F17">
        <f t="shared" si="1"/>
        <v>3.5509640007959593</v>
      </c>
      <c r="I17">
        <f>(0.33*G15+0.67*G18)</f>
        <v>-3.5415717793501926</v>
      </c>
      <c r="J17">
        <f t="shared" si="5"/>
        <v>9.3922214457666797E-3</v>
      </c>
      <c r="M17">
        <f t="shared" si="2"/>
        <v>1993</v>
      </c>
      <c r="N17" s="2">
        <f t="shared" si="0"/>
        <v>1.1821880650994574</v>
      </c>
      <c r="P17" s="2">
        <f t="shared" si="3"/>
        <v>9.3922214457666797E-3</v>
      </c>
    </row>
    <row r="18" spans="3:16" x14ac:dyDescent="0.2">
      <c r="C18">
        <f t="shared" si="4"/>
        <v>1994</v>
      </c>
      <c r="D18">
        <f>'Other-311'!D18</f>
        <v>1.1635704576347983</v>
      </c>
      <c r="E18" s="3">
        <f>'Other (MECS) Prices'!AJ31</f>
        <v>0</v>
      </c>
      <c r="F18">
        <f t="shared" si="1"/>
        <v>3.4917204873748133</v>
      </c>
      <c r="G18">
        <f>E18-F18</f>
        <v>-3.4917204873748133</v>
      </c>
      <c r="H18">
        <f>G18^2</f>
        <v>12.192111961953003</v>
      </c>
      <c r="I18">
        <f>G18</f>
        <v>-3.4917204873748133</v>
      </c>
      <c r="J18">
        <f t="shared" si="5"/>
        <v>0</v>
      </c>
      <c r="M18">
        <f t="shared" si="2"/>
        <v>1994</v>
      </c>
      <c r="N18" s="2">
        <f t="shared" si="0"/>
        <v>1.1635704576347983</v>
      </c>
      <c r="O18">
        <f>E18</f>
        <v>0</v>
      </c>
      <c r="P18" s="2">
        <f t="shared" si="3"/>
        <v>0</v>
      </c>
    </row>
    <row r="19" spans="3:16" x14ac:dyDescent="0.2">
      <c r="C19">
        <f t="shared" si="4"/>
        <v>1995</v>
      </c>
      <c r="D19">
        <f>'Other-311'!D19</f>
        <v>1.1644646924829156</v>
      </c>
      <c r="F19">
        <f t="shared" si="1"/>
        <v>3.4679620095947561</v>
      </c>
      <c r="I19">
        <f>0.75*G18+0.25*G22</f>
        <v>-2.7007842709350056</v>
      </c>
      <c r="J19">
        <f t="shared" si="5"/>
        <v>0.76717773865975047</v>
      </c>
      <c r="M19">
        <f t="shared" si="2"/>
        <v>1995</v>
      </c>
      <c r="N19" s="2">
        <f t="shared" si="0"/>
        <v>1.1644646924829156</v>
      </c>
      <c r="P19" s="2">
        <f t="shared" si="3"/>
        <v>0.76717773865975047</v>
      </c>
    </row>
    <row r="20" spans="3:16" x14ac:dyDescent="0.2">
      <c r="C20">
        <f t="shared" si="4"/>
        <v>1996</v>
      </c>
      <c r="D20">
        <f>'Other-311'!D20</f>
        <v>1.1383989145183175</v>
      </c>
      <c r="F20">
        <f t="shared" si="1"/>
        <v>3.4268156084842163</v>
      </c>
      <c r="I20">
        <f>0.5*G18+0.5*G22</f>
        <v>-1.9098480544951979</v>
      </c>
      <c r="J20">
        <f t="shared" si="5"/>
        <v>1.5169675539890184</v>
      </c>
      <c r="M20">
        <f t="shared" si="2"/>
        <v>1996</v>
      </c>
      <c r="N20" s="2">
        <f t="shared" si="0"/>
        <v>1.1383989145183175</v>
      </c>
      <c r="P20" s="2">
        <f t="shared" si="3"/>
        <v>1.5169675539890184</v>
      </c>
    </row>
    <row r="21" spans="3:16" x14ac:dyDescent="0.2">
      <c r="C21">
        <f t="shared" si="4"/>
        <v>1997</v>
      </c>
      <c r="D21">
        <f>'Other-311'!D21</f>
        <v>1.1114118177717636</v>
      </c>
      <c r="F21">
        <f t="shared" si="1"/>
        <v>3.3476632886916442</v>
      </c>
      <c r="I21">
        <f>0.25*G18+0.75*G22</f>
        <v>-1.1189118380553902</v>
      </c>
      <c r="J21">
        <f t="shared" si="5"/>
        <v>2.228751450636254</v>
      </c>
      <c r="M21">
        <f t="shared" si="2"/>
        <v>1997</v>
      </c>
      <c r="N21" s="2">
        <f t="shared" si="0"/>
        <v>1.1114118177717636</v>
      </c>
      <c r="P21" s="2">
        <f t="shared" si="3"/>
        <v>2.228751450636254</v>
      </c>
    </row>
    <row r="22" spans="3:16" x14ac:dyDescent="0.2">
      <c r="C22">
        <f t="shared" si="4"/>
        <v>1998</v>
      </c>
      <c r="D22">
        <f>'Other-311'!D22</f>
        <v>1.0738341968911918</v>
      </c>
      <c r="E22" s="3">
        <f>'Other (MECS) Prices'!AJ35</f>
        <v>2.9220779220779223</v>
      </c>
      <c r="F22">
        <f t="shared" si="1"/>
        <v>3.2500535436935047</v>
      </c>
      <c r="G22">
        <f>E22-F22</f>
        <v>-0.32797562161558247</v>
      </c>
      <c r="H22">
        <f>G22^2</f>
        <v>0.10756800837412772</v>
      </c>
      <c r="I22">
        <f>G22</f>
        <v>-0.32797562161558247</v>
      </c>
      <c r="J22">
        <f t="shared" si="5"/>
        <v>2.9220779220779223</v>
      </c>
      <c r="M22">
        <f t="shared" si="2"/>
        <v>1998</v>
      </c>
      <c r="N22" s="2">
        <f t="shared" si="0"/>
        <v>1.0738341968911918</v>
      </c>
      <c r="O22">
        <f>E22</f>
        <v>2.9220779220779223</v>
      </c>
      <c r="P22" s="2">
        <f t="shared" si="3"/>
        <v>2.9220779220779223</v>
      </c>
    </row>
    <row r="23" spans="3:16" x14ac:dyDescent="0.2">
      <c r="C23">
        <f t="shared" si="4"/>
        <v>1999</v>
      </c>
      <c r="D23">
        <f>'Other-311'!D23</f>
        <v>1.0635838150289019</v>
      </c>
      <c r="F23">
        <f t="shared" si="1"/>
        <v>3.1825095580599743</v>
      </c>
      <c r="I23">
        <f>0.75*G22+0.25*G26</f>
        <v>-0.21319668216478582</v>
      </c>
      <c r="J23">
        <f t="shared" si="5"/>
        <v>2.9693128758951883</v>
      </c>
      <c r="M23">
        <f t="shared" si="2"/>
        <v>1999</v>
      </c>
      <c r="N23" s="2">
        <f t="shared" si="0"/>
        <v>1.0635838150289019</v>
      </c>
      <c r="P23" s="2">
        <f t="shared" si="3"/>
        <v>2.9693128758951883</v>
      </c>
    </row>
    <row r="24" spans="3:16" x14ac:dyDescent="0.2">
      <c r="C24">
        <f t="shared" si="4"/>
        <v>2000</v>
      </c>
      <c r="D24">
        <f>'Other-311'!D24</f>
        <v>1.0766830138207757</v>
      </c>
      <c r="F24">
        <f t="shared" si="1"/>
        <v>3.1899151108107917</v>
      </c>
      <c r="I24">
        <f>0.5*G22+0.5*G26</f>
        <v>-9.8417742713989176E-2</v>
      </c>
      <c r="J24">
        <f t="shared" si="5"/>
        <v>3.0914973680968023</v>
      </c>
      <c r="M24">
        <f t="shared" si="2"/>
        <v>2000</v>
      </c>
      <c r="N24" s="2">
        <f t="shared" si="0"/>
        <v>1.0766830138207757</v>
      </c>
      <c r="P24" s="2">
        <f t="shared" si="3"/>
        <v>3.0914973680968023</v>
      </c>
    </row>
    <row r="25" spans="3:16" x14ac:dyDescent="0.2">
      <c r="C25">
        <f t="shared" si="4"/>
        <v>2001</v>
      </c>
      <c r="D25">
        <f>'Other-311'!D25</f>
        <v>1.1211317418213969</v>
      </c>
      <c r="F25">
        <f t="shared" si="1"/>
        <v>3.2798837895069424</v>
      </c>
      <c r="I25">
        <f>0.25*G22+0.75*G26</f>
        <v>1.6361196736807471E-2</v>
      </c>
      <c r="J25">
        <f t="shared" si="5"/>
        <v>3.29624498624375</v>
      </c>
      <c r="M25">
        <f t="shared" si="2"/>
        <v>2001</v>
      </c>
      <c r="N25" s="2">
        <f t="shared" si="0"/>
        <v>1.1211317418213969</v>
      </c>
      <c r="P25" s="2">
        <f t="shared" si="3"/>
        <v>3.29624498624375</v>
      </c>
    </row>
    <row r="26" spans="3:16" x14ac:dyDescent="0.2">
      <c r="C26">
        <f t="shared" si="4"/>
        <v>2002</v>
      </c>
      <c r="D26">
        <f>'Other-311'!D26</f>
        <v>1.1777482269503547</v>
      </c>
      <c r="E26" s="3">
        <f>'Other (MECS) Prices'!AJ39</f>
        <v>3.5632183908045976</v>
      </c>
      <c r="F26">
        <f t="shared" si="1"/>
        <v>3.4320782546169935</v>
      </c>
      <c r="G26">
        <f>E26-F26</f>
        <v>0.13114013618760412</v>
      </c>
      <c r="H26">
        <f>G26^2</f>
        <v>1.7197735319303353E-2</v>
      </c>
      <c r="I26">
        <f>G26</f>
        <v>0.13114013618760412</v>
      </c>
      <c r="J26">
        <f t="shared" si="5"/>
        <v>3.5632183908045976</v>
      </c>
      <c r="M26">
        <f t="shared" si="2"/>
        <v>2002</v>
      </c>
      <c r="N26" s="2">
        <f t="shared" si="0"/>
        <v>1.1777482269503547</v>
      </c>
      <c r="O26">
        <f>E26</f>
        <v>3.5632183908045976</v>
      </c>
      <c r="P26" s="2">
        <f t="shared" si="3"/>
        <v>3.5632183908045976</v>
      </c>
    </row>
    <row r="27" spans="3:16" x14ac:dyDescent="0.2">
      <c r="C27">
        <f t="shared" si="4"/>
        <v>2003</v>
      </c>
      <c r="D27">
        <f>'Other-311'!D27</f>
        <v>1.1895861148197597</v>
      </c>
      <c r="F27">
        <f t="shared" si="1"/>
        <v>3.5279840498017032</v>
      </c>
      <c r="I27">
        <f>0.75*G26+0.25*G30</f>
        <v>0.22101027239573445</v>
      </c>
      <c r="J27">
        <f t="shared" si="5"/>
        <v>3.7489943221974378</v>
      </c>
      <c r="M27">
        <f t="shared" si="2"/>
        <v>2003</v>
      </c>
      <c r="N27" s="2">
        <f t="shared" si="0"/>
        <v>1.1895861148197597</v>
      </c>
      <c r="P27" s="2">
        <f t="shared" si="3"/>
        <v>3.7489943221974378</v>
      </c>
    </row>
    <row r="28" spans="3:16" x14ac:dyDescent="0.2">
      <c r="C28">
        <f t="shared" si="4"/>
        <v>2004</v>
      </c>
      <c r="D28">
        <f>'Other-311'!D28</f>
        <v>1.3600356030262573</v>
      </c>
      <c r="F28">
        <f t="shared" si="1"/>
        <v>3.8209981841682188</v>
      </c>
      <c r="I28">
        <f>0.5*G26+0.5*G30</f>
        <v>0.31088040860386479</v>
      </c>
      <c r="J28">
        <f t="shared" si="5"/>
        <v>4.1318785927720834</v>
      </c>
      <c r="M28">
        <f t="shared" si="2"/>
        <v>2004</v>
      </c>
      <c r="N28" s="2">
        <f t="shared" si="0"/>
        <v>1.3600356030262573</v>
      </c>
      <c r="P28" s="2">
        <f t="shared" si="3"/>
        <v>4.1318785927720834</v>
      </c>
    </row>
    <row r="29" spans="3:16" x14ac:dyDescent="0.2">
      <c r="C29">
        <f t="shared" si="4"/>
        <v>2005</v>
      </c>
      <c r="D29">
        <f>'Other-311'!D29</f>
        <v>1.6591523895401261</v>
      </c>
      <c r="F29">
        <f t="shared" si="1"/>
        <v>4.537887935798369</v>
      </c>
      <c r="I29">
        <f>0.25*G26+0.75*G30</f>
        <v>0.40075054481199512</v>
      </c>
      <c r="J29">
        <f t="shared" si="5"/>
        <v>4.938638480610364</v>
      </c>
      <c r="M29">
        <f t="shared" si="2"/>
        <v>2005</v>
      </c>
      <c r="N29" s="2">
        <f t="shared" si="0"/>
        <v>1.6591523895401261</v>
      </c>
      <c r="P29" s="2">
        <f t="shared" si="3"/>
        <v>4.938638480610364</v>
      </c>
    </row>
    <row r="30" spans="3:16" x14ac:dyDescent="0.2">
      <c r="C30">
        <f t="shared" si="4"/>
        <v>2006</v>
      </c>
      <c r="D30">
        <f>'Other-311'!D30</f>
        <v>1.7832199546485261</v>
      </c>
      <c r="E30" s="3">
        <f>'Other (MECS) Prices'!AJ43</f>
        <v>5.6351791530944624</v>
      </c>
      <c r="F30">
        <f t="shared" si="1"/>
        <v>5.1445584720743369</v>
      </c>
      <c r="G30">
        <f>E30-F30</f>
        <v>0.49062068102012546</v>
      </c>
      <c r="H30">
        <f>G30^2</f>
        <v>0.24070865264465169</v>
      </c>
      <c r="I30">
        <f>G30</f>
        <v>0.49062068102012546</v>
      </c>
      <c r="J30">
        <f t="shared" si="5"/>
        <v>5.6351791530944624</v>
      </c>
      <c r="M30">
        <f t="shared" si="2"/>
        <v>2006</v>
      </c>
      <c r="N30" s="2">
        <f t="shared" si="0"/>
        <v>1.7832199546485261</v>
      </c>
      <c r="O30">
        <f>E30</f>
        <v>5.6351791530944624</v>
      </c>
      <c r="P30" s="2">
        <f t="shared" si="3"/>
        <v>5.6351791530944624</v>
      </c>
    </row>
    <row r="31" spans="3:16" x14ac:dyDescent="0.2">
      <c r="C31">
        <f t="shared" si="4"/>
        <v>2007</v>
      </c>
      <c r="D31">
        <f>'Other-311'!D31</f>
        <v>1.8238712561466248</v>
      </c>
      <c r="F31">
        <f t="shared" si="1"/>
        <v>5.3786276082360978</v>
      </c>
      <c r="I31" s="15">
        <f>G30</f>
        <v>0.49062068102012546</v>
      </c>
      <c r="J31">
        <f t="shared" si="5"/>
        <v>5.8692482892562232</v>
      </c>
      <c r="M31">
        <f t="shared" si="2"/>
        <v>2007</v>
      </c>
      <c r="N31" s="2">
        <f t="shared" si="0"/>
        <v>1.8238712561466248</v>
      </c>
      <c r="P31" s="2">
        <f t="shared" si="3"/>
        <v>5.8692482892562232</v>
      </c>
    </row>
    <row r="32" spans="3:16" x14ac:dyDescent="0.2">
      <c r="C32">
        <f t="shared" si="4"/>
        <v>2008</v>
      </c>
      <c r="D32">
        <f>'Other-311'!D32</f>
        <v>2.3044843049327355</v>
      </c>
      <c r="F32">
        <f t="shared" si="1"/>
        <v>6.2146817039953488</v>
      </c>
      <c r="I32" s="15">
        <f>G30</f>
        <v>0.49062068102012546</v>
      </c>
      <c r="J32">
        <f t="shared" si="5"/>
        <v>6.7053023850154743</v>
      </c>
      <c r="M32">
        <f t="shared" si="2"/>
        <v>2008</v>
      </c>
      <c r="N32" s="2">
        <f t="shared" si="0"/>
        <v>2.3044843049327355</v>
      </c>
      <c r="P32" s="2">
        <f t="shared" si="3"/>
        <v>6.7053023850154743</v>
      </c>
    </row>
    <row r="33" spans="3:16" x14ac:dyDescent="0.2">
      <c r="C33">
        <f t="shared" si="4"/>
        <v>2009</v>
      </c>
      <c r="D33">
        <f>'Other-311'!D33</f>
        <v>2.5407882676443627</v>
      </c>
      <c r="F33">
        <f t="shared" si="1"/>
        <v>7.2495173416241911</v>
      </c>
      <c r="I33" s="15">
        <f>0.5*G30+0.5*G34</f>
        <v>-1.6066921886739975</v>
      </c>
      <c r="J33">
        <f t="shared" si="5"/>
        <v>5.6428251529501932</v>
      </c>
      <c r="M33">
        <f t="shared" si="2"/>
        <v>2009</v>
      </c>
      <c r="N33" s="2">
        <f t="shared" si="0"/>
        <v>2.5407882676443627</v>
      </c>
      <c r="P33" s="2">
        <f t="shared" si="3"/>
        <v>5.6428251529501932</v>
      </c>
    </row>
    <row r="34" spans="3:16" x14ac:dyDescent="0.2">
      <c r="C34">
        <f t="shared" si="4"/>
        <v>2010</v>
      </c>
      <c r="D34" s="3">
        <f>[5]Prices!H30</f>
        <v>2.7862700228832953</v>
      </c>
      <c r="E34" s="3">
        <f>'Other (MECS) Prices'!AJ47</f>
        <v>4.2644230769230766</v>
      </c>
      <c r="F34">
        <f>$H$3*D34+$I$3*D33</f>
        <v>7.9684281352911972</v>
      </c>
      <c r="G34">
        <f>E34-F34</f>
        <v>-3.7040050583681206</v>
      </c>
      <c r="H34">
        <f>G34^2</f>
        <v>13.719653472416624</v>
      </c>
      <c r="I34">
        <f>G34</f>
        <v>-3.7040050583681206</v>
      </c>
      <c r="J34">
        <f>F34+I34</f>
        <v>4.2644230769230766</v>
      </c>
      <c r="M34">
        <f>C34</f>
        <v>2010</v>
      </c>
      <c r="N34" s="2">
        <f t="shared" si="0"/>
        <v>2.7862700228832953</v>
      </c>
      <c r="O34">
        <f>E34</f>
        <v>4.2644230769230766</v>
      </c>
      <c r="P34" s="2">
        <f>J34</f>
        <v>4.2644230769230766</v>
      </c>
    </row>
    <row r="35" spans="3:16" x14ac:dyDescent="0.2">
      <c r="C35">
        <f t="shared" si="4"/>
        <v>2011</v>
      </c>
      <c r="D35" s="3">
        <f>[5]Prices!H31</f>
        <v>3.175707000463607</v>
      </c>
      <c r="F35">
        <f t="shared" ref="F35:F42" si="6">$H$3*D35+$I$3*D34</f>
        <v>8.9336971523638784</v>
      </c>
      <c r="I35">
        <f>0.75*G34+0.25*G38</f>
        <v>-1.9181671410884378</v>
      </c>
      <c r="J35">
        <f t="shared" ref="J35:J42" si="7">F35+I35</f>
        <v>7.0155300112754411</v>
      </c>
      <c r="M35">
        <f t="shared" ref="M35:M42" si="8">C35</f>
        <v>2011</v>
      </c>
      <c r="N35" s="2">
        <f t="shared" si="0"/>
        <v>3.175707000463607</v>
      </c>
      <c r="P35" s="2">
        <f t="shared" ref="P35:P42" si="9">J35</f>
        <v>7.0155300112754411</v>
      </c>
    </row>
    <row r="36" spans="3:16" x14ac:dyDescent="0.2">
      <c r="C36">
        <f t="shared" si="4"/>
        <v>2012</v>
      </c>
      <c r="D36" s="3">
        <f>[5]Prices!H32</f>
        <v>3.0787878787878791</v>
      </c>
      <c r="F36">
        <f t="shared" si="6"/>
        <v>9.3035703110863164</v>
      </c>
      <c r="I36">
        <f>0.5*G34+0.5*G38</f>
        <v>-0.13232922380875545</v>
      </c>
      <c r="J36">
        <f t="shared" si="7"/>
        <v>9.1712410872775614</v>
      </c>
      <c r="M36">
        <f t="shared" si="8"/>
        <v>2012</v>
      </c>
      <c r="N36" s="2">
        <f t="shared" si="0"/>
        <v>3.0787878787878791</v>
      </c>
      <c r="P36" s="2">
        <f t="shared" si="9"/>
        <v>9.1712410872775614</v>
      </c>
    </row>
    <row r="37" spans="3:16" x14ac:dyDescent="0.2">
      <c r="C37">
        <f t="shared" si="4"/>
        <v>2013</v>
      </c>
      <c r="D37" s="3">
        <f>[5]Prices!H33</f>
        <v>2.8060185185185182</v>
      </c>
      <c r="F37">
        <f t="shared" si="6"/>
        <v>8.7290690859122364</v>
      </c>
      <c r="I37">
        <f>0.25*G34+0.75*G38</f>
        <v>1.6535086934709271</v>
      </c>
      <c r="J37">
        <f t="shared" si="7"/>
        <v>10.382577779383164</v>
      </c>
      <c r="M37">
        <f t="shared" si="8"/>
        <v>2013</v>
      </c>
      <c r="N37" s="2">
        <f t="shared" si="0"/>
        <v>2.8060185185185182</v>
      </c>
      <c r="P37" s="2">
        <f t="shared" si="9"/>
        <v>10.382577779383164</v>
      </c>
    </row>
    <row r="38" spans="3:16" x14ac:dyDescent="0.2">
      <c r="C38">
        <f t="shared" si="4"/>
        <v>2014</v>
      </c>
      <c r="D38" s="3">
        <f>[5]Prices!H34</f>
        <v>2.6011614401858307</v>
      </c>
      <c r="E38" s="3">
        <f>'Other (MECS) Prices'!AJ51</f>
        <v>11.466139954853274</v>
      </c>
      <c r="F38">
        <f t="shared" si="6"/>
        <v>8.0267933441026642</v>
      </c>
      <c r="G38">
        <f>E38-F38</f>
        <v>3.4393466107506097</v>
      </c>
      <c r="H38">
        <f>G38^2</f>
        <v>11.829105108881706</v>
      </c>
      <c r="I38">
        <f>G38</f>
        <v>3.4393466107506097</v>
      </c>
      <c r="J38">
        <f t="shared" si="7"/>
        <v>11.466139954853274</v>
      </c>
      <c r="M38">
        <f t="shared" si="8"/>
        <v>2014</v>
      </c>
      <c r="N38" s="2">
        <f t="shared" si="0"/>
        <v>2.6011614401858307</v>
      </c>
      <c r="O38">
        <f>E38</f>
        <v>11.466139954853274</v>
      </c>
      <c r="P38" s="2">
        <f t="shared" si="9"/>
        <v>11.466139954853274</v>
      </c>
    </row>
    <row r="39" spans="3:16" x14ac:dyDescent="0.2">
      <c r="C39">
        <f t="shared" si="4"/>
        <v>2015</v>
      </c>
      <c r="D39" s="3">
        <f>[5]Prices!H35</f>
        <v>2.4259102455546149</v>
      </c>
      <c r="F39">
        <f t="shared" si="6"/>
        <v>7.4645932726855708</v>
      </c>
      <c r="I39" s="17">
        <f>I38</f>
        <v>3.4393466107506097</v>
      </c>
      <c r="J39">
        <f t="shared" si="7"/>
        <v>10.90393988343618</v>
      </c>
      <c r="M39">
        <f t="shared" si="8"/>
        <v>2015</v>
      </c>
      <c r="N39" s="2">
        <f t="shared" si="0"/>
        <v>2.4259102455546149</v>
      </c>
      <c r="P39" s="2">
        <f t="shared" si="9"/>
        <v>10.90393988343618</v>
      </c>
    </row>
    <row r="40" spans="3:16" x14ac:dyDescent="0.2">
      <c r="C40">
        <f t="shared" si="4"/>
        <v>2016</v>
      </c>
      <c r="D40" s="3">
        <f>[5]Prices!H36</f>
        <v>2.2987413915934458</v>
      </c>
      <c r="F40">
        <f t="shared" si="6"/>
        <v>7.0206196184026819</v>
      </c>
      <c r="I40" s="17">
        <f t="shared" ref="I40:I42" si="10">I39</f>
        <v>3.4393466107506097</v>
      </c>
      <c r="J40">
        <f t="shared" si="7"/>
        <v>10.459966229153292</v>
      </c>
      <c r="M40">
        <f t="shared" si="8"/>
        <v>2016</v>
      </c>
      <c r="N40" s="2">
        <f t="shared" si="0"/>
        <v>2.2987413915934458</v>
      </c>
      <c r="P40" s="2">
        <f t="shared" si="9"/>
        <v>10.459966229153292</v>
      </c>
    </row>
    <row r="41" spans="3:16" x14ac:dyDescent="0.2">
      <c r="C41">
        <f t="shared" si="4"/>
        <v>2017</v>
      </c>
      <c r="D41" s="3">
        <f>[5]Prices!H37</f>
        <v>2.6728199211614267</v>
      </c>
      <c r="F41">
        <f t="shared" si="6"/>
        <v>7.4562942028222761</v>
      </c>
      <c r="I41" s="17">
        <f t="shared" si="10"/>
        <v>3.4393466107506097</v>
      </c>
      <c r="J41">
        <f t="shared" si="7"/>
        <v>10.895640813572886</v>
      </c>
      <c r="M41">
        <f t="shared" si="8"/>
        <v>2017</v>
      </c>
      <c r="N41" s="2">
        <f t="shared" si="0"/>
        <v>2.6728199211614267</v>
      </c>
      <c r="P41" s="2">
        <f t="shared" si="9"/>
        <v>10.895640813572886</v>
      </c>
    </row>
    <row r="42" spans="3:16" x14ac:dyDescent="0.2">
      <c r="C42">
        <f t="shared" si="4"/>
        <v>2018</v>
      </c>
      <c r="D42" s="3">
        <f>[5]Prices!H38</f>
        <v>2.8656155070157672</v>
      </c>
      <c r="F42">
        <f t="shared" si="6"/>
        <v>8.2761608373981268</v>
      </c>
      <c r="I42" s="17">
        <f t="shared" si="10"/>
        <v>3.4393466107506097</v>
      </c>
      <c r="J42">
        <f t="shared" si="7"/>
        <v>11.715507448148736</v>
      </c>
      <c r="M42">
        <f t="shared" si="8"/>
        <v>2018</v>
      </c>
      <c r="N42" s="2">
        <f t="shared" si="0"/>
        <v>2.8656155070157672</v>
      </c>
      <c r="P42" s="2">
        <f t="shared" si="9"/>
        <v>11.715507448148736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2"/>
  <sheetViews>
    <sheetView topLeftCell="B1" workbookViewId="0">
      <selection activeCell="H4" sqref="H4"/>
    </sheetView>
  </sheetViews>
  <sheetFormatPr defaultRowHeight="12.75" x14ac:dyDescent="0.2"/>
  <cols>
    <col min="9" max="9" width="11.140625" customWidth="1"/>
    <col min="10" max="10" width="12" customWidth="1"/>
  </cols>
  <sheetData>
    <row r="2" spans="3:16" x14ac:dyDescent="0.2">
      <c r="K2" s="8" t="s">
        <v>35</v>
      </c>
    </row>
    <row r="3" spans="3:16" x14ac:dyDescent="0.2">
      <c r="H3" s="4">
        <v>2.7115202838564931</v>
      </c>
      <c r="I3" s="4">
        <v>1.0000000000000009E-2</v>
      </c>
      <c r="K3">
        <v>0</v>
      </c>
    </row>
    <row r="4" spans="3:16" x14ac:dyDescent="0.2">
      <c r="H4">
        <f>SUM(H22:H38)</f>
        <v>12.427145798659417</v>
      </c>
      <c r="K4">
        <v>0</v>
      </c>
    </row>
    <row r="5" spans="3:16" x14ac:dyDescent="0.2">
      <c r="J5">
        <f>H3/I3</f>
        <v>271.15202838564909</v>
      </c>
      <c r="K5">
        <v>1.2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'Other-311'!D7</f>
        <v>1.3710885852798589</v>
      </c>
      <c r="I7">
        <f>G9</f>
        <v>-3.8038069012809577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'Other-311'!D8</f>
        <v>1.3589174800354924</v>
      </c>
      <c r="F8">
        <f t="shared" ref="F8:F33" si="1">$H$3*D8+$I$3*D7</f>
        <v>3.6984431970561875</v>
      </c>
      <c r="I8">
        <f>G9</f>
        <v>-3.8038069012809577</v>
      </c>
      <c r="J8">
        <f>F8+I8</f>
        <v>-0.10536370422477015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-0.10536370422477015</v>
      </c>
    </row>
    <row r="9" spans="3:16" x14ac:dyDescent="0.2">
      <c r="C9">
        <f t="shared" ref="C9:C42" si="4">C8+1</f>
        <v>1985</v>
      </c>
      <c r="D9">
        <f>'Other-311'!D9</f>
        <v>1.3978201634877385</v>
      </c>
      <c r="E9">
        <f>'Other (MECS) Prices'!AK22</f>
        <v>0</v>
      </c>
      <c r="F9">
        <f t="shared" si="1"/>
        <v>3.8038069012809577</v>
      </c>
      <c r="G9">
        <f>E9-F9</f>
        <v>-3.8038069012809577</v>
      </c>
      <c r="H9">
        <f>G9^2</f>
        <v>14.468946942232641</v>
      </c>
      <c r="I9">
        <f>G9</f>
        <v>-3.8038069012809577</v>
      </c>
      <c r="J9">
        <f t="shared" ref="J9:J33" si="5">F9+I9</f>
        <v>0</v>
      </c>
      <c r="M9">
        <f t="shared" si="2"/>
        <v>1985</v>
      </c>
      <c r="N9" s="2">
        <f t="shared" si="0"/>
        <v>1.3978201634877385</v>
      </c>
      <c r="O9">
        <f>E9</f>
        <v>0</v>
      </c>
      <c r="P9" s="2">
        <f t="shared" si="3"/>
        <v>0</v>
      </c>
    </row>
    <row r="10" spans="3:16" x14ac:dyDescent="0.2">
      <c r="C10">
        <f t="shared" si="4"/>
        <v>1986</v>
      </c>
      <c r="D10">
        <f>'Other-311'!D10</f>
        <v>1.2990990990990992</v>
      </c>
      <c r="F10">
        <f t="shared" si="1"/>
        <v>3.5365117595817814</v>
      </c>
      <c r="I10">
        <f>(0.67*G9+0.33*G12)</f>
        <v>-3.6596042335602559</v>
      </c>
      <c r="J10">
        <f t="shared" si="5"/>
        <v>-0.12309247397847445</v>
      </c>
      <c r="M10">
        <f t="shared" si="2"/>
        <v>1986</v>
      </c>
      <c r="N10" s="2">
        <f t="shared" si="0"/>
        <v>1.2990990990990992</v>
      </c>
      <c r="P10" s="2">
        <f t="shared" si="3"/>
        <v>-0.12309247397847445</v>
      </c>
    </row>
    <row r="11" spans="3:16" x14ac:dyDescent="0.2">
      <c r="C11">
        <f t="shared" si="4"/>
        <v>1987</v>
      </c>
      <c r="D11">
        <f>'Other-311'!D11</f>
        <v>1.2596067917783738</v>
      </c>
      <c r="F11">
        <f t="shared" si="1"/>
        <v>3.4284403565814534</v>
      </c>
      <c r="I11">
        <f>(0.33*G9+0.67*G12)</f>
        <v>-3.5110317880298361</v>
      </c>
      <c r="J11">
        <f t="shared" si="5"/>
        <v>-8.2591431448382657E-2</v>
      </c>
      <c r="M11">
        <f t="shared" si="2"/>
        <v>1987</v>
      </c>
      <c r="N11" s="2">
        <f t="shared" si="0"/>
        <v>1.2596067917783738</v>
      </c>
      <c r="P11" s="2">
        <f t="shared" si="3"/>
        <v>-8.2591431448382657E-2</v>
      </c>
    </row>
    <row r="12" spans="3:16" x14ac:dyDescent="0.2">
      <c r="C12">
        <f t="shared" si="4"/>
        <v>1988</v>
      </c>
      <c r="D12">
        <f>'Other-311'!D12</f>
        <v>1.237030411449016</v>
      </c>
      <c r="E12">
        <f>'Other (MECS) Prices'!AK25</f>
        <v>0</v>
      </c>
      <c r="F12">
        <f t="shared" si="1"/>
        <v>3.3668291203091343</v>
      </c>
      <c r="G12">
        <f>E12-F12</f>
        <v>-3.3668291203091343</v>
      </c>
      <c r="H12">
        <f>G12^2</f>
        <v>11.335538325361579</v>
      </c>
      <c r="I12">
        <f>G12</f>
        <v>-3.3668291203091343</v>
      </c>
      <c r="J12">
        <f t="shared" si="5"/>
        <v>0</v>
      </c>
      <c r="M12">
        <f t="shared" si="2"/>
        <v>1988</v>
      </c>
      <c r="N12" s="2">
        <f t="shared" si="0"/>
        <v>1.237030411449016</v>
      </c>
      <c r="O12">
        <f>E12</f>
        <v>0</v>
      </c>
      <c r="P12" s="2">
        <f t="shared" si="3"/>
        <v>0</v>
      </c>
    </row>
    <row r="13" spans="3:16" x14ac:dyDescent="0.2">
      <c r="C13">
        <f t="shared" si="4"/>
        <v>1989</v>
      </c>
      <c r="D13">
        <f>'Other-311'!D13</f>
        <v>1.2259507829977627</v>
      </c>
      <c r="F13">
        <f t="shared" si="1"/>
        <v>3.3365607192226738</v>
      </c>
      <c r="I13">
        <f>(0.67*G12+0.33*G15)</f>
        <v>-3.3550015818030658</v>
      </c>
      <c r="J13">
        <f t="shared" si="5"/>
        <v>-1.8440862580392015E-2</v>
      </c>
      <c r="M13">
        <f t="shared" si="2"/>
        <v>1989</v>
      </c>
      <c r="N13" s="2">
        <f t="shared" si="0"/>
        <v>1.2259507829977627</v>
      </c>
      <c r="P13" s="2">
        <f t="shared" si="3"/>
        <v>-1.8440862580392015E-2</v>
      </c>
    </row>
    <row r="14" spans="3:16" x14ac:dyDescent="0.2">
      <c r="C14">
        <f t="shared" si="4"/>
        <v>1990</v>
      </c>
      <c r="D14">
        <f>'Other-311'!D14</f>
        <v>1.2212822796081924</v>
      </c>
      <c r="F14">
        <f t="shared" si="1"/>
        <v>3.3237911813020879</v>
      </c>
      <c r="I14">
        <f>(0.33*G12+0.67*G15)</f>
        <v>-3.3428156330392382</v>
      </c>
      <c r="J14">
        <f t="shared" si="5"/>
        <v>-1.9024451737150283E-2</v>
      </c>
      <c r="M14">
        <f t="shared" si="2"/>
        <v>1990</v>
      </c>
      <c r="N14" s="2">
        <f t="shared" si="0"/>
        <v>1.2212822796081924</v>
      </c>
      <c r="P14" s="2">
        <f t="shared" si="3"/>
        <v>-1.9024451737150283E-2</v>
      </c>
    </row>
    <row r="15" spans="3:16" x14ac:dyDescent="0.2">
      <c r="C15">
        <f t="shared" si="4"/>
        <v>1991</v>
      </c>
      <c r="D15">
        <f>'Other-311'!D15</f>
        <v>1.223953695458593</v>
      </c>
      <c r="E15" s="3">
        <f>'Other (MECS) Prices'!AK28</f>
        <v>0</v>
      </c>
      <c r="F15">
        <f t="shared" si="1"/>
        <v>3.3309880945331698</v>
      </c>
      <c r="G15">
        <f>E15-F15</f>
        <v>-3.3309880945331698</v>
      </c>
      <c r="H15">
        <f>G15^2</f>
        <v>11.095481685921717</v>
      </c>
      <c r="I15">
        <f>G15</f>
        <v>-3.3309880945331698</v>
      </c>
      <c r="J15">
        <f t="shared" si="5"/>
        <v>0</v>
      </c>
      <c r="M15">
        <f t="shared" si="2"/>
        <v>1991</v>
      </c>
      <c r="N15" s="2">
        <f t="shared" si="0"/>
        <v>1.223953695458593</v>
      </c>
      <c r="O15">
        <f>E15</f>
        <v>0</v>
      </c>
      <c r="P15" s="2">
        <f t="shared" si="3"/>
        <v>0</v>
      </c>
    </row>
    <row r="16" spans="3:16" x14ac:dyDescent="0.2">
      <c r="C16">
        <f t="shared" si="4"/>
        <v>1992</v>
      </c>
      <c r="D16">
        <f>'Other-311'!D16</f>
        <v>1.2035955056179777</v>
      </c>
      <c r="F16">
        <f t="shared" si="1"/>
        <v>3.275813163996244</v>
      </c>
      <c r="I16">
        <f>(0.67*G15+0.33*G18)</f>
        <v>-3.2768280601511215</v>
      </c>
      <c r="J16">
        <f t="shared" si="5"/>
        <v>-1.0148961548774871E-3</v>
      </c>
      <c r="M16">
        <f t="shared" si="2"/>
        <v>1992</v>
      </c>
      <c r="N16" s="2">
        <f t="shared" si="0"/>
        <v>1.2035955056179777</v>
      </c>
      <c r="P16" s="2">
        <f t="shared" si="3"/>
        <v>-1.0148961548774871E-3</v>
      </c>
    </row>
    <row r="17" spans="3:16" x14ac:dyDescent="0.2">
      <c r="C17">
        <f t="shared" si="4"/>
        <v>1993</v>
      </c>
      <c r="D17">
        <f>'Other-311'!D17</f>
        <v>1.1821880650994574</v>
      </c>
      <c r="F17">
        <f t="shared" si="1"/>
        <v>3.2175628729064192</v>
      </c>
      <c r="I17">
        <f>(0.33*G15+0.67*G18)</f>
        <v>-3.2210268126059809</v>
      </c>
      <c r="J17">
        <f t="shared" si="5"/>
        <v>-3.4639396995617133E-3</v>
      </c>
      <c r="M17">
        <f t="shared" si="2"/>
        <v>1993</v>
      </c>
      <c r="N17" s="2">
        <f t="shared" si="0"/>
        <v>1.1821880650994574</v>
      </c>
      <c r="P17" s="2">
        <f t="shared" si="3"/>
        <v>-3.4639396995617133E-3</v>
      </c>
    </row>
    <row r="18" spans="3:16" x14ac:dyDescent="0.2">
      <c r="C18">
        <f t="shared" si="4"/>
        <v>1994</v>
      </c>
      <c r="D18">
        <f>'Other-311'!D18</f>
        <v>1.1635704576347983</v>
      </c>
      <c r="E18" s="3">
        <f>'Other (MECS) Prices'!AK31</f>
        <v>0</v>
      </c>
      <c r="F18">
        <f t="shared" si="1"/>
        <v>3.1668667782239326</v>
      </c>
      <c r="G18">
        <f>E18-F18</f>
        <v>-3.1668667782239326</v>
      </c>
      <c r="H18">
        <f>G18^2</f>
        <v>10.029045191018431</v>
      </c>
      <c r="I18">
        <f>G18</f>
        <v>-3.1668667782239326</v>
      </c>
      <c r="J18">
        <f t="shared" si="5"/>
        <v>0</v>
      </c>
      <c r="M18">
        <f t="shared" si="2"/>
        <v>1994</v>
      </c>
      <c r="N18" s="2">
        <f t="shared" si="0"/>
        <v>1.1635704576347983</v>
      </c>
      <c r="O18">
        <f>E18</f>
        <v>0</v>
      </c>
      <c r="P18" s="2">
        <f t="shared" si="3"/>
        <v>0</v>
      </c>
    </row>
    <row r="19" spans="3:16" x14ac:dyDescent="0.2">
      <c r="C19">
        <f t="shared" si="4"/>
        <v>1995</v>
      </c>
      <c r="D19">
        <f>'Other-311'!D19</f>
        <v>1.1644646924829156</v>
      </c>
      <c r="F19">
        <f t="shared" si="1"/>
        <v>3.1691053380784875</v>
      </c>
      <c r="I19">
        <f>0.75*G18+0.25*G22</f>
        <v>-2.2287487206208176</v>
      </c>
      <c r="J19">
        <f t="shared" si="5"/>
        <v>0.94035661745766985</v>
      </c>
      <c r="M19">
        <f t="shared" si="2"/>
        <v>1995</v>
      </c>
      <c r="N19" s="2">
        <f t="shared" si="0"/>
        <v>1.1644646924829156</v>
      </c>
      <c r="P19" s="2">
        <f t="shared" si="3"/>
        <v>0.94035661745766985</v>
      </c>
    </row>
    <row r="20" spans="3:16" x14ac:dyDescent="0.2">
      <c r="C20">
        <f t="shared" si="4"/>
        <v>1996</v>
      </c>
      <c r="D20">
        <f>'Other-311'!D20</f>
        <v>1.1383989145183175</v>
      </c>
      <c r="F20">
        <f t="shared" si="1"/>
        <v>3.0984363947614613</v>
      </c>
      <c r="I20">
        <f>0.5*G18+0.5*G22</f>
        <v>-1.290630663017702</v>
      </c>
      <c r="J20">
        <f t="shared" si="5"/>
        <v>1.8078057317437592</v>
      </c>
      <c r="M20">
        <f t="shared" si="2"/>
        <v>1996</v>
      </c>
      <c r="N20" s="2">
        <f t="shared" si="0"/>
        <v>1.1383989145183175</v>
      </c>
      <c r="P20" s="2">
        <f t="shared" si="3"/>
        <v>1.8078057317437592</v>
      </c>
    </row>
    <row r="21" spans="3:16" x14ac:dyDescent="0.2">
      <c r="C21">
        <f t="shared" si="4"/>
        <v>1997</v>
      </c>
      <c r="D21">
        <f>'Other-311'!D21</f>
        <v>1.1114118177717636</v>
      </c>
      <c r="F21">
        <f t="shared" si="1"/>
        <v>3.0249996767511362</v>
      </c>
      <c r="I21">
        <f>0.25*G18+0.75*G22</f>
        <v>-0.35251260541458673</v>
      </c>
      <c r="J21">
        <f t="shared" si="5"/>
        <v>2.6724870713365494</v>
      </c>
      <c r="M21">
        <f t="shared" si="2"/>
        <v>1997</v>
      </c>
      <c r="N21" s="2">
        <f t="shared" si="0"/>
        <v>1.1114118177717636</v>
      </c>
      <c r="P21" s="2">
        <f t="shared" si="3"/>
        <v>2.6724870713365494</v>
      </c>
    </row>
    <row r="22" spans="3:16" x14ac:dyDescent="0.2">
      <c r="C22">
        <f t="shared" si="4"/>
        <v>1998</v>
      </c>
      <c r="D22">
        <f>'Other-311'!D22</f>
        <v>1.0738341968911918</v>
      </c>
      <c r="E22" s="3">
        <f>'Other (MECS) Prices'!AK35</f>
        <v>3.5084427767354596</v>
      </c>
      <c r="F22">
        <f t="shared" si="1"/>
        <v>2.922837324546931</v>
      </c>
      <c r="G22">
        <f>E22-F22</f>
        <v>0.58560545218852855</v>
      </c>
      <c r="H22">
        <f>G22^2</f>
        <v>0.342933745632931</v>
      </c>
      <c r="I22">
        <f>G22</f>
        <v>0.58560545218852855</v>
      </c>
      <c r="J22">
        <f t="shared" si="5"/>
        <v>3.5084427767354596</v>
      </c>
      <c r="M22">
        <f t="shared" si="2"/>
        <v>1998</v>
      </c>
      <c r="N22" s="2">
        <f t="shared" si="0"/>
        <v>1.0738341968911918</v>
      </c>
      <c r="O22">
        <f>E22</f>
        <v>3.5084427767354596</v>
      </c>
      <c r="P22" s="2">
        <f t="shared" si="3"/>
        <v>3.5084427767354596</v>
      </c>
    </row>
    <row r="23" spans="3:16" x14ac:dyDescent="0.2">
      <c r="C23">
        <f t="shared" si="4"/>
        <v>1999</v>
      </c>
      <c r="D23">
        <f>'Other-311'!D23</f>
        <v>1.0635838150289019</v>
      </c>
      <c r="F23">
        <f t="shared" si="1"/>
        <v>2.8946674300012516</v>
      </c>
      <c r="I23">
        <f>0.75*G22+0.25*G26</f>
        <v>0.48853941220549879</v>
      </c>
      <c r="J23">
        <f t="shared" si="5"/>
        <v>3.3832068422067505</v>
      </c>
      <c r="M23">
        <f t="shared" si="2"/>
        <v>1999</v>
      </c>
      <c r="N23" s="2">
        <f t="shared" si="0"/>
        <v>1.0635838150289019</v>
      </c>
      <c r="P23" s="2">
        <f t="shared" si="3"/>
        <v>3.3832068422067505</v>
      </c>
    </row>
    <row r="24" spans="3:16" x14ac:dyDescent="0.2">
      <c r="C24">
        <f t="shared" si="4"/>
        <v>2000</v>
      </c>
      <c r="D24">
        <f>'Other-311'!D24</f>
        <v>1.0766830138207757</v>
      </c>
      <c r="F24">
        <f t="shared" si="1"/>
        <v>2.9300836694090631</v>
      </c>
      <c r="I24">
        <f>0.5*G22+0.5*G26</f>
        <v>0.39147337222246903</v>
      </c>
      <c r="J24">
        <f t="shared" si="5"/>
        <v>3.3215570416315323</v>
      </c>
      <c r="M24">
        <f t="shared" si="2"/>
        <v>2000</v>
      </c>
      <c r="N24" s="2">
        <f t="shared" si="0"/>
        <v>1.0766830138207757</v>
      </c>
      <c r="P24" s="2">
        <f t="shared" si="3"/>
        <v>3.3215570416315323</v>
      </c>
    </row>
    <row r="25" spans="3:16" x14ac:dyDescent="0.2">
      <c r="C25">
        <f t="shared" si="4"/>
        <v>2001</v>
      </c>
      <c r="D25">
        <f>'Other-311'!D25</f>
        <v>1.1211317418213969</v>
      </c>
      <c r="F25">
        <f t="shared" si="1"/>
        <v>3.0507382889622865</v>
      </c>
      <c r="I25">
        <f>0.25*G22+0.75*G26</f>
        <v>0.29440733223943927</v>
      </c>
      <c r="J25">
        <f t="shared" si="5"/>
        <v>3.3451456212017256</v>
      </c>
      <c r="M25">
        <f t="shared" si="2"/>
        <v>2001</v>
      </c>
      <c r="N25" s="2">
        <f t="shared" si="0"/>
        <v>1.1211317418213969</v>
      </c>
      <c r="P25" s="2">
        <f t="shared" si="3"/>
        <v>3.3451456212017256</v>
      </c>
    </row>
    <row r="26" spans="3:16" x14ac:dyDescent="0.2">
      <c r="C26">
        <f t="shared" si="4"/>
        <v>2002</v>
      </c>
      <c r="D26">
        <f>'Other-311'!D26</f>
        <v>1.1777482269503547</v>
      </c>
      <c r="E26" s="3">
        <f>'Other (MECS) Prices'!AK39</f>
        <v>3.4020408163265308</v>
      </c>
      <c r="F26">
        <f t="shared" si="1"/>
        <v>3.2046995240701213</v>
      </c>
      <c r="G26">
        <f>E26-F26</f>
        <v>0.19734129225640951</v>
      </c>
      <c r="H26">
        <f>G26^2</f>
        <v>3.8943585629429629E-2</v>
      </c>
      <c r="I26">
        <f>G26</f>
        <v>0.19734129225640951</v>
      </c>
      <c r="J26">
        <f t="shared" si="5"/>
        <v>3.4020408163265308</v>
      </c>
      <c r="M26">
        <f t="shared" si="2"/>
        <v>2002</v>
      </c>
      <c r="N26" s="2">
        <f t="shared" si="0"/>
        <v>1.1777482269503547</v>
      </c>
      <c r="O26">
        <f>E26</f>
        <v>3.4020408163265308</v>
      </c>
      <c r="P26" s="2">
        <f t="shared" si="3"/>
        <v>3.4020408163265308</v>
      </c>
    </row>
    <row r="27" spans="3:16" x14ac:dyDescent="0.2">
      <c r="C27">
        <f t="shared" si="4"/>
        <v>2003</v>
      </c>
      <c r="D27">
        <f>'Other-311'!D27</f>
        <v>1.1895861148197597</v>
      </c>
      <c r="F27">
        <f t="shared" si="1"/>
        <v>3.2373643619973209</v>
      </c>
      <c r="I27">
        <f>0.75*G26+0.25*G30</f>
        <v>0.90800203519094225</v>
      </c>
      <c r="J27">
        <f t="shared" si="5"/>
        <v>4.1453663971882628</v>
      </c>
      <c r="M27">
        <f t="shared" si="2"/>
        <v>2003</v>
      </c>
      <c r="N27" s="2">
        <f t="shared" si="0"/>
        <v>1.1895861148197597</v>
      </c>
      <c r="P27" s="2">
        <f t="shared" si="3"/>
        <v>4.1453663971882628</v>
      </c>
    </row>
    <row r="28" spans="3:16" x14ac:dyDescent="0.2">
      <c r="C28">
        <f t="shared" si="4"/>
        <v>2004</v>
      </c>
      <c r="D28">
        <f>'Other-311'!D28</f>
        <v>1.3600356030262573</v>
      </c>
      <c r="F28">
        <f t="shared" si="1"/>
        <v>3.6996599855208916</v>
      </c>
      <c r="I28">
        <f>0.5*G26+0.5*G30</f>
        <v>1.618662778125475</v>
      </c>
      <c r="J28">
        <f t="shared" si="5"/>
        <v>5.3183227636463668</v>
      </c>
      <c r="M28">
        <f t="shared" si="2"/>
        <v>2004</v>
      </c>
      <c r="N28" s="2">
        <f t="shared" si="0"/>
        <v>1.3600356030262573</v>
      </c>
      <c r="P28" s="2">
        <f t="shared" si="3"/>
        <v>5.3183227636463668</v>
      </c>
    </row>
    <row r="29" spans="3:16" x14ac:dyDescent="0.2">
      <c r="C29">
        <f t="shared" si="4"/>
        <v>2005</v>
      </c>
      <c r="D29">
        <f>'Other-311'!D29</f>
        <v>1.6591523895401261</v>
      </c>
      <c r="F29">
        <f t="shared" si="1"/>
        <v>4.5124257142772839</v>
      </c>
      <c r="I29">
        <f>0.25*G26+0.75*G30</f>
        <v>2.3293235210600076</v>
      </c>
      <c r="J29">
        <f t="shared" si="5"/>
        <v>6.8417492353372911</v>
      </c>
      <c r="M29">
        <f t="shared" si="2"/>
        <v>2005</v>
      </c>
      <c r="N29" s="2">
        <f t="shared" si="0"/>
        <v>1.6591523895401261</v>
      </c>
      <c r="P29" s="2">
        <f t="shared" si="3"/>
        <v>6.8417492353372911</v>
      </c>
    </row>
    <row r="30" spans="3:16" x14ac:dyDescent="0.2">
      <c r="C30">
        <f t="shared" si="4"/>
        <v>2006</v>
      </c>
      <c r="D30">
        <f>'Other-311'!D30</f>
        <v>1.7832199546485261</v>
      </c>
      <c r="E30" s="3">
        <f>'Other (MECS) Prices'!AK43</f>
        <v>7.8918128654970756</v>
      </c>
      <c r="F30">
        <f t="shared" si="1"/>
        <v>4.8518286015025351</v>
      </c>
      <c r="G30">
        <f>E30-F30</f>
        <v>3.0399842639945405</v>
      </c>
      <c r="H30">
        <f>G30^2</f>
        <v>9.2415043253344287</v>
      </c>
      <c r="I30">
        <f>G30</f>
        <v>3.0399842639945405</v>
      </c>
      <c r="J30">
        <f t="shared" si="5"/>
        <v>7.8918128654970756</v>
      </c>
      <c r="M30">
        <f t="shared" si="2"/>
        <v>2006</v>
      </c>
      <c r="N30" s="2">
        <f t="shared" si="0"/>
        <v>1.7832199546485261</v>
      </c>
      <c r="O30">
        <f>E30</f>
        <v>7.8918128654970756</v>
      </c>
      <c r="P30" s="2">
        <f t="shared" si="3"/>
        <v>7.8918128654970756</v>
      </c>
    </row>
    <row r="31" spans="3:16" x14ac:dyDescent="0.2">
      <c r="C31">
        <f t="shared" si="4"/>
        <v>2007</v>
      </c>
      <c r="D31">
        <f>'Other-311'!D31</f>
        <v>1.8238712561466248</v>
      </c>
      <c r="F31">
        <f t="shared" si="1"/>
        <v>4.9632961057308806</v>
      </c>
      <c r="I31" s="15">
        <f>G30</f>
        <v>3.0399842639945405</v>
      </c>
      <c r="J31">
        <f t="shared" si="5"/>
        <v>8.0032803697254202</v>
      </c>
      <c r="M31">
        <f t="shared" si="2"/>
        <v>2007</v>
      </c>
      <c r="N31" s="2">
        <f t="shared" si="0"/>
        <v>1.8238712561466248</v>
      </c>
      <c r="P31" s="2">
        <f t="shared" si="3"/>
        <v>8.0032803697254202</v>
      </c>
    </row>
    <row r="32" spans="3:16" x14ac:dyDescent="0.2">
      <c r="C32">
        <f t="shared" si="4"/>
        <v>2008</v>
      </c>
      <c r="D32">
        <f>'Other-311'!D32</f>
        <v>2.3044843049327355</v>
      </c>
      <c r="F32">
        <f t="shared" si="1"/>
        <v>6.2668946492155104</v>
      </c>
      <c r="I32" s="15">
        <f>G30</f>
        <v>3.0399842639945405</v>
      </c>
      <c r="J32">
        <f t="shared" si="5"/>
        <v>9.3068789132100509</v>
      </c>
      <c r="M32">
        <f t="shared" si="2"/>
        <v>2008</v>
      </c>
      <c r="N32" s="2">
        <f t="shared" si="0"/>
        <v>2.3044843049327355</v>
      </c>
      <c r="P32" s="2">
        <f t="shared" si="3"/>
        <v>9.3068789132100509</v>
      </c>
    </row>
    <row r="33" spans="3:16" x14ac:dyDescent="0.2">
      <c r="C33">
        <f t="shared" si="4"/>
        <v>2009</v>
      </c>
      <c r="D33">
        <f>'Other-311'!D33</f>
        <v>2.5407882676443627</v>
      </c>
      <c r="F33">
        <f t="shared" si="1"/>
        <v>6.9124437677516175</v>
      </c>
      <c r="I33" s="15">
        <f>0.5*G30+0.5*G34</f>
        <v>1.0185243489843732</v>
      </c>
      <c r="J33">
        <f t="shared" si="5"/>
        <v>7.9309681167359907</v>
      </c>
      <c r="M33">
        <f t="shared" si="2"/>
        <v>2009</v>
      </c>
      <c r="N33" s="2">
        <f t="shared" si="0"/>
        <v>2.5407882676443627</v>
      </c>
      <c r="P33" s="2">
        <f t="shared" si="3"/>
        <v>7.9309681167359907</v>
      </c>
    </row>
    <row r="34" spans="3:16" x14ac:dyDescent="0.2">
      <c r="C34">
        <f t="shared" si="4"/>
        <v>2010</v>
      </c>
      <c r="D34" s="3">
        <f>[5]Prices!H30</f>
        <v>2.7862700228832953</v>
      </c>
      <c r="E34" s="3">
        <f>'Other (MECS) Prices'!AK47</f>
        <v>6.5774999999999997</v>
      </c>
      <c r="F34">
        <f>$H$3*D34+$I$3*D33</f>
        <v>7.5804355660257938</v>
      </c>
      <c r="G34">
        <f>E34-F34</f>
        <v>-1.0029355660257941</v>
      </c>
      <c r="H34">
        <f>G34^2</f>
        <v>1.00587974959948</v>
      </c>
      <c r="I34">
        <f>G34</f>
        <v>-1.0029355660257941</v>
      </c>
      <c r="J34">
        <f>F34+I34</f>
        <v>6.5774999999999997</v>
      </c>
      <c r="M34">
        <f>C34</f>
        <v>2010</v>
      </c>
      <c r="N34" s="2">
        <f t="shared" si="0"/>
        <v>2.7862700228832953</v>
      </c>
      <c r="O34">
        <f>E34</f>
        <v>6.5774999999999997</v>
      </c>
      <c r="P34" s="2">
        <f>J34</f>
        <v>6.5774999999999997</v>
      </c>
    </row>
    <row r="35" spans="3:16" x14ac:dyDescent="0.2">
      <c r="C35">
        <f t="shared" si="4"/>
        <v>2011</v>
      </c>
      <c r="D35" s="3">
        <f>[5]Prices!H31</f>
        <v>3.175707000463607</v>
      </c>
      <c r="F35">
        <f t="shared" ref="F35:F42" si="6">$H$3*D35+$I$3*D34</f>
        <v>8.6388566475709663</v>
      </c>
      <c r="I35">
        <f>0.75*G34+0.25*G38</f>
        <v>-1.0874147030981089</v>
      </c>
      <c r="J35">
        <f t="shared" ref="J35:J42" si="7">F35+I35</f>
        <v>7.5514419444728578</v>
      </c>
      <c r="M35">
        <f t="shared" ref="M35:M42" si="8">C35</f>
        <v>2011</v>
      </c>
      <c r="N35" s="2">
        <f t="shared" si="0"/>
        <v>3.175707000463607</v>
      </c>
      <c r="P35" s="2">
        <f t="shared" ref="P35:P42" si="9">J35</f>
        <v>7.5514419444728578</v>
      </c>
    </row>
    <row r="36" spans="3:16" x14ac:dyDescent="0.2">
      <c r="C36">
        <f t="shared" si="4"/>
        <v>2012</v>
      </c>
      <c r="D36" s="3">
        <f>[5]Prices!H32</f>
        <v>3.0787878787878791</v>
      </c>
      <c r="F36">
        <f t="shared" si="6"/>
        <v>8.3799528530294758</v>
      </c>
      <c r="I36">
        <f>0.5*G34+0.5*G38</f>
        <v>-1.1718938401704238</v>
      </c>
      <c r="J36">
        <f t="shared" si="7"/>
        <v>7.208059012859052</v>
      </c>
      <c r="M36">
        <f t="shared" si="8"/>
        <v>2012</v>
      </c>
      <c r="N36" s="2">
        <f t="shared" si="0"/>
        <v>3.0787878787878791</v>
      </c>
      <c r="P36" s="2">
        <f t="shared" si="9"/>
        <v>7.208059012859052</v>
      </c>
    </row>
    <row r="37" spans="3:16" x14ac:dyDescent="0.2">
      <c r="C37">
        <f t="shared" si="4"/>
        <v>2013</v>
      </c>
      <c r="D37" s="3">
        <f>[5]Prices!H33</f>
        <v>2.8060185185185182</v>
      </c>
      <c r="F37">
        <f t="shared" si="6"/>
        <v>7.6393640086277879</v>
      </c>
      <c r="I37">
        <f>0.25*G34+0.75*G38</f>
        <v>-1.2563729772427386</v>
      </c>
      <c r="J37">
        <f t="shared" si="7"/>
        <v>6.3829910313850498</v>
      </c>
      <c r="M37">
        <f t="shared" si="8"/>
        <v>2013</v>
      </c>
      <c r="N37" s="2">
        <f t="shared" si="0"/>
        <v>2.8060185185185182</v>
      </c>
      <c r="P37" s="2">
        <f t="shared" si="9"/>
        <v>6.3829910313850498</v>
      </c>
    </row>
    <row r="38" spans="3:16" x14ac:dyDescent="0.2">
      <c r="C38">
        <f t="shared" si="4"/>
        <v>2014</v>
      </c>
      <c r="D38" s="3">
        <f>[5]Prices!H34</f>
        <v>2.6011614401858307</v>
      </c>
      <c r="E38" s="3">
        <f>'Other (MECS) Prices'!AK51</f>
        <v>5.7403100775193803</v>
      </c>
      <c r="F38">
        <f t="shared" si="6"/>
        <v>7.0811621918344336</v>
      </c>
      <c r="G38">
        <f>E38-F38</f>
        <v>-1.3408521143150534</v>
      </c>
      <c r="H38">
        <f>G38^2</f>
        <v>1.7978843924631489</v>
      </c>
      <c r="I38">
        <f>G38</f>
        <v>-1.3408521143150534</v>
      </c>
      <c r="J38">
        <f t="shared" si="7"/>
        <v>5.7403100775193803</v>
      </c>
      <c r="M38">
        <f t="shared" si="8"/>
        <v>2014</v>
      </c>
      <c r="N38" s="2">
        <f t="shared" si="0"/>
        <v>2.6011614401858307</v>
      </c>
      <c r="O38">
        <f>E38</f>
        <v>5.7403100775193803</v>
      </c>
      <c r="P38" s="2">
        <f t="shared" si="9"/>
        <v>5.7403100775193803</v>
      </c>
    </row>
    <row r="39" spans="3:16" x14ac:dyDescent="0.2">
      <c r="C39">
        <f t="shared" si="4"/>
        <v>2015</v>
      </c>
      <c r="D39" s="3">
        <f>[5]Prices!H35</f>
        <v>2.4259102455546149</v>
      </c>
      <c r="F39">
        <f t="shared" si="6"/>
        <v>6.603916452038483</v>
      </c>
      <c r="I39" s="17">
        <f>I38</f>
        <v>-1.3408521143150534</v>
      </c>
      <c r="J39">
        <f t="shared" si="7"/>
        <v>5.2630643377234296</v>
      </c>
      <c r="M39">
        <f t="shared" si="8"/>
        <v>2015</v>
      </c>
      <c r="N39" s="2">
        <f t="shared" si="0"/>
        <v>2.4259102455546149</v>
      </c>
      <c r="P39" s="2">
        <f t="shared" si="9"/>
        <v>5.2630643377234296</v>
      </c>
    </row>
    <row r="40" spans="3:16" x14ac:dyDescent="0.2">
      <c r="C40">
        <f t="shared" si="4"/>
        <v>2016</v>
      </c>
      <c r="D40" s="3">
        <f>[5]Prices!H36</f>
        <v>2.2987413915934458</v>
      </c>
      <c r="F40">
        <f t="shared" si="6"/>
        <v>6.2573430131016767</v>
      </c>
      <c r="I40" s="17">
        <f t="shared" ref="I40:I42" si="10">I39</f>
        <v>-1.3408521143150534</v>
      </c>
      <c r="J40">
        <f t="shared" si="7"/>
        <v>4.9164908987866234</v>
      </c>
      <c r="M40">
        <f t="shared" si="8"/>
        <v>2016</v>
      </c>
      <c r="N40" s="2">
        <f t="shared" si="0"/>
        <v>2.2987413915934458</v>
      </c>
      <c r="P40" s="2">
        <f t="shared" si="9"/>
        <v>4.9164908987866234</v>
      </c>
    </row>
    <row r="41" spans="3:16" x14ac:dyDescent="0.2">
      <c r="C41">
        <f t="shared" si="4"/>
        <v>2017</v>
      </c>
      <c r="D41" s="3">
        <f>[5]Prices!H37</f>
        <v>2.6728199211614267</v>
      </c>
      <c r="F41">
        <f t="shared" si="6"/>
        <v>7.2703928452408553</v>
      </c>
      <c r="I41" s="17">
        <f t="shared" si="10"/>
        <v>-1.3408521143150534</v>
      </c>
      <c r="J41">
        <f t="shared" si="7"/>
        <v>5.9295407309258019</v>
      </c>
      <c r="M41">
        <f t="shared" si="8"/>
        <v>2017</v>
      </c>
      <c r="N41" s="2">
        <f t="shared" si="0"/>
        <v>2.6728199211614267</v>
      </c>
      <c r="P41" s="2">
        <f t="shared" si="9"/>
        <v>5.9295407309258019</v>
      </c>
    </row>
    <row r="42" spans="3:16" x14ac:dyDescent="0.2">
      <c r="C42">
        <f t="shared" si="4"/>
        <v>2018</v>
      </c>
      <c r="D42" s="3">
        <f>[5]Prices!H38</f>
        <v>2.8656155070157672</v>
      </c>
      <c r="F42">
        <f t="shared" si="6"/>
        <v>7.7969027722185764</v>
      </c>
      <c r="I42" s="17">
        <f t="shared" si="10"/>
        <v>-1.3408521143150534</v>
      </c>
      <c r="J42">
        <f t="shared" si="7"/>
        <v>6.4560506579035231</v>
      </c>
      <c r="M42">
        <f t="shared" si="8"/>
        <v>2018</v>
      </c>
      <c r="N42" s="2">
        <f t="shared" si="0"/>
        <v>2.8656155070157672</v>
      </c>
      <c r="P42" s="2">
        <f t="shared" si="9"/>
        <v>6.4560506579035231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P42"/>
  <sheetViews>
    <sheetView topLeftCell="A31" workbookViewId="0">
      <selection activeCell="C34" sqref="C34:P42"/>
    </sheetView>
  </sheetViews>
  <sheetFormatPr defaultRowHeight="12.75" x14ac:dyDescent="0.2"/>
  <cols>
    <col min="9" max="9" width="11.140625" customWidth="1"/>
    <col min="10" max="10" width="9.7109375" customWidth="1"/>
    <col min="14" max="14" width="10.7109375" customWidth="1"/>
  </cols>
  <sheetData>
    <row r="2" spans="3:16" x14ac:dyDescent="0.2">
      <c r="K2" s="8" t="s">
        <v>35</v>
      </c>
    </row>
    <row r="3" spans="3:16" x14ac:dyDescent="0.2">
      <c r="H3" s="4">
        <v>0.68517479325412844</v>
      </c>
      <c r="I3" s="4">
        <v>2.1032930060955395</v>
      </c>
      <c r="K3">
        <v>0</v>
      </c>
    </row>
    <row r="4" spans="3:16" x14ac:dyDescent="0.2">
      <c r="H4">
        <f>SUM(H22:H38)</f>
        <v>18.325161631558938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'Other-311'!D7</f>
        <v>1.3710885852798589</v>
      </c>
      <c r="I7">
        <f>G9</f>
        <v>-3.8159527731437892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'Other-311'!D8</f>
        <v>1.3589174800354924</v>
      </c>
      <c r="F8">
        <f t="shared" ref="F8:F33" si="1">$H$3*D8+$I$3*D7</f>
        <v>3.8148970355892944</v>
      </c>
      <c r="I8">
        <f>G9</f>
        <v>-3.8159527731437892</v>
      </c>
      <c r="J8">
        <f>F8+I8</f>
        <v>-1.05573755449484E-3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-1.05573755449484E-3</v>
      </c>
    </row>
    <row r="9" spans="3:16" x14ac:dyDescent="0.2">
      <c r="C9">
        <f t="shared" ref="C9:C42" si="4">C8+1</f>
        <v>1985</v>
      </c>
      <c r="D9">
        <f>'Other-311'!D9</f>
        <v>1.3978201634877385</v>
      </c>
      <c r="E9">
        <f>'Other (MECS) Prices'!AL22</f>
        <v>0</v>
      </c>
      <c r="F9">
        <f t="shared" si="1"/>
        <v>3.8159527731437892</v>
      </c>
      <c r="G9">
        <f>E9-F9</f>
        <v>-3.8159527731437892</v>
      </c>
      <c r="H9">
        <f>G9^2</f>
        <v>14.561495566863774</v>
      </c>
      <c r="I9">
        <f>G9</f>
        <v>-3.8159527731437892</v>
      </c>
      <c r="J9">
        <f t="shared" ref="J9:J33" si="5">F9+I9</f>
        <v>0</v>
      </c>
      <c r="M9">
        <f t="shared" si="2"/>
        <v>1985</v>
      </c>
      <c r="N9" s="2">
        <f t="shared" si="0"/>
        <v>1.3978201634877385</v>
      </c>
      <c r="O9">
        <f>E9</f>
        <v>0</v>
      </c>
      <c r="P9" s="2">
        <f t="shared" si="3"/>
        <v>0</v>
      </c>
    </row>
    <row r="10" spans="3:16" x14ac:dyDescent="0.2">
      <c r="C10">
        <f t="shared" si="4"/>
        <v>1986</v>
      </c>
      <c r="D10">
        <f>'Other-311'!D10</f>
        <v>1.2990990990990992</v>
      </c>
      <c r="F10">
        <f t="shared" si="1"/>
        <v>3.8301353302849339</v>
      </c>
      <c r="I10">
        <f>(0.67*G9+0.33*G12)</f>
        <v>-3.7106667479635482</v>
      </c>
      <c r="J10">
        <f t="shared" si="5"/>
        <v>0.11946858232138569</v>
      </c>
      <c r="M10">
        <f t="shared" si="2"/>
        <v>1986</v>
      </c>
      <c r="N10" s="2">
        <f t="shared" si="0"/>
        <v>1.2990990990990992</v>
      </c>
      <c r="P10" s="2">
        <f t="shared" si="3"/>
        <v>0.11946858232138569</v>
      </c>
    </row>
    <row r="11" spans="3:16" x14ac:dyDescent="0.2">
      <c r="C11">
        <f t="shared" si="4"/>
        <v>1987</v>
      </c>
      <c r="D11">
        <f>'Other-311'!D11</f>
        <v>1.2596067917783738</v>
      </c>
      <c r="F11">
        <f t="shared" si="1"/>
        <v>3.5954368724983947</v>
      </c>
      <c r="I11">
        <f>(0.33*G9+0.67*G12)</f>
        <v>-3.6021902371717842</v>
      </c>
      <c r="J11">
        <f t="shared" si="5"/>
        <v>-6.7533646733894948E-3</v>
      </c>
      <c r="M11">
        <f t="shared" si="2"/>
        <v>1987</v>
      </c>
      <c r="N11" s="2">
        <f t="shared" si="0"/>
        <v>1.2596067917783738</v>
      </c>
      <c r="P11" s="2">
        <f t="shared" si="3"/>
        <v>-6.7533646733894948E-3</v>
      </c>
    </row>
    <row r="12" spans="3:16" x14ac:dyDescent="0.2">
      <c r="C12">
        <f t="shared" si="4"/>
        <v>1988</v>
      </c>
      <c r="D12">
        <f>'Other-311'!D12</f>
        <v>1.237030411449016</v>
      </c>
      <c r="E12">
        <f>'Other (MECS) Prices'!AL25</f>
        <v>0</v>
      </c>
      <c r="F12">
        <f t="shared" si="1"/>
        <v>3.4969042119915428</v>
      </c>
      <c r="G12">
        <f>E12-F12</f>
        <v>-3.4969042119915428</v>
      </c>
      <c r="H12">
        <f>G12^2</f>
        <v>12.228339067844193</v>
      </c>
      <c r="I12">
        <f>G12</f>
        <v>-3.4969042119915428</v>
      </c>
      <c r="J12">
        <f t="shared" si="5"/>
        <v>0</v>
      </c>
      <c r="M12">
        <f t="shared" si="2"/>
        <v>1988</v>
      </c>
      <c r="N12" s="2">
        <f t="shared" si="0"/>
        <v>1.237030411449016</v>
      </c>
      <c r="O12">
        <f>E12</f>
        <v>0</v>
      </c>
      <c r="P12" s="2">
        <f t="shared" si="3"/>
        <v>0</v>
      </c>
    </row>
    <row r="13" spans="3:16" x14ac:dyDescent="0.2">
      <c r="C13">
        <f t="shared" si="4"/>
        <v>1989</v>
      </c>
      <c r="D13">
        <f>'Other-311'!D13</f>
        <v>1.2259507829977627</v>
      </c>
      <c r="F13">
        <f t="shared" si="1"/>
        <v>3.4418279870084318</v>
      </c>
      <c r="I13">
        <f>(0.67*G12+0.33*G15)</f>
        <v>-3.4673469321785761</v>
      </c>
      <c r="J13">
        <f t="shared" si="5"/>
        <v>-2.5518945170144303E-2</v>
      </c>
      <c r="M13">
        <f t="shared" si="2"/>
        <v>1989</v>
      </c>
      <c r="N13" s="2">
        <f t="shared" si="0"/>
        <v>1.2259507829977627</v>
      </c>
      <c r="P13" s="2">
        <f t="shared" si="3"/>
        <v>-2.5518945170144303E-2</v>
      </c>
    </row>
    <row r="14" spans="3:16" x14ac:dyDescent="0.2">
      <c r="C14">
        <f t="shared" si="4"/>
        <v>1990</v>
      </c>
      <c r="D14">
        <f>'Other-311'!D14</f>
        <v>1.2212822796081924</v>
      </c>
      <c r="F14">
        <f t="shared" si="1"/>
        <v>3.4153255411320185</v>
      </c>
      <c r="I14">
        <f>(0.33*G12+0.67*G15)</f>
        <v>-3.4368939772197624</v>
      </c>
      <c r="J14">
        <f t="shared" si="5"/>
        <v>-2.1568436087743947E-2</v>
      </c>
      <c r="M14">
        <f t="shared" si="2"/>
        <v>1990</v>
      </c>
      <c r="N14" s="2">
        <f t="shared" si="0"/>
        <v>1.2212822796081924</v>
      </c>
      <c r="P14" s="2">
        <f t="shared" si="3"/>
        <v>-2.1568436087743947E-2</v>
      </c>
    </row>
    <row r="15" spans="3:16" x14ac:dyDescent="0.2">
      <c r="C15">
        <f t="shared" si="4"/>
        <v>1991</v>
      </c>
      <c r="D15">
        <f>'Other-311'!D15</f>
        <v>1.223953695458593</v>
      </c>
      <c r="E15" s="3">
        <f>'Other (MECS) Prices'!AL28</f>
        <v>0</v>
      </c>
      <c r="F15">
        <f t="shared" si="1"/>
        <v>3.4073366974067958</v>
      </c>
      <c r="G15">
        <f>E15-F15</f>
        <v>-3.4073366974067958</v>
      </c>
      <c r="H15">
        <f>G15^2</f>
        <v>11.609943369495051</v>
      </c>
      <c r="I15">
        <f>G15</f>
        <v>-3.4073366974067958</v>
      </c>
      <c r="J15">
        <f t="shared" si="5"/>
        <v>0</v>
      </c>
      <c r="M15">
        <f t="shared" si="2"/>
        <v>1991</v>
      </c>
      <c r="N15" s="2">
        <f t="shared" si="0"/>
        <v>1.223953695458593</v>
      </c>
      <c r="O15">
        <f>E15</f>
        <v>0</v>
      </c>
      <c r="P15" s="2">
        <f t="shared" si="3"/>
        <v>0</v>
      </c>
    </row>
    <row r="16" spans="3:16" x14ac:dyDescent="0.2">
      <c r="C16">
        <f t="shared" si="4"/>
        <v>1992</v>
      </c>
      <c r="D16">
        <f>'Other-311'!D16</f>
        <v>1.2035955056179777</v>
      </c>
      <c r="F16">
        <f t="shared" si="1"/>
        <v>3.3990065491662449</v>
      </c>
      <c r="I16">
        <f>(0.67*G15+0.33*G18)</f>
        <v>-3.3665488094593012</v>
      </c>
      <c r="J16">
        <f t="shared" si="5"/>
        <v>3.2457739706943656E-2</v>
      </c>
      <c r="M16">
        <f t="shared" si="2"/>
        <v>1992</v>
      </c>
      <c r="N16" s="2">
        <f t="shared" si="0"/>
        <v>1.2035955056179777</v>
      </c>
      <c r="P16" s="2">
        <f t="shared" si="3"/>
        <v>3.2457739706943656E-2</v>
      </c>
    </row>
    <row r="17" spans="3:16" x14ac:dyDescent="0.2">
      <c r="C17">
        <f t="shared" si="4"/>
        <v>1993</v>
      </c>
      <c r="D17">
        <f>'Other-311'!D17</f>
        <v>1.1821880650994574</v>
      </c>
      <c r="F17">
        <f t="shared" si="1"/>
        <v>3.3415194722263357</v>
      </c>
      <c r="I17">
        <f>(0.33*G15+0.67*G18)</f>
        <v>-3.3245249249073368</v>
      </c>
      <c r="J17">
        <f t="shared" si="5"/>
        <v>1.6994547318998965E-2</v>
      </c>
      <c r="M17">
        <f t="shared" si="2"/>
        <v>1993</v>
      </c>
      <c r="N17" s="2">
        <f t="shared" si="0"/>
        <v>1.1821880650994574</v>
      </c>
      <c r="P17" s="2">
        <f t="shared" si="3"/>
        <v>1.6994547318998965E-2</v>
      </c>
    </row>
    <row r="18" spans="3:16" x14ac:dyDescent="0.2">
      <c r="C18">
        <f t="shared" si="4"/>
        <v>1994</v>
      </c>
      <c r="D18">
        <f>'Other-311'!D18</f>
        <v>1.1635704576347983</v>
      </c>
      <c r="E18" s="3">
        <f>'Other (MECS) Prices'!AL31</f>
        <v>0</v>
      </c>
      <c r="F18">
        <f t="shared" si="1"/>
        <v>3.2837370369598413</v>
      </c>
      <c r="G18">
        <f>E18-F18</f>
        <v>-3.2837370369598413</v>
      </c>
      <c r="H18">
        <f>G18^2</f>
        <v>10.782928927901798</v>
      </c>
      <c r="I18">
        <f>G18</f>
        <v>-3.2837370369598413</v>
      </c>
      <c r="J18">
        <f t="shared" si="5"/>
        <v>0</v>
      </c>
      <c r="M18">
        <f t="shared" si="2"/>
        <v>1994</v>
      </c>
      <c r="N18" s="2">
        <f t="shared" si="0"/>
        <v>1.1635704576347983</v>
      </c>
      <c r="O18">
        <f>E18</f>
        <v>0</v>
      </c>
      <c r="P18" s="2">
        <f t="shared" si="3"/>
        <v>0</v>
      </c>
    </row>
    <row r="19" spans="3:16" x14ac:dyDescent="0.2">
      <c r="C19">
        <f t="shared" si="4"/>
        <v>1995</v>
      </c>
      <c r="D19">
        <f>'Other-311'!D19</f>
        <v>1.1644646924829156</v>
      </c>
      <c r="F19">
        <f t="shared" si="1"/>
        <v>3.245191460566371</v>
      </c>
      <c r="I19">
        <f>0.75*G18+0.25*G22</f>
        <v>-2.181149984483735</v>
      </c>
      <c r="J19">
        <f t="shared" si="5"/>
        <v>1.064041476082636</v>
      </c>
      <c r="M19">
        <f t="shared" si="2"/>
        <v>1995</v>
      </c>
      <c r="N19" s="2">
        <f t="shared" si="0"/>
        <v>1.1644646924829156</v>
      </c>
      <c r="P19" s="2">
        <f t="shared" si="3"/>
        <v>1.064041476082636</v>
      </c>
    </row>
    <row r="20" spans="3:16" x14ac:dyDescent="0.2">
      <c r="C20">
        <f t="shared" si="4"/>
        <v>1996</v>
      </c>
      <c r="D20">
        <f>'Other-311'!D20</f>
        <v>1.1383989145183175</v>
      </c>
      <c r="F20">
        <f t="shared" si="1"/>
        <v>3.2292126844403217</v>
      </c>
      <c r="I20">
        <f>0.5*G18+0.5*G22</f>
        <v>-1.0785629320076286</v>
      </c>
      <c r="J20">
        <f t="shared" si="5"/>
        <v>2.1506497524326931</v>
      </c>
      <c r="M20">
        <f t="shared" si="2"/>
        <v>1996</v>
      </c>
      <c r="N20" s="2">
        <f t="shared" si="0"/>
        <v>1.1383989145183175</v>
      </c>
      <c r="P20" s="2">
        <f t="shared" si="3"/>
        <v>2.1506497524326931</v>
      </c>
    </row>
    <row r="21" spans="3:16" x14ac:dyDescent="0.2">
      <c r="C21">
        <f t="shared" si="4"/>
        <v>1997</v>
      </c>
      <c r="D21">
        <f>'Other-311'!D21</f>
        <v>1.1114118177717636</v>
      </c>
      <c r="F21">
        <f t="shared" si="1"/>
        <v>3.1558978375150946</v>
      </c>
      <c r="I21">
        <f>0.25*G18+0.75*G22</f>
        <v>2.4024120468477683E-2</v>
      </c>
      <c r="J21">
        <f t="shared" si="5"/>
        <v>3.1799219579835722</v>
      </c>
      <c r="M21">
        <f t="shared" si="2"/>
        <v>1997</v>
      </c>
      <c r="N21" s="2">
        <f t="shared" si="0"/>
        <v>1.1114118177717636</v>
      </c>
      <c r="P21" s="2">
        <f t="shared" si="3"/>
        <v>3.1799219579835722</v>
      </c>
    </row>
    <row r="22" spans="3:16" x14ac:dyDescent="0.2">
      <c r="C22">
        <f t="shared" si="4"/>
        <v>1998</v>
      </c>
      <c r="D22">
        <f>'Other-311'!D22</f>
        <v>1.0738341968911918</v>
      </c>
      <c r="E22" s="3">
        <f>'Other (MECS) Prices'!AL35</f>
        <v>4.2</v>
      </c>
      <c r="F22">
        <f t="shared" si="1"/>
        <v>3.0733888270554162</v>
      </c>
      <c r="G22">
        <f>E22-F22</f>
        <v>1.126611172944584</v>
      </c>
      <c r="H22">
        <f>G22^2</f>
        <v>1.2692527350035714</v>
      </c>
      <c r="I22">
        <f>G22</f>
        <v>1.126611172944584</v>
      </c>
      <c r="J22">
        <f t="shared" si="5"/>
        <v>4.2</v>
      </c>
      <c r="M22">
        <f t="shared" si="2"/>
        <v>1998</v>
      </c>
      <c r="N22" s="2">
        <f t="shared" si="0"/>
        <v>1.0738341968911918</v>
      </c>
      <c r="O22">
        <f>E22</f>
        <v>4.2</v>
      </c>
      <c r="P22" s="2">
        <f t="shared" si="3"/>
        <v>4.2</v>
      </c>
    </row>
    <row r="23" spans="3:16" x14ac:dyDescent="0.2">
      <c r="C23">
        <f t="shared" si="4"/>
        <v>1999</v>
      </c>
      <c r="D23">
        <f>'Other-311'!D23</f>
        <v>1.0635838150289019</v>
      </c>
      <c r="F23">
        <f t="shared" si="1"/>
        <v>2.9873287765983294</v>
      </c>
      <c r="I23">
        <f>0.75*G22+0.25*G26</f>
        <v>1.0537003923607431</v>
      </c>
      <c r="J23">
        <f t="shared" si="5"/>
        <v>4.0410291689590725</v>
      </c>
      <c r="M23">
        <f t="shared" si="2"/>
        <v>1999</v>
      </c>
      <c r="N23" s="2">
        <f t="shared" si="0"/>
        <v>1.0635838150289019</v>
      </c>
      <c r="P23" s="2">
        <f t="shared" si="3"/>
        <v>4.0410291689590725</v>
      </c>
    </row>
    <row r="24" spans="3:16" x14ac:dyDescent="0.2">
      <c r="C24">
        <f t="shared" si="4"/>
        <v>2000</v>
      </c>
      <c r="D24">
        <f>'Other-311'!D24</f>
        <v>1.0766830138207757</v>
      </c>
      <c r="F24">
        <f t="shared" si="1"/>
        <v>2.974744460941583</v>
      </c>
      <c r="I24">
        <f>0.5*G22+0.5*G26</f>
        <v>0.98078961177690194</v>
      </c>
      <c r="J24">
        <f t="shared" si="5"/>
        <v>3.9555340727184847</v>
      </c>
      <c r="M24">
        <f t="shared" si="2"/>
        <v>2000</v>
      </c>
      <c r="N24" s="2">
        <f t="shared" si="0"/>
        <v>1.0766830138207757</v>
      </c>
      <c r="P24" s="2">
        <f t="shared" si="3"/>
        <v>3.9555340727184847</v>
      </c>
    </row>
    <row r="25" spans="3:16" x14ac:dyDescent="0.2">
      <c r="C25">
        <f t="shared" si="4"/>
        <v>2001</v>
      </c>
      <c r="D25">
        <f>'Other-311'!D25</f>
        <v>1.1211317418213969</v>
      </c>
      <c r="F25">
        <f t="shared" si="1"/>
        <v>3.0327510621642211</v>
      </c>
      <c r="I25">
        <f>0.25*G22+0.75*G26</f>
        <v>0.9078788311930609</v>
      </c>
      <c r="J25">
        <f t="shared" si="5"/>
        <v>3.9406298933572819</v>
      </c>
      <c r="M25">
        <f t="shared" si="2"/>
        <v>2001</v>
      </c>
      <c r="N25" s="2">
        <f t="shared" si="0"/>
        <v>1.1211317418213969</v>
      </c>
      <c r="P25" s="2">
        <f t="shared" si="3"/>
        <v>3.9406298933572819</v>
      </c>
    </row>
    <row r="26" spans="3:16" x14ac:dyDescent="0.2">
      <c r="C26">
        <f t="shared" si="4"/>
        <v>2002</v>
      </c>
      <c r="D26">
        <f>'Other-311'!D26</f>
        <v>1.1777482269503547</v>
      </c>
      <c r="E26" s="3">
        <f>'Other (MECS) Prices'!AL39</f>
        <v>4</v>
      </c>
      <c r="F26">
        <f t="shared" si="1"/>
        <v>3.1650319493907801</v>
      </c>
      <c r="G26">
        <f>E26-F26</f>
        <v>0.83496805060921986</v>
      </c>
      <c r="H26">
        <f>G26^2</f>
        <v>0.69717164553816069</v>
      </c>
      <c r="I26">
        <f>G26</f>
        <v>0.83496805060921986</v>
      </c>
      <c r="J26">
        <f t="shared" si="5"/>
        <v>4</v>
      </c>
      <c r="M26">
        <f t="shared" si="2"/>
        <v>2002</v>
      </c>
      <c r="N26" s="2">
        <f t="shared" si="0"/>
        <v>1.1777482269503547</v>
      </c>
      <c r="O26">
        <f>E26</f>
        <v>4</v>
      </c>
      <c r="P26" s="2">
        <f t="shared" si="3"/>
        <v>4</v>
      </c>
    </row>
    <row r="27" spans="3:16" x14ac:dyDescent="0.2">
      <c r="C27">
        <f t="shared" si="4"/>
        <v>2003</v>
      </c>
      <c r="D27">
        <f>'Other-311'!D27</f>
        <v>1.1895861148197597</v>
      </c>
      <c r="F27">
        <f t="shared" si="1"/>
        <v>3.2922240289657139</v>
      </c>
      <c r="I27">
        <f>0.75*G26+0.25*G30</f>
        <v>1.4483507927770676</v>
      </c>
      <c r="J27">
        <f t="shared" si="5"/>
        <v>4.740574821742781</v>
      </c>
      <c r="M27">
        <f t="shared" si="2"/>
        <v>2003</v>
      </c>
      <c r="N27" s="2">
        <f t="shared" si="0"/>
        <v>1.1895861148197597</v>
      </c>
      <c r="P27" s="2">
        <f t="shared" si="3"/>
        <v>4.740574821742781</v>
      </c>
    </row>
    <row r="28" spans="3:16" x14ac:dyDescent="0.2">
      <c r="C28">
        <f t="shared" si="4"/>
        <v>2004</v>
      </c>
      <c r="D28">
        <f>'Other-311'!D28</f>
        <v>1.3600356030262573</v>
      </c>
      <c r="F28">
        <f t="shared" si="1"/>
        <v>3.4339102685705356</v>
      </c>
      <c r="I28">
        <f>0.5*G26+0.5*G30</f>
        <v>2.0617335349449153</v>
      </c>
      <c r="J28">
        <f t="shared" si="5"/>
        <v>5.4956438035154509</v>
      </c>
      <c r="M28">
        <f t="shared" si="2"/>
        <v>2004</v>
      </c>
      <c r="N28" s="2">
        <f t="shared" si="0"/>
        <v>1.3600356030262573</v>
      </c>
      <c r="P28" s="2">
        <f t="shared" si="3"/>
        <v>5.4956438035154509</v>
      </c>
    </row>
    <row r="29" spans="3:16" x14ac:dyDescent="0.2">
      <c r="C29">
        <f t="shared" si="4"/>
        <v>2005</v>
      </c>
      <c r="D29">
        <f>'Other-311'!D29</f>
        <v>1.6591523895401261</v>
      </c>
      <c r="F29">
        <f t="shared" si="1"/>
        <v>3.9973627673663055</v>
      </c>
      <c r="I29">
        <f>0.25*G26+0.75*G30</f>
        <v>2.675116277112763</v>
      </c>
      <c r="J29">
        <f t="shared" si="5"/>
        <v>6.6724790444790685</v>
      </c>
      <c r="M29">
        <f t="shared" si="2"/>
        <v>2005</v>
      </c>
      <c r="N29" s="2">
        <f t="shared" si="0"/>
        <v>1.6591523895401261</v>
      </c>
      <c r="P29" s="2">
        <f t="shared" si="3"/>
        <v>6.6724790444790685</v>
      </c>
    </row>
    <row r="30" spans="3:16" x14ac:dyDescent="0.2">
      <c r="C30">
        <f t="shared" si="4"/>
        <v>2006</v>
      </c>
      <c r="D30">
        <f>'Other-311'!D30</f>
        <v>1.7832199546485261</v>
      </c>
      <c r="E30" s="3">
        <f>'Other (MECS) Prices'!AL43</f>
        <v>8</v>
      </c>
      <c r="F30">
        <f t="shared" si="1"/>
        <v>4.7115009807193893</v>
      </c>
      <c r="G30">
        <f>E30-F30</f>
        <v>3.2884990192806107</v>
      </c>
      <c r="H30">
        <f>G30^2</f>
        <v>10.814225799809538</v>
      </c>
      <c r="I30">
        <f>G30</f>
        <v>3.2884990192806107</v>
      </c>
      <c r="J30">
        <f t="shared" si="5"/>
        <v>8</v>
      </c>
      <c r="M30">
        <f t="shared" si="2"/>
        <v>2006</v>
      </c>
      <c r="N30" s="2">
        <f t="shared" si="0"/>
        <v>1.7832199546485261</v>
      </c>
      <c r="O30">
        <f>E30</f>
        <v>8</v>
      </c>
      <c r="P30" s="2">
        <f t="shared" si="3"/>
        <v>8</v>
      </c>
    </row>
    <row r="31" spans="3:16" x14ac:dyDescent="0.2">
      <c r="C31">
        <f t="shared" si="4"/>
        <v>2007</v>
      </c>
      <c r="D31">
        <f>'Other-311'!D31</f>
        <v>1.8238712561466248</v>
      </c>
      <c r="F31">
        <f t="shared" si="1"/>
        <v>5.0003046697946614</v>
      </c>
      <c r="I31" s="15">
        <f>G30</f>
        <v>3.2884990192806107</v>
      </c>
      <c r="J31">
        <f t="shared" si="5"/>
        <v>8.288803689075273</v>
      </c>
      <c r="M31">
        <f t="shared" si="2"/>
        <v>2007</v>
      </c>
      <c r="N31" s="2">
        <f t="shared" si="0"/>
        <v>1.8238712561466248</v>
      </c>
      <c r="P31" s="2">
        <f t="shared" si="3"/>
        <v>8.288803689075273</v>
      </c>
    </row>
    <row r="32" spans="3:16" x14ac:dyDescent="0.2">
      <c r="C32">
        <f t="shared" si="4"/>
        <v>2008</v>
      </c>
      <c r="D32">
        <f>'Other-311'!D32</f>
        <v>2.3044843049327355</v>
      </c>
      <c r="F32">
        <f t="shared" si="1"/>
        <v>5.4151102142615528</v>
      </c>
      <c r="I32" s="15">
        <f>G30</f>
        <v>3.2884990192806107</v>
      </c>
      <c r="J32">
        <f t="shared" si="5"/>
        <v>8.7036092335421635</v>
      </c>
      <c r="M32">
        <f t="shared" si="2"/>
        <v>2008</v>
      </c>
      <c r="N32" s="2">
        <f t="shared" si="0"/>
        <v>2.3044843049327355</v>
      </c>
      <c r="P32" s="2">
        <f t="shared" si="3"/>
        <v>8.7036092335421635</v>
      </c>
    </row>
    <row r="33" spans="3:16" x14ac:dyDescent="0.2">
      <c r="C33">
        <f t="shared" si="4"/>
        <v>2009</v>
      </c>
      <c r="D33">
        <f>'Other-311'!D33</f>
        <v>2.5407882676443627</v>
      </c>
      <c r="F33">
        <f t="shared" si="1"/>
        <v>6.5878897972077048</v>
      </c>
      <c r="I33" s="15">
        <f>0.5*G30+0.5*G34</f>
        <v>0.51769741954769177</v>
      </c>
      <c r="J33">
        <f t="shared" si="5"/>
        <v>7.1055872167553966</v>
      </c>
      <c r="M33">
        <f t="shared" si="2"/>
        <v>2009</v>
      </c>
      <c r="N33" s="2">
        <f t="shared" si="0"/>
        <v>2.5407882676443627</v>
      </c>
      <c r="P33" s="2">
        <f t="shared" si="3"/>
        <v>7.1055872167553966</v>
      </c>
    </row>
    <row r="34" spans="3:16" x14ac:dyDescent="0.2">
      <c r="C34">
        <f t="shared" si="4"/>
        <v>2010</v>
      </c>
      <c r="D34" s="3">
        <f>[5]Prices!H30</f>
        <v>2.7862700228832953</v>
      </c>
      <c r="E34" s="3">
        <f>'Other (MECS) Prices'!AL47</f>
        <v>5</v>
      </c>
      <c r="F34">
        <f>$H$3*D34+$I$3*D33</f>
        <v>7.2531041801852272</v>
      </c>
      <c r="G34">
        <f>E34-F34</f>
        <v>-2.2531041801852272</v>
      </c>
      <c r="H34">
        <f>G34^2</f>
        <v>5.076478446768145</v>
      </c>
      <c r="I34">
        <f>G34</f>
        <v>-2.2531041801852272</v>
      </c>
      <c r="J34">
        <f>F34+I34</f>
        <v>5</v>
      </c>
      <c r="M34">
        <f>C34</f>
        <v>2010</v>
      </c>
      <c r="N34" s="2">
        <f t="shared" si="0"/>
        <v>2.7862700228832953</v>
      </c>
      <c r="O34">
        <f>E34</f>
        <v>5</v>
      </c>
      <c r="P34" s="2">
        <f>J34</f>
        <v>5</v>
      </c>
    </row>
    <row r="35" spans="3:16" x14ac:dyDescent="0.2">
      <c r="C35">
        <f t="shared" si="4"/>
        <v>2011</v>
      </c>
      <c r="D35" s="3">
        <f>[5]Prices!H31</f>
        <v>3.175707000463607</v>
      </c>
      <c r="F35">
        <f t="shared" ref="F35:F42" si="6">$H$3*D35+$I$3*D34</f>
        <v>8.0362566397024331</v>
      </c>
      <c r="I35">
        <f>0.75*G34+0.25*G38</f>
        <v>-1.8608604793825465</v>
      </c>
      <c r="J35">
        <f t="shared" ref="J35:J42" si="7">F35+I35</f>
        <v>6.1753961603198864</v>
      </c>
      <c r="M35">
        <f t="shared" ref="M35:M42" si="8">C35</f>
        <v>2011</v>
      </c>
      <c r="N35" s="2">
        <f t="shared" si="0"/>
        <v>3.175707000463607</v>
      </c>
      <c r="P35" s="2">
        <f t="shared" ref="P35:P42" si="9">J35</f>
        <v>6.1753961603198864</v>
      </c>
    </row>
    <row r="36" spans="3:16" x14ac:dyDescent="0.2">
      <c r="C36">
        <f t="shared" si="4"/>
        <v>2012</v>
      </c>
      <c r="D36" s="3">
        <f>[5]Prices!H32</f>
        <v>3.0787878787878791</v>
      </c>
      <c r="F36">
        <f t="shared" si="6"/>
        <v>8.7889501718055509</v>
      </c>
      <c r="I36">
        <f>0.5*G34+0.5*G38</f>
        <v>-1.4686167785798658</v>
      </c>
      <c r="J36">
        <f t="shared" si="7"/>
        <v>7.3203333932256847</v>
      </c>
      <c r="M36">
        <f t="shared" si="8"/>
        <v>2012</v>
      </c>
      <c r="N36" s="2">
        <f t="shared" si="0"/>
        <v>3.0787878787878791</v>
      </c>
      <c r="P36" s="2">
        <f t="shared" si="9"/>
        <v>7.3203333932256847</v>
      </c>
    </row>
    <row r="37" spans="3:16" x14ac:dyDescent="0.2">
      <c r="C37">
        <f t="shared" si="4"/>
        <v>2013</v>
      </c>
      <c r="D37" s="3">
        <f>[5]Prices!H33</f>
        <v>2.8060185185185182</v>
      </c>
      <c r="F37">
        <f t="shared" si="6"/>
        <v>8.3982061709994493</v>
      </c>
      <c r="I37">
        <f>0.25*G34+0.75*G38</f>
        <v>-1.0763730777771852</v>
      </c>
      <c r="J37">
        <f t="shared" si="7"/>
        <v>7.3218330932222644</v>
      </c>
      <c r="M37">
        <f t="shared" si="8"/>
        <v>2013</v>
      </c>
      <c r="N37" s="2">
        <f t="shared" si="0"/>
        <v>2.8060185185185182</v>
      </c>
      <c r="P37" s="2">
        <f t="shared" si="9"/>
        <v>7.3218330932222644</v>
      </c>
    </row>
    <row r="38" spans="3:16" x14ac:dyDescent="0.2">
      <c r="C38">
        <f t="shared" si="4"/>
        <v>2014</v>
      </c>
      <c r="D38" s="3">
        <f>[5]Prices!H34</f>
        <v>2.6011614401858307</v>
      </c>
      <c r="E38" s="3">
        <f>'Other (MECS) Prices'!AL51</f>
        <v>7</v>
      </c>
      <c r="F38">
        <f t="shared" si="6"/>
        <v>7.6841293769745045</v>
      </c>
      <c r="G38">
        <f>E38-F38</f>
        <v>-0.68412937697450449</v>
      </c>
      <c r="H38">
        <f>G38^2</f>
        <v>0.46803300443952367</v>
      </c>
      <c r="I38">
        <f>G38</f>
        <v>-0.68412937697450449</v>
      </c>
      <c r="J38">
        <f t="shared" si="7"/>
        <v>7</v>
      </c>
      <c r="M38">
        <f t="shared" si="8"/>
        <v>2014</v>
      </c>
      <c r="N38" s="2">
        <f t="shared" si="0"/>
        <v>2.6011614401858307</v>
      </c>
      <c r="O38">
        <f>E38</f>
        <v>7</v>
      </c>
      <c r="P38" s="2">
        <f t="shared" si="9"/>
        <v>7</v>
      </c>
    </row>
    <row r="39" spans="3:16" x14ac:dyDescent="0.2">
      <c r="C39">
        <f t="shared" si="4"/>
        <v>2015</v>
      </c>
      <c r="D39" s="3">
        <f>[5]Prices!H35</f>
        <v>2.4259102455546149</v>
      </c>
      <c r="F39">
        <f t="shared" si="6"/>
        <v>7.1331772158192139</v>
      </c>
      <c r="I39" s="17">
        <f>I38</f>
        <v>-0.68412937697450449</v>
      </c>
      <c r="J39">
        <f t="shared" si="7"/>
        <v>6.4490478388447094</v>
      </c>
      <c r="M39">
        <f t="shared" si="8"/>
        <v>2015</v>
      </c>
      <c r="N39" s="2">
        <f t="shared" si="0"/>
        <v>2.4259102455546149</v>
      </c>
      <c r="P39" s="2">
        <f t="shared" si="9"/>
        <v>6.4490478388447094</v>
      </c>
    </row>
    <row r="40" spans="3:16" x14ac:dyDescent="0.2">
      <c r="C40">
        <f t="shared" si="4"/>
        <v>2016</v>
      </c>
      <c r="D40" s="3">
        <f>[5]Prices!H36</f>
        <v>2.2987413915934458</v>
      </c>
      <c r="F40">
        <f t="shared" si="6"/>
        <v>6.6774397106202805</v>
      </c>
      <c r="I40" s="17">
        <f t="shared" ref="I40:I42" si="10">I39</f>
        <v>-0.68412937697450449</v>
      </c>
      <c r="J40">
        <f t="shared" si="7"/>
        <v>5.993310333645776</v>
      </c>
      <c r="M40">
        <f t="shared" si="8"/>
        <v>2016</v>
      </c>
      <c r="N40" s="2">
        <f t="shared" si="0"/>
        <v>2.2987413915934458</v>
      </c>
      <c r="P40" s="2">
        <f t="shared" si="9"/>
        <v>5.993310333645776</v>
      </c>
    </row>
    <row r="41" spans="3:16" x14ac:dyDescent="0.2">
      <c r="C41">
        <f t="shared" si="4"/>
        <v>2017</v>
      </c>
      <c r="D41" s="3">
        <f>[5]Prices!H37</f>
        <v>2.6728199211614267</v>
      </c>
      <c r="F41">
        <f t="shared" si="6"/>
        <v>6.6662755286481188</v>
      </c>
      <c r="I41" s="17">
        <f t="shared" si="10"/>
        <v>-0.68412937697450449</v>
      </c>
      <c r="J41">
        <f t="shared" si="7"/>
        <v>5.9821461516736143</v>
      </c>
      <c r="M41">
        <f t="shared" si="8"/>
        <v>2017</v>
      </c>
      <c r="N41" s="2">
        <f t="shared" si="0"/>
        <v>2.6728199211614267</v>
      </c>
      <c r="P41" s="2">
        <f t="shared" si="9"/>
        <v>5.9821461516736143</v>
      </c>
    </row>
    <row r="42" spans="3:16" x14ac:dyDescent="0.2">
      <c r="C42">
        <f t="shared" si="4"/>
        <v>2018</v>
      </c>
      <c r="D42" s="3">
        <f>[5]Prices!H38</f>
        <v>2.8656155070157672</v>
      </c>
      <c r="F42">
        <f t="shared" si="6"/>
        <v>7.5851709592970131</v>
      </c>
      <c r="I42" s="17">
        <f t="shared" si="10"/>
        <v>-0.68412937697450449</v>
      </c>
      <c r="J42">
        <f t="shared" si="7"/>
        <v>6.9010415823225086</v>
      </c>
      <c r="M42">
        <f t="shared" si="8"/>
        <v>2018</v>
      </c>
      <c r="N42" s="2">
        <f t="shared" si="0"/>
        <v>2.8656155070157672</v>
      </c>
      <c r="P42" s="2">
        <f t="shared" si="9"/>
        <v>6.9010415823225086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P42"/>
  <sheetViews>
    <sheetView topLeftCell="A6" workbookViewId="0">
      <selection activeCell="C34" sqref="C34:Q42"/>
    </sheetView>
  </sheetViews>
  <sheetFormatPr defaultRowHeight="12.75" x14ac:dyDescent="0.2"/>
  <cols>
    <col min="9" max="9" width="11.140625" customWidth="1"/>
    <col min="10" max="10" width="10.5703125" customWidth="1"/>
  </cols>
  <sheetData>
    <row r="2" spans="3:16" x14ac:dyDescent="0.2">
      <c r="K2" s="8" t="s">
        <v>35</v>
      </c>
    </row>
    <row r="3" spans="3:16" x14ac:dyDescent="0.2">
      <c r="H3" s="4">
        <v>0.84130295088109297</v>
      </c>
      <c r="I3" s="4">
        <v>0</v>
      </c>
      <c r="K3">
        <v>0</v>
      </c>
    </row>
    <row r="4" spans="3:16" x14ac:dyDescent="0.2">
      <c r="H4">
        <f>SUM(H22:H38)</f>
        <v>0.36630928822280151</v>
      </c>
      <c r="K4">
        <v>0</v>
      </c>
    </row>
    <row r="5" spans="3:16" x14ac:dyDescent="0.2">
      <c r="J5" t="e">
        <f>H3/I3</f>
        <v>#DIV/0!</v>
      </c>
      <c r="K5">
        <v>1.2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'Other-311'!D7</f>
        <v>1.3710885852798589</v>
      </c>
      <c r="I7">
        <f>G9</f>
        <v>-1.1759902283433261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'Other-311'!D8</f>
        <v>1.3589174800354924</v>
      </c>
      <c r="F8">
        <f t="shared" ref="F8:F33" si="1">$H$3*D8+$I$3*D7</f>
        <v>1.1432612859577584</v>
      </c>
      <c r="I8">
        <f>G9</f>
        <v>-1.1759902283433261</v>
      </c>
      <c r="J8">
        <f>F8+I8</f>
        <v>-3.2728942385567672E-2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-3.2728942385567672E-2</v>
      </c>
    </row>
    <row r="9" spans="3:16" x14ac:dyDescent="0.2">
      <c r="C9">
        <f t="shared" ref="C9:C42" si="4">C8+1</f>
        <v>1985</v>
      </c>
      <c r="D9">
        <f>'Other-311'!D9</f>
        <v>1.3978201634877385</v>
      </c>
      <c r="E9">
        <f>'Other (MECS) Prices'!AM22</f>
        <v>0</v>
      </c>
      <c r="F9">
        <f t="shared" si="1"/>
        <v>1.1759902283433261</v>
      </c>
      <c r="G9">
        <f>E9-F9</f>
        <v>-1.1759902283433261</v>
      </c>
      <c r="H9">
        <f>G9^2</f>
        <v>1.3829530171589883</v>
      </c>
      <c r="I9">
        <f>G9</f>
        <v>-1.1759902283433261</v>
      </c>
      <c r="J9">
        <f t="shared" ref="J9:J33" si="5">F9+I9</f>
        <v>0</v>
      </c>
      <c r="M9">
        <f t="shared" si="2"/>
        <v>1985</v>
      </c>
      <c r="N9" s="2">
        <f t="shared" si="0"/>
        <v>1.3978201634877385</v>
      </c>
      <c r="O9">
        <f>E9</f>
        <v>0</v>
      </c>
      <c r="P9" s="2">
        <f t="shared" si="3"/>
        <v>0</v>
      </c>
    </row>
    <row r="10" spans="3:16" x14ac:dyDescent="0.2">
      <c r="C10">
        <f t="shared" si="4"/>
        <v>1986</v>
      </c>
      <c r="D10">
        <f>'Other-311'!D10</f>
        <v>1.2990990990990992</v>
      </c>
      <c r="F10">
        <f t="shared" si="1"/>
        <v>1.0929359055590415</v>
      </c>
      <c r="I10">
        <f>(0.67*G9+0.33*G12)</f>
        <v>-1.1313501736989928</v>
      </c>
      <c r="J10">
        <f t="shared" si="5"/>
        <v>-3.8414268139951302E-2</v>
      </c>
      <c r="M10">
        <f t="shared" si="2"/>
        <v>1986</v>
      </c>
      <c r="N10" s="2">
        <f t="shared" si="0"/>
        <v>1.2990990990990992</v>
      </c>
      <c r="P10" s="2">
        <f t="shared" si="3"/>
        <v>-3.8414268139951302E-2</v>
      </c>
    </row>
    <row r="11" spans="3:16" x14ac:dyDescent="0.2">
      <c r="C11">
        <f t="shared" si="4"/>
        <v>1987</v>
      </c>
      <c r="D11">
        <f>'Other-311'!D11</f>
        <v>1.2596067917783738</v>
      </c>
      <c r="F11">
        <f t="shared" si="1"/>
        <v>1.0597109108730123</v>
      </c>
      <c r="I11">
        <f>(0.33*G9+0.67*G12)</f>
        <v>-1.0853573901260432</v>
      </c>
      <c r="J11">
        <f t="shared" si="5"/>
        <v>-2.5646479253030874E-2</v>
      </c>
      <c r="M11">
        <f t="shared" si="2"/>
        <v>1987</v>
      </c>
      <c r="N11" s="2">
        <f t="shared" si="0"/>
        <v>1.2596067917783738</v>
      </c>
      <c r="P11" s="2">
        <f t="shared" si="3"/>
        <v>-2.5646479253030874E-2</v>
      </c>
    </row>
    <row r="12" spans="3:16" x14ac:dyDescent="0.2">
      <c r="C12">
        <f t="shared" si="4"/>
        <v>1988</v>
      </c>
      <c r="D12">
        <f>'Other-311'!D12</f>
        <v>1.237030411449016</v>
      </c>
      <c r="E12">
        <f>'Other (MECS) Prices'!AM25</f>
        <v>0</v>
      </c>
      <c r="F12">
        <f t="shared" si="1"/>
        <v>1.0407173354817099</v>
      </c>
      <c r="G12">
        <f>E12-F12</f>
        <v>-1.0407173354817099</v>
      </c>
      <c r="H12">
        <f>G12^2</f>
        <v>1.0830925723721498</v>
      </c>
      <c r="I12">
        <f>G12</f>
        <v>-1.0407173354817099</v>
      </c>
      <c r="J12">
        <f t="shared" si="5"/>
        <v>0</v>
      </c>
      <c r="M12">
        <f t="shared" si="2"/>
        <v>1988</v>
      </c>
      <c r="N12" s="2">
        <f t="shared" si="0"/>
        <v>1.237030411449016</v>
      </c>
      <c r="O12">
        <f>E12</f>
        <v>0</v>
      </c>
      <c r="P12" s="2">
        <f t="shared" si="3"/>
        <v>0</v>
      </c>
    </row>
    <row r="13" spans="3:16" x14ac:dyDescent="0.2">
      <c r="C13">
        <f t="shared" si="4"/>
        <v>1989</v>
      </c>
      <c r="D13">
        <f>'Other-311'!D13</f>
        <v>1.2259507829977627</v>
      </c>
      <c r="F13">
        <f t="shared" si="1"/>
        <v>1.0313960113710043</v>
      </c>
      <c r="I13">
        <f>(0.67*G12+0.33*G15)</f>
        <v>-1.0370868471640196</v>
      </c>
      <c r="J13">
        <f t="shared" si="5"/>
        <v>-5.6908357930152143E-3</v>
      </c>
      <c r="M13">
        <f t="shared" si="2"/>
        <v>1989</v>
      </c>
      <c r="N13" s="2">
        <f t="shared" si="0"/>
        <v>1.2259507829977627</v>
      </c>
      <c r="P13" s="2">
        <f t="shared" si="3"/>
        <v>-5.6908357930152143E-3</v>
      </c>
    </row>
    <row r="14" spans="3:16" x14ac:dyDescent="0.2">
      <c r="C14">
        <f t="shared" si="4"/>
        <v>1990</v>
      </c>
      <c r="D14">
        <f>'Other-311'!D14</f>
        <v>1.2212822796081924</v>
      </c>
      <c r="F14">
        <f t="shared" si="1"/>
        <v>1.0274683856931603</v>
      </c>
      <c r="I14">
        <f>(0.33*G12+0.67*G15)</f>
        <v>-1.0333463440488235</v>
      </c>
      <c r="J14">
        <f t="shared" si="5"/>
        <v>-5.877958355663182E-3</v>
      </c>
      <c r="M14">
        <f t="shared" si="2"/>
        <v>1990</v>
      </c>
      <c r="N14" s="2">
        <f t="shared" si="0"/>
        <v>1.2212822796081924</v>
      </c>
      <c r="P14" s="2">
        <f t="shared" si="3"/>
        <v>-5.877958355663182E-3</v>
      </c>
    </row>
    <row r="15" spans="3:16" x14ac:dyDescent="0.2">
      <c r="C15">
        <f t="shared" si="4"/>
        <v>1991</v>
      </c>
      <c r="D15">
        <f>'Other-311'!D15</f>
        <v>1.223953695458593</v>
      </c>
      <c r="E15" s="3">
        <f>'Other (MECS) Prices'!AM28</f>
        <v>0</v>
      </c>
      <c r="F15">
        <f t="shared" si="1"/>
        <v>1.029715855731133</v>
      </c>
      <c r="G15">
        <f>E15-F15</f>
        <v>-1.029715855731133</v>
      </c>
      <c r="H15">
        <f>G15^2</f>
        <v>1.0603147435440996</v>
      </c>
      <c r="I15">
        <f>G15</f>
        <v>-1.029715855731133</v>
      </c>
      <c r="J15">
        <f t="shared" si="5"/>
        <v>0</v>
      </c>
      <c r="M15">
        <f t="shared" si="2"/>
        <v>1991</v>
      </c>
      <c r="N15" s="2">
        <f t="shared" si="0"/>
        <v>1.223953695458593</v>
      </c>
      <c r="O15">
        <f>E15</f>
        <v>0</v>
      </c>
      <c r="P15" s="2">
        <f t="shared" si="3"/>
        <v>0</v>
      </c>
    </row>
    <row r="16" spans="3:16" x14ac:dyDescent="0.2">
      <c r="C16">
        <f t="shared" si="4"/>
        <v>1992</v>
      </c>
      <c r="D16">
        <f>'Other-311'!D16</f>
        <v>1.2035955056179777</v>
      </c>
      <c r="F16">
        <f t="shared" si="1"/>
        <v>1.0125884505436258</v>
      </c>
      <c r="I16">
        <f>(0.67*G15+0.33*G18)</f>
        <v>-1.0129516589967116</v>
      </c>
      <c r="J16">
        <f t="shared" si="5"/>
        <v>-3.6320845308579486E-4</v>
      </c>
      <c r="M16">
        <f t="shared" si="2"/>
        <v>1992</v>
      </c>
      <c r="N16" s="2">
        <f t="shared" si="0"/>
        <v>1.2035955056179777</v>
      </c>
      <c r="P16" s="2">
        <f t="shared" si="3"/>
        <v>-3.6320845308579486E-4</v>
      </c>
    </row>
    <row r="17" spans="3:16" x14ac:dyDescent="0.2">
      <c r="C17">
        <f t="shared" si="4"/>
        <v>1993</v>
      </c>
      <c r="D17">
        <f>'Other-311'!D17</f>
        <v>1.1821880650994574</v>
      </c>
      <c r="F17">
        <f t="shared" si="1"/>
        <v>0.99457830766458311</v>
      </c>
      <c r="I17">
        <f>(0.33*G15+0.67*G18)</f>
        <v>-0.99567945630064103</v>
      </c>
      <c r="J17">
        <f t="shared" si="5"/>
        <v>-1.1011486360579248E-3</v>
      </c>
      <c r="M17">
        <f t="shared" si="2"/>
        <v>1993</v>
      </c>
      <c r="N17" s="2">
        <f t="shared" si="0"/>
        <v>1.1821880650994574</v>
      </c>
      <c r="P17" s="2">
        <f t="shared" si="3"/>
        <v>-1.1011486360579248E-3</v>
      </c>
    </row>
    <row r="18" spans="3:16" x14ac:dyDescent="0.2">
      <c r="C18">
        <f t="shared" si="4"/>
        <v>1994</v>
      </c>
      <c r="D18">
        <f>'Other-311'!D18</f>
        <v>1.1635704576347983</v>
      </c>
      <c r="E18" s="3">
        <f>'Other (MECS) Prices'!AM31</f>
        <v>0</v>
      </c>
      <c r="F18">
        <f t="shared" si="1"/>
        <v>0.97891525956621961</v>
      </c>
      <c r="G18">
        <f>E18-F18</f>
        <v>-0.97891525956621961</v>
      </c>
      <c r="H18">
        <f>G18^2</f>
        <v>0.95827508541159911</v>
      </c>
      <c r="I18">
        <f>G18</f>
        <v>-0.97891525956621961</v>
      </c>
      <c r="J18">
        <f t="shared" si="5"/>
        <v>0</v>
      </c>
      <c r="M18">
        <f t="shared" si="2"/>
        <v>1994</v>
      </c>
      <c r="N18" s="2">
        <f t="shared" si="0"/>
        <v>1.1635704576347983</v>
      </c>
      <c r="O18">
        <f>E18</f>
        <v>0</v>
      </c>
      <c r="P18" s="2">
        <f t="shared" si="3"/>
        <v>0</v>
      </c>
    </row>
    <row r="19" spans="3:16" x14ac:dyDescent="0.2">
      <c r="C19">
        <f t="shared" si="4"/>
        <v>1995</v>
      </c>
      <c r="D19">
        <f>'Other-311'!D19</f>
        <v>1.1644646924829156</v>
      </c>
      <c r="F19">
        <f t="shared" si="1"/>
        <v>0.97966758198272141</v>
      </c>
      <c r="I19">
        <f>0.75*G18+0.25*G22</f>
        <v>-0.62075570003934744</v>
      </c>
      <c r="J19">
        <f t="shared" si="5"/>
        <v>0.35891188194337398</v>
      </c>
      <c r="M19">
        <f t="shared" si="2"/>
        <v>1995</v>
      </c>
      <c r="N19" s="2">
        <f t="shared" si="0"/>
        <v>1.1644646924829156</v>
      </c>
      <c r="P19" s="2">
        <f t="shared" si="3"/>
        <v>0.35891188194337398</v>
      </c>
    </row>
    <row r="20" spans="3:16" x14ac:dyDescent="0.2">
      <c r="C20">
        <f t="shared" si="4"/>
        <v>1996</v>
      </c>
      <c r="D20">
        <f>'Other-311'!D20</f>
        <v>1.1383989145183175</v>
      </c>
      <c r="F20">
        <f t="shared" si="1"/>
        <v>0.95773836606409368</v>
      </c>
      <c r="I20">
        <f>0.5*G18+0.5*G22</f>
        <v>-0.26259614051247532</v>
      </c>
      <c r="J20">
        <f t="shared" si="5"/>
        <v>0.69514222555161842</v>
      </c>
      <c r="M20">
        <f t="shared" si="2"/>
        <v>1996</v>
      </c>
      <c r="N20" s="2">
        <f t="shared" si="0"/>
        <v>1.1383989145183175</v>
      </c>
      <c r="P20" s="2">
        <f t="shared" si="3"/>
        <v>0.69514222555161842</v>
      </c>
    </row>
    <row r="21" spans="3:16" x14ac:dyDescent="0.2">
      <c r="C21">
        <f t="shared" si="4"/>
        <v>1997</v>
      </c>
      <c r="D21">
        <f>'Other-311'!D21</f>
        <v>1.1114118177717636</v>
      </c>
      <c r="F21">
        <f t="shared" si="1"/>
        <v>0.93503404193550421</v>
      </c>
      <c r="I21">
        <f>0.25*G18+0.75*G22</f>
        <v>9.5563419014396855E-2</v>
      </c>
      <c r="J21">
        <f t="shared" si="5"/>
        <v>1.0305974609499011</v>
      </c>
      <c r="M21">
        <f t="shared" si="2"/>
        <v>1997</v>
      </c>
      <c r="N21" s="2">
        <f t="shared" si="0"/>
        <v>1.1114118177717636</v>
      </c>
      <c r="P21" s="2">
        <f t="shared" si="3"/>
        <v>1.0305974609499011</v>
      </c>
    </row>
    <row r="22" spans="3:16" x14ac:dyDescent="0.2">
      <c r="C22">
        <f t="shared" si="4"/>
        <v>1998</v>
      </c>
      <c r="D22">
        <f>'Other-311'!D22</f>
        <v>1.0738341968911918</v>
      </c>
      <c r="E22" s="3">
        <f>'Other (MECS) Prices'!AM35</f>
        <v>1.3571428571428572</v>
      </c>
      <c r="F22">
        <f t="shared" si="1"/>
        <v>0.90341987860158823</v>
      </c>
      <c r="G22">
        <f>E22-F22</f>
        <v>0.45372297854126897</v>
      </c>
      <c r="H22">
        <f>G22^2</f>
        <v>0.20586454125636083</v>
      </c>
      <c r="I22">
        <f>G22</f>
        <v>0.45372297854126897</v>
      </c>
      <c r="J22">
        <f t="shared" si="5"/>
        <v>1.3571428571428572</v>
      </c>
      <c r="M22">
        <f t="shared" si="2"/>
        <v>1998</v>
      </c>
      <c r="N22" s="2">
        <f t="shared" si="0"/>
        <v>1.0738341968911918</v>
      </c>
      <c r="O22">
        <f>E22</f>
        <v>1.3571428571428572</v>
      </c>
      <c r="P22" s="2">
        <f t="shared" si="3"/>
        <v>1.3571428571428572</v>
      </c>
    </row>
    <row r="23" spans="3:16" x14ac:dyDescent="0.2">
      <c r="C23">
        <f t="shared" si="4"/>
        <v>1999</v>
      </c>
      <c r="D23">
        <f>'Other-311'!D23</f>
        <v>1.0635838150289019</v>
      </c>
      <c r="F23">
        <f t="shared" si="1"/>
        <v>0.89479620209318567</v>
      </c>
      <c r="I23">
        <f>0.75*G22+0.25*G26</f>
        <v>0.41458146922387462</v>
      </c>
      <c r="J23">
        <f t="shared" si="5"/>
        <v>1.3093776713170602</v>
      </c>
      <c r="M23">
        <f t="shared" si="2"/>
        <v>1999</v>
      </c>
      <c r="N23" s="2">
        <f t="shared" si="0"/>
        <v>1.0635838150289019</v>
      </c>
      <c r="P23" s="2">
        <f t="shared" si="3"/>
        <v>1.3093776713170602</v>
      </c>
    </row>
    <row r="24" spans="3:16" x14ac:dyDescent="0.2">
      <c r="C24">
        <f t="shared" si="4"/>
        <v>2000</v>
      </c>
      <c r="D24">
        <f>'Other-311'!D24</f>
        <v>1.0766830138207757</v>
      </c>
      <c r="F24">
        <f t="shared" si="1"/>
        <v>0.90581659669096715</v>
      </c>
      <c r="I24">
        <f>0.5*G22+0.5*G26</f>
        <v>0.37543995990648016</v>
      </c>
      <c r="J24">
        <f t="shared" si="5"/>
        <v>1.2812565565974472</v>
      </c>
      <c r="M24">
        <f t="shared" si="2"/>
        <v>2000</v>
      </c>
      <c r="N24" s="2">
        <f t="shared" si="0"/>
        <v>1.0766830138207757</v>
      </c>
      <c r="P24" s="2">
        <f t="shared" si="3"/>
        <v>1.2812565565974472</v>
      </c>
    </row>
    <row r="25" spans="3:16" x14ac:dyDescent="0.2">
      <c r="C25">
        <f t="shared" si="4"/>
        <v>2001</v>
      </c>
      <c r="D25">
        <f>'Other-311'!D25</f>
        <v>1.1211317418213969</v>
      </c>
      <c r="F25">
        <f t="shared" si="1"/>
        <v>0.94321144272080082</v>
      </c>
      <c r="I25">
        <f>0.25*G22+0.75*G26</f>
        <v>0.33629845058908575</v>
      </c>
      <c r="J25">
        <f t="shared" si="5"/>
        <v>1.2795098933098865</v>
      </c>
      <c r="M25">
        <f t="shared" si="2"/>
        <v>2001</v>
      </c>
      <c r="N25" s="2">
        <f t="shared" si="0"/>
        <v>1.1211317418213969</v>
      </c>
      <c r="P25" s="2">
        <f t="shared" si="3"/>
        <v>1.2795098933098865</v>
      </c>
    </row>
    <row r="26" spans="3:16" x14ac:dyDescent="0.2">
      <c r="C26">
        <f t="shared" si="4"/>
        <v>2002</v>
      </c>
      <c r="D26">
        <f>'Other-311'!D26</f>
        <v>1.1777482269503547</v>
      </c>
      <c r="E26" s="3">
        <f>'Other (MECS) Prices'!AM39</f>
        <v>1.288</v>
      </c>
      <c r="F26">
        <f t="shared" si="1"/>
        <v>0.99084305872830869</v>
      </c>
      <c r="G26">
        <f>E26-F26</f>
        <v>0.29715694127169134</v>
      </c>
      <c r="H26">
        <f>G26^2</f>
        <v>8.8302247745947415E-2</v>
      </c>
      <c r="I26">
        <f>G26</f>
        <v>0.29715694127169134</v>
      </c>
      <c r="J26">
        <f t="shared" si="5"/>
        <v>1.288</v>
      </c>
      <c r="M26">
        <f t="shared" si="2"/>
        <v>2002</v>
      </c>
      <c r="N26" s="2">
        <f t="shared" si="0"/>
        <v>1.1777482269503547</v>
      </c>
      <c r="O26">
        <f>E26</f>
        <v>1.288</v>
      </c>
      <c r="P26" s="2">
        <f t="shared" si="3"/>
        <v>1.288</v>
      </c>
    </row>
    <row r="27" spans="3:16" x14ac:dyDescent="0.2">
      <c r="C27">
        <f t="shared" si="4"/>
        <v>2003</v>
      </c>
      <c r="D27">
        <f>'Other-311'!D27</f>
        <v>1.1895861148197597</v>
      </c>
      <c r="F27">
        <f t="shared" si="1"/>
        <v>1.0008023087250386</v>
      </c>
      <c r="I27">
        <f>0.75*G26+0.25*G30</f>
        <v>0.23149120903036066</v>
      </c>
      <c r="J27">
        <f t="shared" si="5"/>
        <v>1.2322935177553993</v>
      </c>
      <c r="M27">
        <f t="shared" si="2"/>
        <v>2003</v>
      </c>
      <c r="N27" s="2">
        <f t="shared" si="0"/>
        <v>1.1895861148197597</v>
      </c>
      <c r="P27" s="2">
        <f t="shared" si="3"/>
        <v>1.2322935177553993</v>
      </c>
    </row>
    <row r="28" spans="3:16" x14ac:dyDescent="0.2">
      <c r="C28">
        <f t="shared" si="4"/>
        <v>2004</v>
      </c>
      <c r="D28">
        <f>'Other-311'!D28</f>
        <v>1.3600356030262573</v>
      </c>
      <c r="F28">
        <f t="shared" si="1"/>
        <v>1.144201966129337</v>
      </c>
      <c r="I28">
        <f>0.5*G26+0.5*G30</f>
        <v>0.16582547678902998</v>
      </c>
      <c r="J28">
        <f t="shared" si="5"/>
        <v>1.3100274429183669</v>
      </c>
      <c r="M28">
        <f t="shared" si="2"/>
        <v>2004</v>
      </c>
      <c r="N28" s="2">
        <f t="shared" si="0"/>
        <v>1.3600356030262573</v>
      </c>
      <c r="P28" s="2">
        <f t="shared" si="3"/>
        <v>1.3100274429183669</v>
      </c>
    </row>
    <row r="29" spans="3:16" x14ac:dyDescent="0.2">
      <c r="C29">
        <f t="shared" si="4"/>
        <v>2005</v>
      </c>
      <c r="D29">
        <f>'Other-311'!D29</f>
        <v>1.6591523895401261</v>
      </c>
      <c r="F29">
        <f t="shared" si="1"/>
        <v>1.3958498012815248</v>
      </c>
      <c r="I29">
        <f>0.25*G26+0.75*G30</f>
        <v>0.1001597445476993</v>
      </c>
      <c r="J29">
        <f t="shared" si="5"/>
        <v>1.4960095458292242</v>
      </c>
      <c r="M29">
        <f t="shared" si="2"/>
        <v>2005</v>
      </c>
      <c r="N29" s="2">
        <f t="shared" si="0"/>
        <v>1.6591523895401261</v>
      </c>
      <c r="P29" s="2">
        <f t="shared" si="3"/>
        <v>1.4960095458292242</v>
      </c>
    </row>
    <row r="30" spans="3:16" x14ac:dyDescent="0.2">
      <c r="C30">
        <f t="shared" si="4"/>
        <v>2006</v>
      </c>
      <c r="D30">
        <f>'Other-311'!D30</f>
        <v>1.7832199546485261</v>
      </c>
      <c r="E30" s="3">
        <f>'Other (MECS) Prices'!AM43</f>
        <v>1.5347222222222223</v>
      </c>
      <c r="F30">
        <f t="shared" si="1"/>
        <v>1.5002282099158537</v>
      </c>
      <c r="G30">
        <f>E30-F30</f>
        <v>3.4494012306368615E-2</v>
      </c>
      <c r="H30">
        <f>G30^2</f>
        <v>1.1898368849919095E-3</v>
      </c>
      <c r="I30">
        <f>G30</f>
        <v>3.4494012306368615E-2</v>
      </c>
      <c r="J30">
        <f t="shared" si="5"/>
        <v>1.5347222222222223</v>
      </c>
      <c r="M30">
        <f t="shared" si="2"/>
        <v>2006</v>
      </c>
      <c r="N30" s="2">
        <f t="shared" si="0"/>
        <v>1.7832199546485261</v>
      </c>
      <c r="O30">
        <f>E30</f>
        <v>1.5347222222222223</v>
      </c>
      <c r="P30" s="2">
        <f t="shared" si="3"/>
        <v>1.5347222222222223</v>
      </c>
    </row>
    <row r="31" spans="3:16" x14ac:dyDescent="0.2">
      <c r="C31">
        <f t="shared" si="4"/>
        <v>2007</v>
      </c>
      <c r="D31">
        <f>'Other-311'!D31</f>
        <v>1.8238712561466248</v>
      </c>
      <c r="F31">
        <f t="shared" si="1"/>
        <v>1.5344282698233613</v>
      </c>
      <c r="I31" s="15">
        <f>G30</f>
        <v>3.4494012306368615E-2</v>
      </c>
      <c r="J31">
        <f t="shared" si="5"/>
        <v>1.56892228212973</v>
      </c>
      <c r="M31">
        <f t="shared" si="2"/>
        <v>2007</v>
      </c>
      <c r="N31" s="2">
        <f t="shared" si="0"/>
        <v>1.8238712561466248</v>
      </c>
      <c r="P31" s="2">
        <f t="shared" si="3"/>
        <v>1.56892228212973</v>
      </c>
    </row>
    <row r="32" spans="3:16" x14ac:dyDescent="0.2">
      <c r="C32">
        <f t="shared" si="4"/>
        <v>2008</v>
      </c>
      <c r="D32">
        <f>'Other-311'!D32</f>
        <v>2.3044843049327355</v>
      </c>
      <c r="F32">
        <f t="shared" si="1"/>
        <v>1.9387694459990747</v>
      </c>
      <c r="I32" s="15">
        <f>G30</f>
        <v>3.4494012306368615E-2</v>
      </c>
      <c r="J32">
        <f t="shared" si="5"/>
        <v>1.9732634583054434</v>
      </c>
      <c r="M32">
        <f t="shared" si="2"/>
        <v>2008</v>
      </c>
      <c r="N32" s="2">
        <f t="shared" si="0"/>
        <v>2.3044843049327355</v>
      </c>
      <c r="P32" s="2">
        <f t="shared" si="3"/>
        <v>1.9732634583054434</v>
      </c>
    </row>
    <row r="33" spans="3:16" x14ac:dyDescent="0.2">
      <c r="C33">
        <f t="shared" si="4"/>
        <v>2009</v>
      </c>
      <c r="D33">
        <f>'Other-311'!D33</f>
        <v>2.5407882676443627</v>
      </c>
      <c r="F33">
        <f t="shared" si="1"/>
        <v>2.1375726671332624</v>
      </c>
      <c r="I33" s="15">
        <f>0.5*G30+0.5*G34</f>
        <v>-2.6596461743310873E-2</v>
      </c>
      <c r="J33">
        <f t="shared" si="5"/>
        <v>2.1109762053899517</v>
      </c>
      <c r="M33">
        <f t="shared" si="2"/>
        <v>2009</v>
      </c>
      <c r="N33" s="2">
        <f t="shared" si="0"/>
        <v>2.5407882676443627</v>
      </c>
      <c r="P33" s="2">
        <f t="shared" si="3"/>
        <v>2.1109762053899517</v>
      </c>
    </row>
    <row r="34" spans="3:16" x14ac:dyDescent="0.2">
      <c r="C34">
        <f t="shared" si="4"/>
        <v>2010</v>
      </c>
      <c r="D34" s="3">
        <f>[5]Prices!H30</f>
        <v>2.7862700228832953</v>
      </c>
      <c r="E34" s="3">
        <f>'Other (MECS) Prices'!AM47</f>
        <v>2.2564102564102564</v>
      </c>
      <c r="F34">
        <f>$H$3*D34+$I$3*D33</f>
        <v>2.3440971922032467</v>
      </c>
      <c r="G34">
        <f>E34-F34</f>
        <v>-8.7686935792990361E-2</v>
      </c>
      <c r="H34">
        <f>G34^2</f>
        <v>7.6889987087640143E-3</v>
      </c>
      <c r="I34">
        <f>G34</f>
        <v>-8.7686935792990361E-2</v>
      </c>
      <c r="J34">
        <f>F34+I34</f>
        <v>2.2564102564102564</v>
      </c>
      <c r="M34">
        <f>C34</f>
        <v>2010</v>
      </c>
      <c r="N34" s="2">
        <f t="shared" si="0"/>
        <v>2.7862700228832953</v>
      </c>
      <c r="O34">
        <f>E34</f>
        <v>2.2564102564102564</v>
      </c>
      <c r="P34" s="2">
        <f>J34</f>
        <v>2.2564102564102564</v>
      </c>
    </row>
    <row r="35" spans="3:16" x14ac:dyDescent="0.2">
      <c r="C35">
        <f t="shared" si="4"/>
        <v>2011</v>
      </c>
      <c r="D35" s="3">
        <f>[5]Prices!H31</f>
        <v>3.175707000463607</v>
      </c>
      <c r="F35">
        <f t="shared" ref="F35:F42" si="6">$H$3*D35+$I$3*D34</f>
        <v>2.6717316706237773</v>
      </c>
      <c r="I35">
        <f>0.75*G34+0.25*G38</f>
        <v>-0.12864587436556657</v>
      </c>
      <c r="J35">
        <f t="shared" ref="J35:J42" si="7">F35+I35</f>
        <v>2.5430857962582105</v>
      </c>
      <c r="M35">
        <f t="shared" ref="M35:M42" si="8">C35</f>
        <v>2011</v>
      </c>
      <c r="N35" s="2">
        <f t="shared" si="0"/>
        <v>3.175707000463607</v>
      </c>
      <c r="P35" s="2">
        <f t="shared" ref="P35:P42" si="9">J35</f>
        <v>2.5430857962582105</v>
      </c>
    </row>
    <row r="36" spans="3:16" x14ac:dyDescent="0.2">
      <c r="C36">
        <f t="shared" si="4"/>
        <v>2012</v>
      </c>
      <c r="D36" s="3">
        <f>[5]Prices!H32</f>
        <v>3.0787878787878791</v>
      </c>
      <c r="F36">
        <f t="shared" si="6"/>
        <v>2.5901933275611833</v>
      </c>
      <c r="I36">
        <f>0.5*G34+0.5*G38</f>
        <v>-0.16960481293814278</v>
      </c>
      <c r="J36">
        <f t="shared" si="7"/>
        <v>2.4205885146230406</v>
      </c>
      <c r="M36">
        <f t="shared" si="8"/>
        <v>2012</v>
      </c>
      <c r="N36" s="2">
        <f t="shared" si="0"/>
        <v>3.0787878787878791</v>
      </c>
      <c r="P36" s="2">
        <f t="shared" si="9"/>
        <v>2.4205885146230406</v>
      </c>
    </row>
    <row r="37" spans="3:16" x14ac:dyDescent="0.2">
      <c r="C37">
        <f t="shared" si="4"/>
        <v>2013</v>
      </c>
      <c r="D37" s="3">
        <f>[5]Prices!H33</f>
        <v>2.8060185185185182</v>
      </c>
      <c r="F37">
        <f t="shared" si="6"/>
        <v>2.360711659856622</v>
      </c>
      <c r="I37">
        <f>0.25*G34+0.75*G38</f>
        <v>-0.21056375151071899</v>
      </c>
      <c r="J37">
        <f t="shared" si="7"/>
        <v>2.150147908345903</v>
      </c>
      <c r="M37">
        <f t="shared" si="8"/>
        <v>2013</v>
      </c>
      <c r="N37" s="2">
        <f t="shared" si="0"/>
        <v>2.8060185185185182</v>
      </c>
      <c r="P37" s="2">
        <f t="shared" si="9"/>
        <v>2.150147908345903</v>
      </c>
    </row>
    <row r="38" spans="3:16" x14ac:dyDescent="0.2">
      <c r="C38">
        <f t="shared" si="4"/>
        <v>2014</v>
      </c>
      <c r="D38" s="3">
        <f>[5]Prices!H34</f>
        <v>2.6011614401858307</v>
      </c>
      <c r="E38" s="3">
        <f>'Other (MECS) Prices'!AM51</f>
        <v>1.9368421052631579</v>
      </c>
      <c r="F38">
        <f t="shared" si="6"/>
        <v>2.1883647953464531</v>
      </c>
      <c r="G38">
        <f>E38-F38</f>
        <v>-0.2515226900832952</v>
      </c>
      <c r="H38">
        <f>G38^2</f>
        <v>6.3263663626737368E-2</v>
      </c>
      <c r="I38">
        <f>G38</f>
        <v>-0.2515226900832952</v>
      </c>
      <c r="J38">
        <f t="shared" si="7"/>
        <v>1.9368421052631579</v>
      </c>
      <c r="M38">
        <f t="shared" si="8"/>
        <v>2014</v>
      </c>
      <c r="N38" s="2">
        <f t="shared" si="0"/>
        <v>2.6011614401858307</v>
      </c>
      <c r="O38">
        <f>E38</f>
        <v>1.9368421052631579</v>
      </c>
      <c r="P38" s="2">
        <f t="shared" si="9"/>
        <v>1.9368421052631579</v>
      </c>
    </row>
    <row r="39" spans="3:16" x14ac:dyDescent="0.2">
      <c r="C39">
        <f t="shared" si="4"/>
        <v>2015</v>
      </c>
      <c r="D39" s="3">
        <f>[5]Prices!H35</f>
        <v>2.4259102455546149</v>
      </c>
      <c r="F39">
        <f t="shared" si="6"/>
        <v>2.0409254481577745</v>
      </c>
      <c r="I39" s="17">
        <f>I38</f>
        <v>-0.2515226900832952</v>
      </c>
      <c r="J39">
        <f t="shared" si="7"/>
        <v>1.7894027580744793</v>
      </c>
      <c r="M39">
        <f t="shared" si="8"/>
        <v>2015</v>
      </c>
      <c r="N39" s="2">
        <f t="shared" si="0"/>
        <v>2.4259102455546149</v>
      </c>
      <c r="P39" s="2">
        <f t="shared" si="9"/>
        <v>1.7894027580744793</v>
      </c>
    </row>
    <row r="40" spans="3:16" x14ac:dyDescent="0.2">
      <c r="C40">
        <f t="shared" si="4"/>
        <v>2016</v>
      </c>
      <c r="D40" s="3">
        <f>[5]Prices!H36</f>
        <v>2.2987413915934458</v>
      </c>
      <c r="F40">
        <f t="shared" si="6"/>
        <v>1.933937916060076</v>
      </c>
      <c r="I40" s="17">
        <f t="shared" ref="I40:I42" si="10">I39</f>
        <v>-0.2515226900832952</v>
      </c>
      <c r="J40">
        <f t="shared" si="7"/>
        <v>1.6824152259767808</v>
      </c>
      <c r="M40">
        <f t="shared" si="8"/>
        <v>2016</v>
      </c>
      <c r="N40" s="2">
        <f t="shared" si="0"/>
        <v>2.2987413915934458</v>
      </c>
      <c r="P40" s="2">
        <f t="shared" si="9"/>
        <v>1.6824152259767808</v>
      </c>
    </row>
    <row r="41" spans="3:16" x14ac:dyDescent="0.2">
      <c r="C41">
        <f t="shared" si="4"/>
        <v>2017</v>
      </c>
      <c r="D41" s="3">
        <f>[5]Prices!H37</f>
        <v>2.6728199211614267</v>
      </c>
      <c r="F41">
        <f t="shared" si="6"/>
        <v>2.2486512868468784</v>
      </c>
      <c r="I41" s="17">
        <f t="shared" si="10"/>
        <v>-0.2515226900832952</v>
      </c>
      <c r="J41">
        <f t="shared" si="7"/>
        <v>1.9971285967635832</v>
      </c>
      <c r="M41">
        <f t="shared" si="8"/>
        <v>2017</v>
      </c>
      <c r="N41" s="2">
        <f t="shared" si="0"/>
        <v>2.6728199211614267</v>
      </c>
      <c r="P41" s="2">
        <f t="shared" si="9"/>
        <v>1.9971285967635832</v>
      </c>
    </row>
    <row r="42" spans="3:16" x14ac:dyDescent="0.2">
      <c r="C42">
        <f t="shared" si="4"/>
        <v>2018</v>
      </c>
      <c r="D42" s="3">
        <f>[5]Prices!H38</f>
        <v>2.8656155070157672</v>
      </c>
      <c r="F42">
        <f t="shared" si="6"/>
        <v>2.4108507821429841</v>
      </c>
      <c r="I42" s="17">
        <f t="shared" si="10"/>
        <v>-0.2515226900832952</v>
      </c>
      <c r="J42">
        <f t="shared" si="7"/>
        <v>2.1593280920596891</v>
      </c>
      <c r="M42">
        <f t="shared" si="8"/>
        <v>2018</v>
      </c>
      <c r="N42" s="2">
        <f t="shared" si="0"/>
        <v>2.8656155070157672</v>
      </c>
      <c r="P42" s="2">
        <f t="shared" si="9"/>
        <v>2.1593280920596891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P42"/>
  <sheetViews>
    <sheetView topLeftCell="A33" workbookViewId="0">
      <selection activeCell="C34" sqref="C34:Q42"/>
    </sheetView>
  </sheetViews>
  <sheetFormatPr defaultRowHeight="12.75" x14ac:dyDescent="0.2"/>
  <cols>
    <col min="9" max="9" width="11.140625" customWidth="1"/>
    <col min="10" max="10" width="12" customWidth="1"/>
  </cols>
  <sheetData>
    <row r="2" spans="3:16" x14ac:dyDescent="0.2">
      <c r="K2" s="8" t="s">
        <v>35</v>
      </c>
    </row>
    <row r="3" spans="3:16" x14ac:dyDescent="0.2">
      <c r="H3" s="4">
        <v>1.5221438468173769</v>
      </c>
      <c r="I3" s="4">
        <v>0</v>
      </c>
      <c r="K3">
        <v>0</v>
      </c>
    </row>
    <row r="4" spans="3:16" x14ac:dyDescent="0.2">
      <c r="H4">
        <f>SUM(H22:H38)</f>
        <v>15.787404512196641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'Other-311'!D7</f>
        <v>1.3710885852798589</v>
      </c>
      <c r="I7">
        <f>G9</f>
        <v>-2.1276833608101211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'Other-311'!D8</f>
        <v>1.3589174800354924</v>
      </c>
      <c r="F8">
        <f t="shared" ref="F8:F33" si="1">$H$3*D8+$I$3*D7</f>
        <v>2.0684678805686003</v>
      </c>
      <c r="I8">
        <f>G9</f>
        <v>-2.1276833608101211</v>
      </c>
      <c r="J8">
        <f>F8+I8</f>
        <v>-5.921548024152079E-2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-5.921548024152079E-2</v>
      </c>
    </row>
    <row r="9" spans="3:16" x14ac:dyDescent="0.2">
      <c r="C9">
        <f t="shared" ref="C9:C42" si="4">C8+1</f>
        <v>1985</v>
      </c>
      <c r="D9">
        <f>'Other-311'!D9</f>
        <v>1.3978201634877385</v>
      </c>
      <c r="E9">
        <f>'Other (MECS) Prices'!AN22</f>
        <v>0</v>
      </c>
      <c r="F9">
        <f t="shared" si="1"/>
        <v>2.1276833608101211</v>
      </c>
      <c r="G9">
        <f>E9-F9</f>
        <v>-2.1276833608101211</v>
      </c>
      <c r="H9">
        <f>G9^2</f>
        <v>4.527036483868252</v>
      </c>
      <c r="I9">
        <f>G9</f>
        <v>-2.1276833608101211</v>
      </c>
      <c r="J9">
        <f t="shared" ref="J9:J33" si="5">F9+I9</f>
        <v>0</v>
      </c>
      <c r="M9">
        <f t="shared" si="2"/>
        <v>1985</v>
      </c>
      <c r="N9" s="2">
        <f t="shared" si="0"/>
        <v>1.3978201634877385</v>
      </c>
      <c r="O9">
        <f>E9</f>
        <v>0</v>
      </c>
      <c r="P9" s="2">
        <f t="shared" si="3"/>
        <v>0</v>
      </c>
    </row>
    <row r="10" spans="3:16" x14ac:dyDescent="0.2">
      <c r="C10">
        <f t="shared" si="4"/>
        <v>1986</v>
      </c>
      <c r="D10">
        <f>'Other-311'!D10</f>
        <v>1.2990990990990992</v>
      </c>
      <c r="F10">
        <f t="shared" si="1"/>
        <v>1.9774157000996915</v>
      </c>
      <c r="I10">
        <f>(0.67*G9+0.33*G12)</f>
        <v>-2.0469174673501005</v>
      </c>
      <c r="J10">
        <f t="shared" si="5"/>
        <v>-6.9501767250409019E-2</v>
      </c>
      <c r="M10">
        <f t="shared" si="2"/>
        <v>1986</v>
      </c>
      <c r="N10" s="2">
        <f t="shared" si="0"/>
        <v>1.2990990990990992</v>
      </c>
      <c r="P10" s="2">
        <f t="shared" si="3"/>
        <v>-6.9501767250409019E-2</v>
      </c>
    </row>
    <row r="11" spans="3:16" x14ac:dyDescent="0.2">
      <c r="C11">
        <f t="shared" si="4"/>
        <v>1987</v>
      </c>
      <c r="D11">
        <f>'Other-311'!D11</f>
        <v>1.2596067917783738</v>
      </c>
      <c r="F11">
        <f t="shared" si="1"/>
        <v>1.9173027275148284</v>
      </c>
      <c r="I11">
        <f>(0.33*G9+0.67*G12)</f>
        <v>-1.9637041225731089</v>
      </c>
      <c r="J11">
        <f t="shared" si="5"/>
        <v>-4.6401395058280448E-2</v>
      </c>
      <c r="M11">
        <f t="shared" si="2"/>
        <v>1987</v>
      </c>
      <c r="N11" s="2">
        <f t="shared" si="0"/>
        <v>1.2596067917783738</v>
      </c>
      <c r="P11" s="2">
        <f t="shared" si="3"/>
        <v>-4.6401395058280448E-2</v>
      </c>
    </row>
    <row r="12" spans="3:16" x14ac:dyDescent="0.2">
      <c r="C12">
        <f t="shared" si="4"/>
        <v>1988</v>
      </c>
      <c r="D12">
        <f>'Other-311'!D12</f>
        <v>1.237030411449016</v>
      </c>
      <c r="E12">
        <f>'Other (MECS) Prices'!AN25</f>
        <v>0</v>
      </c>
      <c r="F12">
        <f t="shared" si="1"/>
        <v>1.8829382291130878</v>
      </c>
      <c r="G12">
        <f>E12-F12</f>
        <v>-1.8829382291130878</v>
      </c>
      <c r="H12">
        <f>G12^2</f>
        <v>3.5454563746555312</v>
      </c>
      <c r="I12">
        <f>G12</f>
        <v>-1.8829382291130878</v>
      </c>
      <c r="J12">
        <f t="shared" si="5"/>
        <v>0</v>
      </c>
      <c r="M12">
        <f t="shared" si="2"/>
        <v>1988</v>
      </c>
      <c r="N12" s="2">
        <f t="shared" si="0"/>
        <v>1.237030411449016</v>
      </c>
      <c r="O12">
        <f>E12</f>
        <v>0</v>
      </c>
      <c r="P12" s="2">
        <f t="shared" si="3"/>
        <v>0</v>
      </c>
    </row>
    <row r="13" spans="3:16" x14ac:dyDescent="0.2">
      <c r="C13">
        <f t="shared" si="4"/>
        <v>1989</v>
      </c>
      <c r="D13">
        <f>'Other-311'!D13</f>
        <v>1.2259507829977627</v>
      </c>
      <c r="F13">
        <f t="shared" si="1"/>
        <v>1.8660734408409898</v>
      </c>
      <c r="I13">
        <f>(0.67*G12+0.33*G15)</f>
        <v>-1.8763696969952255</v>
      </c>
      <c r="J13">
        <f t="shared" si="5"/>
        <v>-1.0296256154235683E-2</v>
      </c>
      <c r="M13">
        <f t="shared" si="2"/>
        <v>1989</v>
      </c>
      <c r="N13" s="2">
        <f t="shared" si="0"/>
        <v>1.2259507829977627</v>
      </c>
      <c r="P13" s="2">
        <f t="shared" si="3"/>
        <v>-1.0296256154235683E-2</v>
      </c>
    </row>
    <row r="14" spans="3:16" x14ac:dyDescent="0.2">
      <c r="C14">
        <f t="shared" si="4"/>
        <v>1990</v>
      </c>
      <c r="D14">
        <f>'Other-311'!D14</f>
        <v>1.2212822796081924</v>
      </c>
      <c r="F14">
        <f t="shared" si="1"/>
        <v>1.8589673071327093</v>
      </c>
      <c r="I14">
        <f>(0.33*G12+0.67*G15)</f>
        <v>-1.8696021184495493</v>
      </c>
      <c r="J14">
        <f t="shared" si="5"/>
        <v>-1.0634811316839965E-2</v>
      </c>
      <c r="M14">
        <f t="shared" si="2"/>
        <v>1990</v>
      </c>
      <c r="N14" s="2">
        <f t="shared" si="0"/>
        <v>1.2212822796081924</v>
      </c>
      <c r="P14" s="2">
        <f t="shared" si="3"/>
        <v>-1.0634811316839965E-2</v>
      </c>
    </row>
    <row r="15" spans="3:16" x14ac:dyDescent="0.2">
      <c r="C15">
        <f t="shared" si="4"/>
        <v>1991</v>
      </c>
      <c r="D15">
        <f>'Other-311'!D15</f>
        <v>1.223953695458593</v>
      </c>
      <c r="E15" s="3">
        <f>'Other (MECS) Prices'!AN28</f>
        <v>0</v>
      </c>
      <c r="F15">
        <f t="shared" si="1"/>
        <v>1.8630335863316869</v>
      </c>
      <c r="G15">
        <f>E15-F15</f>
        <v>-1.8630335863316869</v>
      </c>
      <c r="H15">
        <f>G15^2</f>
        <v>3.470894143799907</v>
      </c>
      <c r="I15">
        <f>G15</f>
        <v>-1.8630335863316869</v>
      </c>
      <c r="J15">
        <f t="shared" si="5"/>
        <v>0</v>
      </c>
      <c r="M15">
        <f t="shared" si="2"/>
        <v>1991</v>
      </c>
      <c r="N15" s="2">
        <f t="shared" si="0"/>
        <v>1.223953695458593</v>
      </c>
      <c r="O15">
        <f>E15</f>
        <v>0</v>
      </c>
      <c r="P15" s="2">
        <f t="shared" si="3"/>
        <v>0</v>
      </c>
    </row>
    <row r="16" spans="3:16" x14ac:dyDescent="0.2">
      <c r="C16">
        <f t="shared" si="4"/>
        <v>1992</v>
      </c>
      <c r="D16">
        <f>'Other-311'!D16</f>
        <v>1.2035955056179777</v>
      </c>
      <c r="F16">
        <f t="shared" si="1"/>
        <v>1.8320454929334544</v>
      </c>
      <c r="I16">
        <f>(0.67*G15+0.33*G18)</f>
        <v>-1.8327026349432352</v>
      </c>
      <c r="J16">
        <f t="shared" si="5"/>
        <v>-6.5714200978073123E-4</v>
      </c>
      <c r="M16">
        <f t="shared" si="2"/>
        <v>1992</v>
      </c>
      <c r="N16" s="2">
        <f t="shared" si="0"/>
        <v>1.2035955056179777</v>
      </c>
      <c r="P16" s="2">
        <f t="shared" si="3"/>
        <v>-6.5714200978073123E-4</v>
      </c>
    </row>
    <row r="17" spans="3:16" x14ac:dyDescent="0.2">
      <c r="C17">
        <f t="shared" si="4"/>
        <v>1993</v>
      </c>
      <c r="D17">
        <f>'Other-311'!D17</f>
        <v>1.1821880650994574</v>
      </c>
      <c r="F17">
        <f t="shared" si="1"/>
        <v>1.7994602890720797</v>
      </c>
      <c r="I17">
        <f>(0.33*G15+0.67*G18)</f>
        <v>-1.8014525638157393</v>
      </c>
      <c r="J17">
        <f t="shared" si="5"/>
        <v>-1.9922747436595944E-3</v>
      </c>
      <c r="M17">
        <f t="shared" si="2"/>
        <v>1993</v>
      </c>
      <c r="N17" s="2">
        <f t="shared" si="0"/>
        <v>1.1821880650994574</v>
      </c>
      <c r="P17" s="2">
        <f t="shared" si="3"/>
        <v>-1.9922747436595944E-3</v>
      </c>
    </row>
    <row r="18" spans="3:16" x14ac:dyDescent="0.2">
      <c r="C18">
        <f t="shared" si="4"/>
        <v>1994</v>
      </c>
      <c r="D18">
        <f>'Other-311'!D18</f>
        <v>1.1635704576347983</v>
      </c>
      <c r="E18" s="3">
        <f>'Other (MECS) Prices'!AN31</f>
        <v>0</v>
      </c>
      <c r="F18">
        <f t="shared" si="1"/>
        <v>1.7711216124272875</v>
      </c>
      <c r="G18">
        <f>E18-F18</f>
        <v>-1.7711216124272875</v>
      </c>
      <c r="H18">
        <f>G18^2</f>
        <v>3.1368717660070349</v>
      </c>
      <c r="I18">
        <f>G18</f>
        <v>-1.7711216124272875</v>
      </c>
      <c r="J18">
        <f t="shared" si="5"/>
        <v>0</v>
      </c>
      <c r="M18">
        <f t="shared" si="2"/>
        <v>1994</v>
      </c>
      <c r="N18" s="2">
        <f t="shared" si="0"/>
        <v>1.1635704576347983</v>
      </c>
      <c r="O18">
        <f>E18</f>
        <v>0</v>
      </c>
      <c r="P18" s="2">
        <f t="shared" si="3"/>
        <v>0</v>
      </c>
    </row>
    <row r="19" spans="3:16" x14ac:dyDescent="0.2">
      <c r="C19">
        <f t="shared" si="4"/>
        <v>1995</v>
      </c>
      <c r="D19">
        <f>'Other-311'!D19</f>
        <v>1.1644646924829156</v>
      </c>
      <c r="F19">
        <f t="shared" si="1"/>
        <v>1.7724827664989591</v>
      </c>
      <c r="I19">
        <f>0.75*G18+0.25*G22</f>
        <v>-0.40153070017078385</v>
      </c>
      <c r="J19">
        <f t="shared" si="5"/>
        <v>1.3709520663281753</v>
      </c>
      <c r="M19">
        <f t="shared" si="2"/>
        <v>1995</v>
      </c>
      <c r="N19" s="2">
        <f t="shared" si="0"/>
        <v>1.1644646924829156</v>
      </c>
      <c r="P19" s="2">
        <f t="shared" si="3"/>
        <v>1.3709520663281753</v>
      </c>
    </row>
    <row r="20" spans="3:16" x14ac:dyDescent="0.2">
      <c r="C20">
        <f t="shared" si="4"/>
        <v>1996</v>
      </c>
      <c r="D20">
        <f>'Other-311'!D20</f>
        <v>1.1383989145183175</v>
      </c>
      <c r="F20">
        <f t="shared" si="1"/>
        <v>1.7328069029576381</v>
      </c>
      <c r="I20">
        <f>0.5*G18+0.5*G22</f>
        <v>0.9680602120857198</v>
      </c>
      <c r="J20">
        <f t="shared" si="5"/>
        <v>2.7008671150433576</v>
      </c>
      <c r="M20">
        <f t="shared" si="2"/>
        <v>1996</v>
      </c>
      <c r="N20" s="2">
        <f t="shared" si="0"/>
        <v>1.1383989145183175</v>
      </c>
      <c r="P20" s="2">
        <f t="shared" si="3"/>
        <v>2.7008671150433576</v>
      </c>
    </row>
    <row r="21" spans="3:16" x14ac:dyDescent="0.2">
      <c r="C21">
        <f t="shared" si="4"/>
        <v>1997</v>
      </c>
      <c r="D21">
        <f>'Other-311'!D21</f>
        <v>1.1114118177717636</v>
      </c>
      <c r="F21">
        <f t="shared" si="1"/>
        <v>1.6917286597014056</v>
      </c>
      <c r="I21">
        <f>0.25*G18+0.75*G22</f>
        <v>2.3376511243422238</v>
      </c>
      <c r="J21">
        <f t="shared" si="5"/>
        <v>4.0293797840436296</v>
      </c>
      <c r="M21">
        <f t="shared" si="2"/>
        <v>1997</v>
      </c>
      <c r="N21" s="2">
        <f t="shared" si="0"/>
        <v>1.1114118177717636</v>
      </c>
      <c r="P21" s="2">
        <f t="shared" si="3"/>
        <v>4.0293797840436296</v>
      </c>
    </row>
    <row r="22" spans="3:16" x14ac:dyDescent="0.2">
      <c r="C22">
        <f t="shared" si="4"/>
        <v>1998</v>
      </c>
      <c r="D22">
        <f>'Other-311'!D22</f>
        <v>1.0738341968911918</v>
      </c>
      <c r="E22" s="3">
        <f>'Other (MECS) Prices'!AN35</f>
        <v>5.3417721518987342</v>
      </c>
      <c r="F22">
        <f t="shared" si="1"/>
        <v>1.6345301153000071</v>
      </c>
      <c r="G22">
        <f>E22-F22</f>
        <v>3.7072420365987271</v>
      </c>
      <c r="H22">
        <f>G22^2</f>
        <v>13.743643517924678</v>
      </c>
      <c r="I22">
        <f>G22</f>
        <v>3.7072420365987271</v>
      </c>
      <c r="J22">
        <f t="shared" si="5"/>
        <v>5.3417721518987342</v>
      </c>
      <c r="M22">
        <f t="shared" si="2"/>
        <v>1998</v>
      </c>
      <c r="N22" s="2">
        <f t="shared" si="0"/>
        <v>1.0738341968911918</v>
      </c>
      <c r="O22">
        <f>E22</f>
        <v>5.3417721518987342</v>
      </c>
      <c r="P22" s="2">
        <f t="shared" si="3"/>
        <v>5.3417721518987342</v>
      </c>
    </row>
    <row r="23" spans="3:16" x14ac:dyDescent="0.2">
      <c r="C23">
        <f t="shared" si="4"/>
        <v>1999</v>
      </c>
      <c r="D23">
        <f>'Other-311'!D23</f>
        <v>1.0635838150289019</v>
      </c>
      <c r="F23">
        <f t="shared" si="1"/>
        <v>1.6189275596207942</v>
      </c>
      <c r="I23">
        <f>0.75*G22+0.25*G26</f>
        <v>2.8420874339350632</v>
      </c>
      <c r="J23">
        <f t="shared" si="5"/>
        <v>4.4610149935558576</v>
      </c>
      <c r="M23">
        <f t="shared" si="2"/>
        <v>1999</v>
      </c>
      <c r="N23" s="2">
        <f t="shared" si="0"/>
        <v>1.0635838150289019</v>
      </c>
      <c r="P23" s="2">
        <f t="shared" si="3"/>
        <v>4.4610149935558576</v>
      </c>
    </row>
    <row r="24" spans="3:16" x14ac:dyDescent="0.2">
      <c r="C24">
        <f t="shared" si="4"/>
        <v>2000</v>
      </c>
      <c r="D24">
        <f>'Other-311'!D24</f>
        <v>1.0766830138207757</v>
      </c>
      <c r="F24">
        <f t="shared" si="1"/>
        <v>1.6388664244600826</v>
      </c>
      <c r="I24">
        <f>0.5*G22+0.5*G26</f>
        <v>1.976932831271399</v>
      </c>
      <c r="J24">
        <f t="shared" si="5"/>
        <v>3.6157992557314813</v>
      </c>
      <c r="M24">
        <f t="shared" si="2"/>
        <v>2000</v>
      </c>
      <c r="N24" s="2">
        <f t="shared" si="0"/>
        <v>1.0766830138207757</v>
      </c>
      <c r="P24" s="2">
        <f t="shared" si="3"/>
        <v>3.6157992557314813</v>
      </c>
    </row>
    <row r="25" spans="3:16" x14ac:dyDescent="0.2">
      <c r="C25">
        <f t="shared" si="4"/>
        <v>2001</v>
      </c>
      <c r="D25">
        <f>'Other-311'!D25</f>
        <v>1.1211317418213969</v>
      </c>
      <c r="F25">
        <f t="shared" si="1"/>
        <v>1.7065237822850872</v>
      </c>
      <c r="I25">
        <f>0.25*G22+0.75*G26</f>
        <v>1.1117782286077351</v>
      </c>
      <c r="J25">
        <f t="shared" si="5"/>
        <v>2.8183020108928223</v>
      </c>
      <c r="M25">
        <f t="shared" si="2"/>
        <v>2001</v>
      </c>
      <c r="N25" s="2">
        <f t="shared" si="0"/>
        <v>1.1211317418213969</v>
      </c>
      <c r="P25" s="2">
        <f t="shared" si="3"/>
        <v>2.8183020108928223</v>
      </c>
    </row>
    <row r="26" spans="3:16" x14ac:dyDescent="0.2">
      <c r="C26">
        <f t="shared" si="4"/>
        <v>2002</v>
      </c>
      <c r="D26">
        <f>'Other-311'!D26</f>
        <v>1.1777482269503547</v>
      </c>
      <c r="E26" s="3">
        <f>'Other (MECS) Prices'!AN39</f>
        <v>2.0393258426966292</v>
      </c>
      <c r="F26">
        <f t="shared" si="1"/>
        <v>1.7927022167525581</v>
      </c>
      <c r="G26">
        <f>E26-F26</f>
        <v>0.24662362594407106</v>
      </c>
      <c r="H26">
        <f>G26^2</f>
        <v>6.0823212873801082E-2</v>
      </c>
      <c r="I26">
        <f>G26</f>
        <v>0.24662362594407106</v>
      </c>
      <c r="J26">
        <f t="shared" si="5"/>
        <v>2.0393258426966292</v>
      </c>
      <c r="M26">
        <f t="shared" si="2"/>
        <v>2002</v>
      </c>
      <c r="N26" s="2">
        <f t="shared" si="0"/>
        <v>1.1777482269503547</v>
      </c>
      <c r="O26">
        <f>E26</f>
        <v>2.0393258426966292</v>
      </c>
      <c r="P26" s="2">
        <f t="shared" si="3"/>
        <v>2.0393258426966292</v>
      </c>
    </row>
    <row r="27" spans="3:16" x14ac:dyDescent="0.2">
      <c r="C27">
        <f t="shared" si="4"/>
        <v>2003</v>
      </c>
      <c r="D27">
        <f>'Other-311'!D27</f>
        <v>1.1895861148197597</v>
      </c>
      <c r="F27">
        <f t="shared" si="1"/>
        <v>1.8107211849322868</v>
      </c>
      <c r="I27">
        <f>0.75*G26+0.25*G30</f>
        <v>0.25450869983737906</v>
      </c>
      <c r="J27">
        <f t="shared" si="5"/>
        <v>2.065229884769666</v>
      </c>
      <c r="M27">
        <f t="shared" si="2"/>
        <v>2003</v>
      </c>
      <c r="N27" s="2">
        <f t="shared" si="0"/>
        <v>1.1895861148197597</v>
      </c>
      <c r="P27" s="2">
        <f t="shared" si="3"/>
        <v>2.065229884769666</v>
      </c>
    </row>
    <row r="28" spans="3:16" x14ac:dyDescent="0.2">
      <c r="C28">
        <f t="shared" si="4"/>
        <v>2004</v>
      </c>
      <c r="D28">
        <f>'Other-311'!D28</f>
        <v>1.3600356030262573</v>
      </c>
      <c r="F28">
        <f t="shared" si="1"/>
        <v>2.0701698245989784</v>
      </c>
      <c r="I28">
        <f>0.5*G26+0.5*G30</f>
        <v>0.26239377373068706</v>
      </c>
      <c r="J28">
        <f t="shared" si="5"/>
        <v>2.3325635983296653</v>
      </c>
      <c r="M28">
        <f t="shared" si="2"/>
        <v>2004</v>
      </c>
      <c r="N28" s="2">
        <f t="shared" si="0"/>
        <v>1.3600356030262573</v>
      </c>
      <c r="P28" s="2">
        <f t="shared" si="3"/>
        <v>2.3325635983296653</v>
      </c>
    </row>
    <row r="29" spans="3:16" x14ac:dyDescent="0.2">
      <c r="C29">
        <f t="shared" si="4"/>
        <v>2005</v>
      </c>
      <c r="D29">
        <f>'Other-311'!D29</f>
        <v>1.6591523895401261</v>
      </c>
      <c r="F29">
        <f t="shared" si="1"/>
        <v>2.5254686006708504</v>
      </c>
      <c r="I29">
        <f>0.25*G26+0.75*G30</f>
        <v>0.27027884762399507</v>
      </c>
      <c r="J29">
        <f t="shared" si="5"/>
        <v>2.7957474482948457</v>
      </c>
      <c r="M29">
        <f t="shared" si="2"/>
        <v>2005</v>
      </c>
      <c r="N29" s="2">
        <f t="shared" si="0"/>
        <v>1.6591523895401261</v>
      </c>
      <c r="P29" s="2">
        <f t="shared" si="3"/>
        <v>2.7957474482948457</v>
      </c>
    </row>
    <row r="30" spans="3:16" x14ac:dyDescent="0.2">
      <c r="C30">
        <f t="shared" si="4"/>
        <v>2006</v>
      </c>
      <c r="D30">
        <f>'Other-311'!D30</f>
        <v>1.7832199546485261</v>
      </c>
      <c r="E30" s="3">
        <f>'Other (MECS) Prices'!AN43</f>
        <v>2.992481203007519</v>
      </c>
      <c r="F30">
        <f t="shared" si="1"/>
        <v>2.7143172814902159</v>
      </c>
      <c r="G30">
        <f>E30-F30</f>
        <v>0.27816392151730307</v>
      </c>
      <c r="H30">
        <f>G30^2</f>
        <v>7.7375167233884337E-2</v>
      </c>
      <c r="I30">
        <f>G30</f>
        <v>0.27816392151730307</v>
      </c>
      <c r="J30">
        <f t="shared" si="5"/>
        <v>2.992481203007519</v>
      </c>
      <c r="M30">
        <f t="shared" si="2"/>
        <v>2006</v>
      </c>
      <c r="N30" s="2">
        <f t="shared" si="0"/>
        <v>1.7832199546485261</v>
      </c>
      <c r="O30">
        <f>E30</f>
        <v>2.992481203007519</v>
      </c>
      <c r="P30" s="2">
        <f t="shared" si="3"/>
        <v>2.992481203007519</v>
      </c>
    </row>
    <row r="31" spans="3:16" x14ac:dyDescent="0.2">
      <c r="C31">
        <f t="shared" si="4"/>
        <v>2007</v>
      </c>
      <c r="D31">
        <f>'Other-311'!D31</f>
        <v>1.8238712561466248</v>
      </c>
      <c r="F31">
        <f t="shared" si="1"/>
        <v>2.7761944099306648</v>
      </c>
      <c r="I31" s="15">
        <f>G30</f>
        <v>0.27816392151730307</v>
      </c>
      <c r="J31">
        <f t="shared" si="5"/>
        <v>3.0543583314479679</v>
      </c>
      <c r="M31">
        <f t="shared" si="2"/>
        <v>2007</v>
      </c>
      <c r="N31" s="2">
        <f t="shared" si="0"/>
        <v>1.8238712561466248</v>
      </c>
      <c r="P31" s="2">
        <f t="shared" si="3"/>
        <v>3.0543583314479679</v>
      </c>
    </row>
    <row r="32" spans="3:16" x14ac:dyDescent="0.2">
      <c r="C32">
        <f t="shared" si="4"/>
        <v>2008</v>
      </c>
      <c r="D32">
        <f>'Other-311'!D32</f>
        <v>2.3044843049327355</v>
      </c>
      <c r="F32">
        <f t="shared" si="1"/>
        <v>3.507756604840583</v>
      </c>
      <c r="I32" s="15">
        <f>G30</f>
        <v>0.27816392151730307</v>
      </c>
      <c r="J32">
        <f t="shared" si="5"/>
        <v>3.7859205263578861</v>
      </c>
      <c r="M32">
        <f t="shared" si="2"/>
        <v>2008</v>
      </c>
      <c r="N32" s="2">
        <f t="shared" si="0"/>
        <v>2.3044843049327355</v>
      </c>
      <c r="P32" s="2">
        <f t="shared" si="3"/>
        <v>3.7859205263578861</v>
      </c>
    </row>
    <row r="33" spans="3:16" x14ac:dyDescent="0.2">
      <c r="C33">
        <f t="shared" si="4"/>
        <v>2009</v>
      </c>
      <c r="D33">
        <f>'Other-311'!D33</f>
        <v>2.5407882676443627</v>
      </c>
      <c r="F33">
        <f t="shared" si="1"/>
        <v>3.8674452276606495</v>
      </c>
      <c r="I33" s="15">
        <f>0.5*G30+0.5*G34</f>
        <v>-0.1187248266538925</v>
      </c>
      <c r="J33">
        <f t="shared" si="5"/>
        <v>3.7487204010067572</v>
      </c>
      <c r="M33">
        <f t="shared" si="2"/>
        <v>2009</v>
      </c>
      <c r="N33" s="2">
        <f t="shared" si="0"/>
        <v>2.5407882676443627</v>
      </c>
      <c r="P33" s="2">
        <f t="shared" si="3"/>
        <v>3.7487204010067572</v>
      </c>
    </row>
    <row r="34" spans="3:16" x14ac:dyDescent="0.2">
      <c r="C34">
        <f t="shared" si="4"/>
        <v>2010</v>
      </c>
      <c r="D34" s="3">
        <f>[5]Prices!H30</f>
        <v>2.7862700228832953</v>
      </c>
      <c r="E34" s="3">
        <f>'Other (MECS) Prices'!AN47</f>
        <v>3.7254901960784315</v>
      </c>
      <c r="F34">
        <f>$H$3*D34+$I$3*D33</f>
        <v>4.2411037709035195</v>
      </c>
      <c r="G34">
        <f>E34-F34</f>
        <v>-0.51561357482508807</v>
      </c>
      <c r="H34">
        <f>G34^2</f>
        <v>0.26585735854390669</v>
      </c>
      <c r="I34">
        <f>G34</f>
        <v>-0.51561357482508807</v>
      </c>
      <c r="J34">
        <f>F34+I34</f>
        <v>3.7254901960784315</v>
      </c>
      <c r="M34">
        <f>C34</f>
        <v>2010</v>
      </c>
      <c r="N34" s="2">
        <f t="shared" si="0"/>
        <v>2.7862700228832953</v>
      </c>
      <c r="O34">
        <f>E34</f>
        <v>3.7254901960784315</v>
      </c>
      <c r="P34" s="2">
        <f>J34</f>
        <v>3.7254901960784315</v>
      </c>
    </row>
    <row r="35" spans="3:16" x14ac:dyDescent="0.2">
      <c r="C35">
        <f t="shared" si="4"/>
        <v>2011</v>
      </c>
      <c r="D35" s="3">
        <f>[5]Prices!H31</f>
        <v>3.175707000463607</v>
      </c>
      <c r="F35">
        <f t="shared" ref="F35:F42" si="6">$H$3*D35+$I$3*D34</f>
        <v>4.8338828700505481</v>
      </c>
      <c r="I35">
        <f>0.75*G34+0.25*G38</f>
        <v>-0.7068376221111079</v>
      </c>
      <c r="J35">
        <f t="shared" ref="J35:J42" si="7">F35+I35</f>
        <v>4.1270452479394404</v>
      </c>
      <c r="M35">
        <f t="shared" ref="M35:M42" si="8">C35</f>
        <v>2011</v>
      </c>
      <c r="N35" s="2">
        <f t="shared" si="0"/>
        <v>3.175707000463607</v>
      </c>
      <c r="P35" s="2">
        <f t="shared" ref="P35:P42" si="9">J35</f>
        <v>4.1270452479394404</v>
      </c>
    </row>
    <row r="36" spans="3:16" x14ac:dyDescent="0.2">
      <c r="C36">
        <f t="shared" si="4"/>
        <v>2012</v>
      </c>
      <c r="D36" s="3">
        <f>[5]Prices!H32</f>
        <v>3.0787878787878791</v>
      </c>
      <c r="F36">
        <f t="shared" si="6"/>
        <v>4.6863580253528943</v>
      </c>
      <c r="I36">
        <f>0.5*G34+0.5*G38</f>
        <v>-0.89806166939712773</v>
      </c>
      <c r="J36">
        <f t="shared" si="7"/>
        <v>3.7882963559557665</v>
      </c>
      <c r="M36">
        <f t="shared" si="8"/>
        <v>2012</v>
      </c>
      <c r="N36" s="2">
        <f t="shared" si="0"/>
        <v>3.0787878787878791</v>
      </c>
      <c r="P36" s="2">
        <f t="shared" si="9"/>
        <v>3.7882963559557665</v>
      </c>
    </row>
    <row r="37" spans="3:16" x14ac:dyDescent="0.2">
      <c r="C37">
        <f t="shared" si="4"/>
        <v>2013</v>
      </c>
      <c r="D37" s="3">
        <f>[5]Prices!H33</f>
        <v>2.8060185185185182</v>
      </c>
      <c r="F37">
        <f t="shared" si="6"/>
        <v>4.2711638220185746</v>
      </c>
      <c r="I37">
        <f>0.25*G34+0.75*G38</f>
        <v>-1.0892857166831476</v>
      </c>
      <c r="J37">
        <f t="shared" si="7"/>
        <v>3.1818781053354268</v>
      </c>
      <c r="M37">
        <f t="shared" si="8"/>
        <v>2013</v>
      </c>
      <c r="N37" s="2">
        <f t="shared" si="0"/>
        <v>2.8060185185185182</v>
      </c>
      <c r="P37" s="2">
        <f t="shared" si="9"/>
        <v>3.1818781053354268</v>
      </c>
    </row>
    <row r="38" spans="3:16" x14ac:dyDescent="0.2">
      <c r="C38">
        <f t="shared" si="4"/>
        <v>2014</v>
      </c>
      <c r="D38" s="3">
        <f>[5]Prices!H34</f>
        <v>2.6011614401858307</v>
      </c>
      <c r="E38" s="3">
        <f>'Other (MECS) Prices'!AN51</f>
        <v>2.6788321167883211</v>
      </c>
      <c r="F38">
        <f t="shared" si="6"/>
        <v>3.9593418807574885</v>
      </c>
      <c r="G38">
        <f>E38-F38</f>
        <v>-1.2805097639691674</v>
      </c>
      <c r="H38">
        <f>G38^2</f>
        <v>1.6397052556203728</v>
      </c>
      <c r="I38">
        <f>G38</f>
        <v>-1.2805097639691674</v>
      </c>
      <c r="J38">
        <f t="shared" si="7"/>
        <v>2.6788321167883211</v>
      </c>
      <c r="M38">
        <f t="shared" si="8"/>
        <v>2014</v>
      </c>
      <c r="N38" s="2">
        <f t="shared" si="0"/>
        <v>2.6011614401858307</v>
      </c>
      <c r="O38">
        <f>E38</f>
        <v>2.6788321167883211</v>
      </c>
      <c r="P38" s="2">
        <f t="shared" si="9"/>
        <v>2.6788321167883211</v>
      </c>
    </row>
    <row r="39" spans="3:16" x14ac:dyDescent="0.2">
      <c r="C39">
        <f t="shared" si="4"/>
        <v>2015</v>
      </c>
      <c r="D39" s="3">
        <f>[5]Prices!H35</f>
        <v>2.4259102455546149</v>
      </c>
      <c r="F39">
        <f t="shared" si="6"/>
        <v>3.6925843532021889</v>
      </c>
      <c r="I39" s="17">
        <f>I38</f>
        <v>-1.2805097639691674</v>
      </c>
      <c r="J39">
        <f t="shared" si="7"/>
        <v>2.4120745892330215</v>
      </c>
      <c r="M39">
        <f t="shared" si="8"/>
        <v>2015</v>
      </c>
      <c r="N39" s="2">
        <f t="shared" si="0"/>
        <v>2.4259102455546149</v>
      </c>
      <c r="P39" s="2">
        <f t="shared" si="9"/>
        <v>2.4120745892330215</v>
      </c>
    </row>
    <row r="40" spans="3:16" x14ac:dyDescent="0.2">
      <c r="C40">
        <f t="shared" si="4"/>
        <v>2016</v>
      </c>
      <c r="D40" s="3">
        <f>[5]Prices!H36</f>
        <v>2.2987413915934458</v>
      </c>
      <c r="F40">
        <f t="shared" si="6"/>
        <v>3.4990150646383777</v>
      </c>
      <c r="I40" s="17">
        <f t="shared" ref="I40:I42" si="10">I39</f>
        <v>-1.2805097639691674</v>
      </c>
      <c r="J40">
        <f t="shared" si="7"/>
        <v>2.2185053006692104</v>
      </c>
      <c r="M40">
        <f t="shared" si="8"/>
        <v>2016</v>
      </c>
      <c r="N40" s="2">
        <f t="shared" si="0"/>
        <v>2.2987413915934458</v>
      </c>
      <c r="P40" s="2">
        <f t="shared" si="9"/>
        <v>2.2185053006692104</v>
      </c>
    </row>
    <row r="41" spans="3:16" x14ac:dyDescent="0.2">
      <c r="C41">
        <f t="shared" si="4"/>
        <v>2017</v>
      </c>
      <c r="D41" s="3">
        <f>[5]Prices!H37</f>
        <v>2.6728199211614267</v>
      </c>
      <c r="F41">
        <f t="shared" si="6"/>
        <v>4.0684163966467723</v>
      </c>
      <c r="I41" s="17">
        <f t="shared" si="10"/>
        <v>-1.2805097639691674</v>
      </c>
      <c r="J41">
        <f t="shared" si="7"/>
        <v>2.787906632677605</v>
      </c>
      <c r="M41">
        <f t="shared" si="8"/>
        <v>2017</v>
      </c>
      <c r="N41" s="2">
        <f t="shared" si="0"/>
        <v>2.6728199211614267</v>
      </c>
      <c r="P41" s="2">
        <f t="shared" si="9"/>
        <v>2.787906632677605</v>
      </c>
    </row>
    <row r="42" spans="3:16" x14ac:dyDescent="0.2">
      <c r="C42">
        <f t="shared" si="4"/>
        <v>2018</v>
      </c>
      <c r="D42" s="3">
        <f>[5]Prices!H38</f>
        <v>2.8656155070157672</v>
      </c>
      <c r="F42">
        <f t="shared" si="6"/>
        <v>4.361879011348508</v>
      </c>
      <c r="I42" s="17">
        <f t="shared" si="10"/>
        <v>-1.2805097639691674</v>
      </c>
      <c r="J42">
        <f t="shared" si="7"/>
        <v>3.0813692473793406</v>
      </c>
      <c r="M42">
        <f t="shared" si="8"/>
        <v>2018</v>
      </c>
      <c r="N42" s="2">
        <f t="shared" si="0"/>
        <v>2.8656155070157672</v>
      </c>
      <c r="P42" s="2">
        <f t="shared" si="9"/>
        <v>3.0813692473793406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P42"/>
  <sheetViews>
    <sheetView topLeftCell="A33" workbookViewId="0">
      <selection activeCell="C34" sqref="C34:P42"/>
    </sheetView>
  </sheetViews>
  <sheetFormatPr defaultRowHeight="12.75" x14ac:dyDescent="0.2"/>
  <cols>
    <col min="9" max="9" width="11.140625" customWidth="1"/>
    <col min="10" max="10" width="11.28515625" customWidth="1"/>
  </cols>
  <sheetData>
    <row r="2" spans="3:16" x14ac:dyDescent="0.2">
      <c r="K2" s="8" t="s">
        <v>35</v>
      </c>
    </row>
    <row r="3" spans="3:16" x14ac:dyDescent="0.2">
      <c r="H3" s="4">
        <v>2.3243649523986942</v>
      </c>
      <c r="I3" s="4">
        <v>1.936971361478675</v>
      </c>
      <c r="K3">
        <v>0</v>
      </c>
    </row>
    <row r="4" spans="3:16" x14ac:dyDescent="0.2">
      <c r="H4">
        <f>SUM(H22:H38)</f>
        <v>233.04891029434501</v>
      </c>
      <c r="K4">
        <v>0</v>
      </c>
    </row>
    <row r="5" spans="3:16" x14ac:dyDescent="0.2">
      <c r="J5">
        <f>H3/I3</f>
        <v>1.1999996482262312</v>
      </c>
      <c r="K5">
        <v>1.2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'Other-311'!D7</f>
        <v>1.3710885852798589</v>
      </c>
      <c r="I7">
        <f>G9</f>
        <v>-5.8812284392086305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'Other-311'!D8</f>
        <v>1.3589174800354924</v>
      </c>
      <c r="F8">
        <f t="shared" ref="F8:F33" si="1">$H$3*D8+$I$3*D7</f>
        <v>5.8143794875338486</v>
      </c>
      <c r="I8">
        <f>G9</f>
        <v>-5.8812284392086305</v>
      </c>
      <c r="J8">
        <f>F8+I8</f>
        <v>-6.6848951674781887E-2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-6.6848951674781887E-2</v>
      </c>
    </row>
    <row r="9" spans="3:16" x14ac:dyDescent="0.2">
      <c r="C9">
        <f t="shared" ref="C9:C42" si="4">C8+1</f>
        <v>1985</v>
      </c>
      <c r="D9">
        <f>'Other-311'!D9</f>
        <v>1.3978201634877385</v>
      </c>
      <c r="E9">
        <f>'Other (MECS) Prices'!AO22</f>
        <v>0</v>
      </c>
      <c r="F9">
        <f t="shared" si="1"/>
        <v>5.8812284392086305</v>
      </c>
      <c r="G9">
        <f>E9-F9</f>
        <v>-5.8812284392086305</v>
      </c>
      <c r="H9">
        <f>G9^2</f>
        <v>34.588847954156385</v>
      </c>
      <c r="I9">
        <f>G9</f>
        <v>-5.8812284392086305</v>
      </c>
      <c r="J9">
        <f t="shared" ref="J9:J33" si="5">F9+I9</f>
        <v>0</v>
      </c>
      <c r="M9">
        <f t="shared" si="2"/>
        <v>1985</v>
      </c>
      <c r="N9" s="2">
        <f t="shared" si="0"/>
        <v>1.3978201634877385</v>
      </c>
      <c r="O9">
        <f>E9</f>
        <v>0</v>
      </c>
      <c r="P9" s="2">
        <f t="shared" si="3"/>
        <v>0</v>
      </c>
    </row>
    <row r="10" spans="3:16" x14ac:dyDescent="0.2">
      <c r="C10">
        <f t="shared" si="4"/>
        <v>1986</v>
      </c>
      <c r="D10">
        <f>'Other-311'!D10</f>
        <v>1.2990990990990992</v>
      </c>
      <c r="F10">
        <f t="shared" si="1"/>
        <v>5.7271180408118534</v>
      </c>
      <c r="I10">
        <f>(0.67*G9+0.33*G12)</f>
        <v>-5.694416751491099</v>
      </c>
      <c r="J10">
        <f t="shared" si="5"/>
        <v>3.2701289320754334E-2</v>
      </c>
      <c r="M10">
        <f t="shared" si="2"/>
        <v>1986</v>
      </c>
      <c r="N10" s="2">
        <f t="shared" si="0"/>
        <v>1.2990990990990992</v>
      </c>
      <c r="P10" s="2">
        <f t="shared" si="3"/>
        <v>3.2701289320754334E-2</v>
      </c>
    </row>
    <row r="11" spans="3:16" x14ac:dyDescent="0.2">
      <c r="C11">
        <f t="shared" si="4"/>
        <v>1987</v>
      </c>
      <c r="D11">
        <f>'Other-311'!D11</f>
        <v>1.2596067917783738</v>
      </c>
      <c r="F11">
        <f t="shared" si="1"/>
        <v>5.4441036312907141</v>
      </c>
      <c r="I11">
        <f>(0.33*G9+0.67*G12)</f>
        <v>-5.501944103539703</v>
      </c>
      <c r="J11">
        <f t="shared" si="5"/>
        <v>-5.7840472248988917E-2</v>
      </c>
      <c r="M11">
        <f t="shared" si="2"/>
        <v>1987</v>
      </c>
      <c r="N11" s="2">
        <f t="shared" si="0"/>
        <v>1.2596067917783738</v>
      </c>
      <c r="P11" s="2">
        <f t="shared" si="3"/>
        <v>-5.7840472248988917E-2</v>
      </c>
    </row>
    <row r="12" spans="3:16" x14ac:dyDescent="0.2">
      <c r="C12">
        <f t="shared" si="4"/>
        <v>1988</v>
      </c>
      <c r="D12">
        <f>'Other-311'!D12</f>
        <v>1.237030411449016</v>
      </c>
      <c r="E12">
        <f>'Other (MECS) Prices'!AO25</f>
        <v>0</v>
      </c>
      <c r="F12">
        <f t="shared" si="1"/>
        <v>5.3151324158221716</v>
      </c>
      <c r="G12">
        <f>E12-F12</f>
        <v>-5.3151324158221716</v>
      </c>
      <c r="H12">
        <f>G12^2</f>
        <v>28.250632597723634</v>
      </c>
      <c r="I12">
        <f>G12</f>
        <v>-5.3151324158221716</v>
      </c>
      <c r="J12">
        <f t="shared" si="5"/>
        <v>0</v>
      </c>
      <c r="M12">
        <f t="shared" si="2"/>
        <v>1988</v>
      </c>
      <c r="N12" s="2">
        <f t="shared" si="0"/>
        <v>1.237030411449016</v>
      </c>
      <c r="O12">
        <f>E12</f>
        <v>0</v>
      </c>
      <c r="P12" s="2">
        <f t="shared" si="3"/>
        <v>0</v>
      </c>
    </row>
    <row r="13" spans="3:16" x14ac:dyDescent="0.2">
      <c r="C13">
        <f t="shared" si="4"/>
        <v>1989</v>
      </c>
      <c r="D13">
        <f>'Other-311'!D13</f>
        <v>1.2259507829977627</v>
      </c>
      <c r="F13">
        <f t="shared" si="1"/>
        <v>5.2456495136206627</v>
      </c>
      <c r="I13">
        <f>(0.67*G12+0.33*G15)</f>
        <v>-5.2806049966793971</v>
      </c>
      <c r="J13">
        <f t="shared" si="5"/>
        <v>-3.4955483058734416E-2</v>
      </c>
      <c r="M13">
        <f t="shared" si="2"/>
        <v>1989</v>
      </c>
      <c r="N13" s="2">
        <f t="shared" si="0"/>
        <v>1.2259507829977627</v>
      </c>
      <c r="P13" s="2">
        <f t="shared" si="3"/>
        <v>-3.4955483058734416E-2</v>
      </c>
    </row>
    <row r="14" spans="3:16" x14ac:dyDescent="0.2">
      <c r="C14">
        <f t="shared" si="4"/>
        <v>1990</v>
      </c>
      <c r="D14">
        <f>'Other-311'!D14</f>
        <v>1.2212822796081924</v>
      </c>
      <c r="F14">
        <f t="shared" si="1"/>
        <v>5.2133372849558892</v>
      </c>
      <c r="I14">
        <f>(0.33*G12+0.67*G15)</f>
        <v>-5.2450312921080524</v>
      </c>
      <c r="J14">
        <f t="shared" si="5"/>
        <v>-3.1694007152163195E-2</v>
      </c>
      <c r="M14">
        <f t="shared" si="2"/>
        <v>1990</v>
      </c>
      <c r="N14" s="2">
        <f t="shared" si="0"/>
        <v>1.2212822796081924</v>
      </c>
      <c r="P14" s="2">
        <f t="shared" si="3"/>
        <v>-3.1694007152163195E-2</v>
      </c>
    </row>
    <row r="15" spans="3:16" x14ac:dyDescent="0.2">
      <c r="C15">
        <f t="shared" si="4"/>
        <v>1991</v>
      </c>
      <c r="D15">
        <f>'Other-311'!D15</f>
        <v>1.223953695458593</v>
      </c>
      <c r="E15" s="3">
        <f>'Other (MECS) Prices'!AO28</f>
        <v>0</v>
      </c>
      <c r="F15">
        <f t="shared" si="1"/>
        <v>5.2105038729652779</v>
      </c>
      <c r="G15">
        <f>E15-F15</f>
        <v>-5.2105038729652779</v>
      </c>
      <c r="H15">
        <f>G15^2</f>
        <v>27.149350610186161</v>
      </c>
      <c r="I15">
        <f>G15</f>
        <v>-5.2105038729652779</v>
      </c>
      <c r="J15">
        <f t="shared" si="5"/>
        <v>0</v>
      </c>
      <c r="M15">
        <f t="shared" si="2"/>
        <v>1991</v>
      </c>
      <c r="N15" s="2">
        <f t="shared" si="0"/>
        <v>1.223953695458593</v>
      </c>
      <c r="O15">
        <f>E15</f>
        <v>0</v>
      </c>
      <c r="P15" s="2">
        <f t="shared" si="3"/>
        <v>0</v>
      </c>
    </row>
    <row r="16" spans="3:16" x14ac:dyDescent="0.2">
      <c r="C16">
        <f t="shared" si="4"/>
        <v>1992</v>
      </c>
      <c r="D16">
        <f>'Other-311'!D16</f>
        <v>1.2035955056179777</v>
      </c>
      <c r="F16">
        <f t="shared" si="1"/>
        <v>5.1683584660022994</v>
      </c>
      <c r="I16">
        <f>(0.67*G15+0.33*G18)</f>
        <v>-5.1391984446130188</v>
      </c>
      <c r="J16">
        <f t="shared" si="5"/>
        <v>2.9160021389280644E-2</v>
      </c>
      <c r="M16">
        <f t="shared" si="2"/>
        <v>1992</v>
      </c>
      <c r="N16" s="2">
        <f t="shared" si="0"/>
        <v>1.2035955056179777</v>
      </c>
      <c r="P16" s="2">
        <f t="shared" si="3"/>
        <v>2.9160021389280644E-2</v>
      </c>
    </row>
    <row r="17" spans="3:16" x14ac:dyDescent="0.2">
      <c r="C17">
        <f t="shared" si="4"/>
        <v>1993</v>
      </c>
      <c r="D17">
        <f>'Other-311'!D17</f>
        <v>1.1821880650994574</v>
      </c>
      <c r="F17">
        <f t="shared" si="1"/>
        <v>5.0791665308476732</v>
      </c>
      <c r="I17">
        <f>(0.33*G15+0.67*G18)</f>
        <v>-5.0657322457046305</v>
      </c>
      <c r="J17">
        <f t="shared" si="5"/>
        <v>1.3434285143042679E-2</v>
      </c>
      <c r="M17">
        <f t="shared" si="2"/>
        <v>1993</v>
      </c>
      <c r="N17" s="2">
        <f t="shared" si="0"/>
        <v>1.1821880650994574</v>
      </c>
      <c r="P17" s="2">
        <f t="shared" si="3"/>
        <v>1.3434285143042679E-2</v>
      </c>
    </row>
    <row r="18" spans="3:16" x14ac:dyDescent="0.2">
      <c r="C18">
        <f t="shared" si="4"/>
        <v>1994</v>
      </c>
      <c r="D18">
        <f>'Other-311'!D18</f>
        <v>1.1635704576347983</v>
      </c>
      <c r="E18" s="3">
        <f>'Other (MECS) Prices'!AO31</f>
        <v>0</v>
      </c>
      <c r="F18">
        <f t="shared" si="1"/>
        <v>4.9944268173523714</v>
      </c>
      <c r="G18">
        <f>E18-F18</f>
        <v>-4.9944268173523714</v>
      </c>
      <c r="H18">
        <f>G18^2</f>
        <v>24.944299233888536</v>
      </c>
      <c r="I18">
        <f>G18</f>
        <v>-4.9944268173523714</v>
      </c>
      <c r="J18">
        <f t="shared" si="5"/>
        <v>0</v>
      </c>
      <c r="M18">
        <f t="shared" si="2"/>
        <v>1994</v>
      </c>
      <c r="N18" s="2">
        <f t="shared" si="0"/>
        <v>1.1635704576347983</v>
      </c>
      <c r="O18">
        <f>E18</f>
        <v>0</v>
      </c>
      <c r="P18" s="2">
        <f t="shared" si="3"/>
        <v>0</v>
      </c>
    </row>
    <row r="19" spans="3:16" x14ac:dyDescent="0.2">
      <c r="C19">
        <f t="shared" si="4"/>
        <v>1995</v>
      </c>
      <c r="D19">
        <f>'Other-311'!D19</f>
        <v>1.1644646924829156</v>
      </c>
      <c r="F19">
        <f t="shared" si="1"/>
        <v>4.9604435730142526</v>
      </c>
      <c r="I19">
        <f>0.75*G18+0.25*G22</f>
        <v>-1.6765274899762841</v>
      </c>
      <c r="J19">
        <f t="shared" si="5"/>
        <v>3.2839160830379686</v>
      </c>
      <c r="M19">
        <f t="shared" si="2"/>
        <v>1995</v>
      </c>
      <c r="N19" s="2">
        <f t="shared" si="0"/>
        <v>1.1644646924829156</v>
      </c>
      <c r="P19" s="2">
        <f t="shared" si="3"/>
        <v>3.2839160830379686</v>
      </c>
    </row>
    <row r="20" spans="3:16" x14ac:dyDescent="0.2">
      <c r="C20">
        <f t="shared" si="4"/>
        <v>1996</v>
      </c>
      <c r="D20">
        <f>'Other-311'!D20</f>
        <v>1.1383989145183175</v>
      </c>
      <c r="F20">
        <f t="shared" si="1"/>
        <v>4.9015892995475738</v>
      </c>
      <c r="I20">
        <f>0.5*G18+0.5*G22</f>
        <v>1.6413718373998032</v>
      </c>
      <c r="J20">
        <f t="shared" si="5"/>
        <v>6.542961136947377</v>
      </c>
      <c r="M20">
        <f t="shared" si="2"/>
        <v>1996</v>
      </c>
      <c r="N20" s="2">
        <f t="shared" si="0"/>
        <v>1.1383989145183175</v>
      </c>
      <c r="P20" s="2">
        <f t="shared" si="3"/>
        <v>6.542961136947377</v>
      </c>
    </row>
    <row r="21" spans="3:16" x14ac:dyDescent="0.2">
      <c r="C21">
        <f t="shared" si="4"/>
        <v>1997</v>
      </c>
      <c r="D21">
        <f>'Other-311'!D21</f>
        <v>1.1114118177717636</v>
      </c>
      <c r="F21">
        <f t="shared" si="1"/>
        <v>4.7883727722708027</v>
      </c>
      <c r="I21">
        <f>0.25*G18+0.75*G22</f>
        <v>4.95927116477589</v>
      </c>
      <c r="J21">
        <f t="shared" si="5"/>
        <v>9.7476439370466927</v>
      </c>
      <c r="M21">
        <f t="shared" si="2"/>
        <v>1997</v>
      </c>
      <c r="N21" s="2">
        <f t="shared" si="0"/>
        <v>1.1114118177717636</v>
      </c>
      <c r="P21" s="2">
        <f t="shared" si="3"/>
        <v>9.7476439370466927</v>
      </c>
    </row>
    <row r="22" spans="3:16" x14ac:dyDescent="0.2">
      <c r="C22">
        <f t="shared" si="4"/>
        <v>1998</v>
      </c>
      <c r="D22">
        <f>'Other-311'!D22</f>
        <v>1.0738341968911918</v>
      </c>
      <c r="E22" s="3">
        <f>'Other (MECS) Prices'!AO35</f>
        <v>12.925925925925926</v>
      </c>
      <c r="F22">
        <f t="shared" si="1"/>
        <v>4.648755433773947</v>
      </c>
      <c r="G22">
        <f>E22-F22</f>
        <v>8.2771704921519778</v>
      </c>
      <c r="H22">
        <f>G22^2</f>
        <v>68.511551356151415</v>
      </c>
      <c r="I22">
        <f>G22</f>
        <v>8.2771704921519778</v>
      </c>
      <c r="J22">
        <f t="shared" si="5"/>
        <v>12.925925925925924</v>
      </c>
      <c r="M22">
        <f t="shared" si="2"/>
        <v>1998</v>
      </c>
      <c r="N22" s="2">
        <f t="shared" si="0"/>
        <v>1.0738341968911918</v>
      </c>
      <c r="O22">
        <f>E22</f>
        <v>12.925925925925926</v>
      </c>
      <c r="P22" s="2">
        <f t="shared" si="3"/>
        <v>12.925925925925924</v>
      </c>
    </row>
    <row r="23" spans="3:16" x14ac:dyDescent="0.2">
      <c r="C23">
        <f t="shared" si="4"/>
        <v>1999</v>
      </c>
      <c r="D23">
        <f>'Other-311'!D23</f>
        <v>1.0635838150289019</v>
      </c>
      <c r="F23">
        <f t="shared" si="1"/>
        <v>4.5521430299463663</v>
      </c>
      <c r="I23">
        <f>0.75*G22+0.25*G26</f>
        <v>8.8139320079908536</v>
      </c>
      <c r="J23">
        <f t="shared" si="5"/>
        <v>13.36607503793722</v>
      </c>
      <c r="M23">
        <f t="shared" si="2"/>
        <v>1999</v>
      </c>
      <c r="N23" s="2">
        <f t="shared" si="0"/>
        <v>1.0635838150289019</v>
      </c>
      <c r="P23" s="2">
        <f t="shared" si="3"/>
        <v>13.36607503793722</v>
      </c>
    </row>
    <row r="24" spans="3:16" x14ac:dyDescent="0.2">
      <c r="C24">
        <f t="shared" si="4"/>
        <v>2000</v>
      </c>
      <c r="D24">
        <f>'Other-311'!D24</f>
        <v>1.0766830138207757</v>
      </c>
      <c r="F24">
        <f t="shared" si="1"/>
        <v>4.5627356524112255</v>
      </c>
      <c r="I24">
        <f>0.5*G22+0.5*G26</f>
        <v>9.3506935238297277</v>
      </c>
      <c r="J24">
        <f t="shared" si="5"/>
        <v>13.913429176240953</v>
      </c>
      <c r="M24">
        <f t="shared" si="2"/>
        <v>2000</v>
      </c>
      <c r="N24" s="2">
        <f t="shared" si="0"/>
        <v>1.0766830138207757</v>
      </c>
      <c r="P24" s="2">
        <f t="shared" si="3"/>
        <v>13.913429176240953</v>
      </c>
    </row>
    <row r="25" spans="3:16" x14ac:dyDescent="0.2">
      <c r="C25">
        <f t="shared" si="4"/>
        <v>2001</v>
      </c>
      <c r="D25">
        <f>'Other-311'!D25</f>
        <v>1.1211317418213969</v>
      </c>
      <c r="F25">
        <f t="shared" si="1"/>
        <v>4.6914234908727472</v>
      </c>
      <c r="I25">
        <f>0.25*G22+0.75*G26</f>
        <v>9.8874550396686018</v>
      </c>
      <c r="J25">
        <f t="shared" si="5"/>
        <v>14.578878530541349</v>
      </c>
      <c r="M25">
        <f t="shared" si="2"/>
        <v>2001</v>
      </c>
      <c r="N25" s="2">
        <f t="shared" si="0"/>
        <v>1.1211317418213969</v>
      </c>
      <c r="P25" s="2">
        <f t="shared" si="3"/>
        <v>14.578878530541349</v>
      </c>
    </row>
    <row r="26" spans="3:16" x14ac:dyDescent="0.2">
      <c r="C26">
        <f t="shared" si="4"/>
        <v>2002</v>
      </c>
      <c r="D26">
        <f>'Other-311'!D26</f>
        <v>1.1777482269503547</v>
      </c>
      <c r="E26" s="3">
        <f>'Other (MECS) Prices'!AO39</f>
        <v>15.333333333333334</v>
      </c>
      <c r="F26">
        <f t="shared" si="1"/>
        <v>4.9091167778258571</v>
      </c>
      <c r="G26">
        <f>E26-F26</f>
        <v>10.424216555507478</v>
      </c>
      <c r="H26">
        <f>G26^2</f>
        <v>108.66429079611618</v>
      </c>
      <c r="I26">
        <f>G26</f>
        <v>10.424216555507478</v>
      </c>
      <c r="J26">
        <f t="shared" si="5"/>
        <v>15.333333333333336</v>
      </c>
      <c r="M26">
        <f t="shared" si="2"/>
        <v>2002</v>
      </c>
      <c r="N26" s="2">
        <f t="shared" si="0"/>
        <v>1.1777482269503547</v>
      </c>
      <c r="O26">
        <f>E26</f>
        <v>15.333333333333334</v>
      </c>
      <c r="P26" s="2">
        <f t="shared" si="3"/>
        <v>15.333333333333336</v>
      </c>
    </row>
    <row r="27" spans="3:16" x14ac:dyDescent="0.2">
      <c r="C27">
        <f t="shared" si="4"/>
        <v>2003</v>
      </c>
      <c r="D27">
        <f>'Other-311'!D27</f>
        <v>1.1895861148197597</v>
      </c>
      <c r="F27">
        <f t="shared" si="1"/>
        <v>5.0462968597823021</v>
      </c>
      <c r="I27">
        <f>0.75*G26+0.25*G30</f>
        <v>8.4785162596628183</v>
      </c>
      <c r="J27">
        <f t="shared" si="5"/>
        <v>13.52481311944512</v>
      </c>
      <c r="M27">
        <f t="shared" si="2"/>
        <v>2003</v>
      </c>
      <c r="N27" s="2">
        <f t="shared" si="0"/>
        <v>1.1895861148197597</v>
      </c>
      <c r="P27" s="2">
        <f t="shared" si="3"/>
        <v>13.52481311944512</v>
      </c>
    </row>
    <row r="28" spans="3:16" x14ac:dyDescent="0.2">
      <c r="C28">
        <f t="shared" si="4"/>
        <v>2004</v>
      </c>
      <c r="D28">
        <f>'Other-311'!D28</f>
        <v>1.3600356030262573</v>
      </c>
      <c r="F28">
        <f t="shared" si="1"/>
        <v>5.465413326107214</v>
      </c>
      <c r="I28">
        <f>0.5*G26+0.5*G30</f>
        <v>6.5328159638181598</v>
      </c>
      <c r="J28">
        <f t="shared" si="5"/>
        <v>11.998229289925373</v>
      </c>
      <c r="M28">
        <f t="shared" si="2"/>
        <v>2004</v>
      </c>
      <c r="N28" s="2">
        <f t="shared" si="0"/>
        <v>1.3600356030262573</v>
      </c>
      <c r="P28" s="2">
        <f t="shared" si="3"/>
        <v>11.998229289925373</v>
      </c>
    </row>
    <row r="29" spans="3:16" x14ac:dyDescent="0.2">
      <c r="C29">
        <f t="shared" si="4"/>
        <v>2005</v>
      </c>
      <c r="D29">
        <f>'Other-311'!D29</f>
        <v>1.6591523895401261</v>
      </c>
      <c r="F29">
        <f t="shared" si="1"/>
        <v>6.4908256785888554</v>
      </c>
      <c r="I29">
        <f>0.25*G26+0.75*G30</f>
        <v>4.5871156679735012</v>
      </c>
      <c r="J29">
        <f t="shared" si="5"/>
        <v>11.077941346562357</v>
      </c>
      <c r="M29">
        <f t="shared" si="2"/>
        <v>2005</v>
      </c>
      <c r="N29" s="2">
        <f t="shared" si="0"/>
        <v>1.6591523895401261</v>
      </c>
      <c r="P29" s="2">
        <f t="shared" si="3"/>
        <v>11.077941346562357</v>
      </c>
    </row>
    <row r="30" spans="3:16" x14ac:dyDescent="0.2">
      <c r="C30">
        <f t="shared" si="4"/>
        <v>2006</v>
      </c>
      <c r="D30">
        <f>'Other-311'!D30</f>
        <v>1.7832199546485261</v>
      </c>
      <c r="E30" s="3">
        <f>'Other (MECS) Prices'!AO43</f>
        <v>10</v>
      </c>
      <c r="F30">
        <f t="shared" si="1"/>
        <v>7.3585846278711582</v>
      </c>
      <c r="G30">
        <f>E30-F30</f>
        <v>2.6414153721288418</v>
      </c>
      <c r="H30">
        <f>G30^2</f>
        <v>6.9770751681185477</v>
      </c>
      <c r="I30">
        <f>G30</f>
        <v>2.6414153721288418</v>
      </c>
      <c r="J30">
        <f t="shared" si="5"/>
        <v>10</v>
      </c>
      <c r="M30">
        <f t="shared" si="2"/>
        <v>2006</v>
      </c>
      <c r="N30" s="2">
        <f t="shared" si="0"/>
        <v>1.7832199546485261</v>
      </c>
      <c r="O30">
        <f>E30</f>
        <v>10</v>
      </c>
      <c r="P30" s="2">
        <f t="shared" si="3"/>
        <v>10</v>
      </c>
    </row>
    <row r="31" spans="3:16" x14ac:dyDescent="0.2">
      <c r="C31">
        <f t="shared" si="4"/>
        <v>2007</v>
      </c>
      <c r="D31">
        <f>'Other-311'!D31</f>
        <v>1.8238712561466248</v>
      </c>
      <c r="F31">
        <f t="shared" si="1"/>
        <v>7.6933884088460935</v>
      </c>
      <c r="I31" s="15">
        <f>G30</f>
        <v>2.6414153721288418</v>
      </c>
      <c r="J31">
        <f t="shared" si="5"/>
        <v>10.334803780974935</v>
      </c>
      <c r="M31">
        <f t="shared" si="2"/>
        <v>2007</v>
      </c>
      <c r="N31" s="2">
        <f t="shared" si="0"/>
        <v>1.8238712561466248</v>
      </c>
      <c r="P31" s="2">
        <f t="shared" si="3"/>
        <v>10.334803780974935</v>
      </c>
    </row>
    <row r="32" spans="3:16" x14ac:dyDescent="0.2">
      <c r="C32">
        <f t="shared" si="4"/>
        <v>2008</v>
      </c>
      <c r="D32">
        <f>'Other-311'!D32</f>
        <v>2.3044843049327355</v>
      </c>
      <c r="F32">
        <f t="shared" si="1"/>
        <v>8.8892489419186642</v>
      </c>
      <c r="I32" s="15">
        <f>G30</f>
        <v>2.6414153721288418</v>
      </c>
      <c r="J32">
        <f t="shared" si="5"/>
        <v>11.530664314047506</v>
      </c>
      <c r="M32">
        <f t="shared" si="2"/>
        <v>2008</v>
      </c>
      <c r="N32" s="2">
        <f t="shared" si="0"/>
        <v>2.3044843049327355</v>
      </c>
      <c r="P32" s="2">
        <f t="shared" si="3"/>
        <v>11.530664314047506</v>
      </c>
    </row>
    <row r="33" spans="3:16" x14ac:dyDescent="0.2">
      <c r="C33">
        <f t="shared" si="4"/>
        <v>2009</v>
      </c>
      <c r="D33">
        <f>'Other-311'!D33</f>
        <v>2.5407882676443627</v>
      </c>
      <c r="F33">
        <f t="shared" si="1"/>
        <v>10.369439302410148</v>
      </c>
      <c r="I33" s="15">
        <f>0.5*G30+0.5*G34</f>
        <v>-1.7114968968275055</v>
      </c>
      <c r="J33">
        <f t="shared" si="5"/>
        <v>8.6579424055826433</v>
      </c>
      <c r="M33">
        <f t="shared" si="2"/>
        <v>2009</v>
      </c>
      <c r="N33" s="2">
        <f t="shared" si="0"/>
        <v>2.5407882676443627</v>
      </c>
      <c r="P33" s="2">
        <f t="shared" si="3"/>
        <v>8.6579424055826433</v>
      </c>
    </row>
    <row r="34" spans="3:16" x14ac:dyDescent="0.2">
      <c r="C34">
        <f t="shared" si="4"/>
        <v>2010</v>
      </c>
      <c r="D34" s="3">
        <f>[5]Prices!H30</f>
        <v>2.7862700228832953</v>
      </c>
      <c r="E34" s="3">
        <f>'Other (MECS) Prices'!AO47</f>
        <v>5.333333333333333</v>
      </c>
      <c r="F34">
        <f>$H$3*D34+$I$3*D33</f>
        <v>11.397742499117186</v>
      </c>
      <c r="G34">
        <f>E34-F34</f>
        <v>-6.0644091657838528</v>
      </c>
      <c r="H34">
        <f>G34^2</f>
        <v>36.777058530043206</v>
      </c>
      <c r="I34">
        <f>G34</f>
        <v>-6.0644091657838528</v>
      </c>
      <c r="J34">
        <f>F34+I34</f>
        <v>5.333333333333333</v>
      </c>
      <c r="M34">
        <f>C34</f>
        <v>2010</v>
      </c>
      <c r="N34" s="2">
        <f t="shared" si="0"/>
        <v>2.7862700228832953</v>
      </c>
      <c r="O34">
        <f>E34</f>
        <v>5.333333333333333</v>
      </c>
      <c r="P34" s="2">
        <f>J34</f>
        <v>5.333333333333333</v>
      </c>
    </row>
    <row r="35" spans="3:16" x14ac:dyDescent="0.2">
      <c r="C35">
        <f t="shared" si="4"/>
        <v>2011</v>
      </c>
      <c r="D35" s="3">
        <f>[5]Prices!H31</f>
        <v>3.175707000463607</v>
      </c>
      <c r="F35">
        <f t="shared" ref="F35:F42" si="6">$H$3*D35+$I$3*D34</f>
        <v>12.778427290636266</v>
      </c>
      <c r="I35">
        <f>0.75*G34+0.25*G38</f>
        <v>-5.4186133736499009</v>
      </c>
      <c r="J35">
        <f t="shared" ref="J35:J42" si="7">F35+I35</f>
        <v>7.359813916986365</v>
      </c>
      <c r="M35">
        <f t="shared" ref="M35:M42" si="8">C35</f>
        <v>2011</v>
      </c>
      <c r="N35" s="2">
        <f t="shared" si="0"/>
        <v>3.175707000463607</v>
      </c>
      <c r="P35" s="2">
        <f t="shared" ref="P35:P42" si="9">J35</f>
        <v>7.359813916986365</v>
      </c>
    </row>
    <row r="36" spans="3:16" x14ac:dyDescent="0.2">
      <c r="C36">
        <f t="shared" si="4"/>
        <v>2012</v>
      </c>
      <c r="D36" s="3">
        <f>[5]Prices!H32</f>
        <v>3.0787878787878791</v>
      </c>
      <c r="F36">
        <f t="shared" si="6"/>
        <v>13.307480153669818</v>
      </c>
      <c r="I36">
        <f>0.5*G34+0.5*G38</f>
        <v>-4.7728175815159499</v>
      </c>
      <c r="J36">
        <f t="shared" si="7"/>
        <v>8.5346625721538683</v>
      </c>
      <c r="M36">
        <f t="shared" si="8"/>
        <v>2012</v>
      </c>
      <c r="N36" s="2">
        <f t="shared" si="0"/>
        <v>3.0787878787878791</v>
      </c>
      <c r="P36" s="2">
        <f t="shared" si="9"/>
        <v>8.5346625721538683</v>
      </c>
    </row>
    <row r="37" spans="3:16" x14ac:dyDescent="0.2">
      <c r="C37">
        <f t="shared" si="4"/>
        <v>2013</v>
      </c>
      <c r="D37" s="3">
        <f>[5]Prices!H33</f>
        <v>2.8060185185185182</v>
      </c>
      <c r="F37">
        <f t="shared" si="6"/>
        <v>12.485735049505951</v>
      </c>
      <c r="I37">
        <f>0.25*G34+0.75*G38</f>
        <v>-4.127021789381998</v>
      </c>
      <c r="J37">
        <f t="shared" si="7"/>
        <v>8.3587132601239524</v>
      </c>
      <c r="M37">
        <f t="shared" si="8"/>
        <v>2013</v>
      </c>
      <c r="N37" s="2">
        <f t="shared" si="0"/>
        <v>2.8060185185185182</v>
      </c>
      <c r="P37" s="2">
        <f t="shared" si="9"/>
        <v>8.3587132601239524</v>
      </c>
    </row>
    <row r="38" spans="3:16" x14ac:dyDescent="0.2">
      <c r="C38">
        <f t="shared" si="4"/>
        <v>2014</v>
      </c>
      <c r="D38" s="3">
        <f>[5]Prices!H34</f>
        <v>2.6011614401858307</v>
      </c>
      <c r="E38" s="3">
        <f>'Other (MECS) Prices'!AO51</f>
        <v>8</v>
      </c>
      <c r="F38">
        <f t="shared" si="6"/>
        <v>11.481225997248046</v>
      </c>
      <c r="G38">
        <f>E38-F38</f>
        <v>-3.4812259972480462</v>
      </c>
      <c r="H38">
        <f>G38^2</f>
        <v>12.118934443915654</v>
      </c>
      <c r="I38">
        <f>G38</f>
        <v>-3.4812259972480462</v>
      </c>
      <c r="J38">
        <f t="shared" si="7"/>
        <v>8</v>
      </c>
      <c r="M38">
        <f t="shared" si="8"/>
        <v>2014</v>
      </c>
      <c r="N38" s="2">
        <f t="shared" si="0"/>
        <v>2.6011614401858307</v>
      </c>
      <c r="O38">
        <f>E38</f>
        <v>8</v>
      </c>
      <c r="P38" s="2">
        <f t="shared" si="9"/>
        <v>8</v>
      </c>
    </row>
    <row r="39" spans="3:16" x14ac:dyDescent="0.2">
      <c r="C39">
        <f t="shared" si="4"/>
        <v>2015</v>
      </c>
      <c r="D39" s="3">
        <f>[5]Prices!H35</f>
        <v>2.4259102455546149</v>
      </c>
      <c r="F39">
        <f t="shared" si="6"/>
        <v>10.677075968654638</v>
      </c>
      <c r="I39" s="17">
        <f>I38</f>
        <v>-3.4812259972480462</v>
      </c>
      <c r="J39">
        <f t="shared" si="7"/>
        <v>7.1958499714065915</v>
      </c>
      <c r="M39">
        <f t="shared" si="8"/>
        <v>2015</v>
      </c>
      <c r="N39" s="2">
        <f t="shared" si="0"/>
        <v>2.4259102455546149</v>
      </c>
      <c r="P39" s="2">
        <f t="shared" si="9"/>
        <v>7.1958499714065915</v>
      </c>
    </row>
    <row r="40" spans="3:16" x14ac:dyDescent="0.2">
      <c r="C40">
        <f t="shared" si="4"/>
        <v>2016</v>
      </c>
      <c r="D40" s="3">
        <f>[5]Prices!H36</f>
        <v>2.2987413915934458</v>
      </c>
      <c r="F40">
        <f t="shared" si="6"/>
        <v>10.042032596404997</v>
      </c>
      <c r="I40" s="17">
        <f t="shared" ref="I40:I42" si="10">I39</f>
        <v>-3.4812259972480462</v>
      </c>
      <c r="J40">
        <f t="shared" si="7"/>
        <v>6.5608065991569511</v>
      </c>
      <c r="M40">
        <f t="shared" si="8"/>
        <v>2016</v>
      </c>
      <c r="N40" s="2">
        <f t="shared" si="0"/>
        <v>2.2987413915934458</v>
      </c>
      <c r="P40" s="2">
        <f t="shared" si="9"/>
        <v>6.5608065991569511</v>
      </c>
    </row>
    <row r="41" spans="3:16" x14ac:dyDescent="0.2">
      <c r="C41">
        <f t="shared" si="4"/>
        <v>2017</v>
      </c>
      <c r="D41" s="3">
        <f>[5]Prices!H37</f>
        <v>2.6728199211614267</v>
      </c>
      <c r="F41">
        <f t="shared" si="6"/>
        <v>10.665205191782803</v>
      </c>
      <c r="I41" s="17">
        <f t="shared" si="10"/>
        <v>-3.4812259972480462</v>
      </c>
      <c r="J41">
        <f t="shared" si="7"/>
        <v>7.1839791945347571</v>
      </c>
      <c r="M41">
        <f t="shared" si="8"/>
        <v>2017</v>
      </c>
      <c r="N41" s="2">
        <f t="shared" si="0"/>
        <v>2.6728199211614267</v>
      </c>
      <c r="P41" s="2">
        <f t="shared" si="9"/>
        <v>7.1839791945347571</v>
      </c>
    </row>
    <row r="42" spans="3:16" x14ac:dyDescent="0.2">
      <c r="C42">
        <f t="shared" si="4"/>
        <v>2018</v>
      </c>
      <c r="D42" s="3">
        <f>[5]Prices!H38</f>
        <v>2.8656155070157672</v>
      </c>
      <c r="F42">
        <f t="shared" si="6"/>
        <v>11.837911893237038</v>
      </c>
      <c r="I42" s="17">
        <f t="shared" si="10"/>
        <v>-3.4812259972480462</v>
      </c>
      <c r="J42">
        <f t="shared" si="7"/>
        <v>8.356685895988992</v>
      </c>
      <c r="M42">
        <f t="shared" si="8"/>
        <v>2018</v>
      </c>
      <c r="N42" s="2">
        <f t="shared" si="0"/>
        <v>2.8656155070157672</v>
      </c>
      <c r="P42" s="2">
        <f t="shared" si="9"/>
        <v>8.356685895988992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2:P42"/>
  <sheetViews>
    <sheetView topLeftCell="A34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8" t="s">
        <v>35</v>
      </c>
    </row>
    <row r="3" spans="3:16" x14ac:dyDescent="0.2">
      <c r="H3" s="4">
        <v>0.83032363485321936</v>
      </c>
      <c r="I3" s="4">
        <v>0.52171567427595</v>
      </c>
      <c r="K3">
        <v>0</v>
      </c>
    </row>
    <row r="4" spans="3:16" x14ac:dyDescent="0.2">
      <c r="H4">
        <f>SUM(H22:H38)</f>
        <v>359.93317344576428</v>
      </c>
      <c r="J4">
        <v>0</v>
      </c>
      <c r="K4">
        <v>0</v>
      </c>
    </row>
    <row r="5" spans="3:16" x14ac:dyDescent="0.2">
      <c r="J5">
        <f>H3/I3</f>
        <v>1.5915251846814131</v>
      </c>
      <c r="K5">
        <v>1.2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'Other-311'!D7</f>
        <v>1.3710885852798589</v>
      </c>
      <c r="I7">
        <f>G9</f>
        <v>-1.8696116684003523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'Other-311'!D8</f>
        <v>1.3589174800354924</v>
      </c>
      <c r="F8">
        <f t="shared" ref="F8:F33" si="1">$H$3*D8+$I$3*D7</f>
        <v>1.8436597072499872</v>
      </c>
      <c r="I8">
        <f>G9</f>
        <v>-1.8696116684003523</v>
      </c>
      <c r="J8">
        <f>F8+I8</f>
        <v>-2.5951961150365133E-2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-2.5951961150365133E-2</v>
      </c>
    </row>
    <row r="9" spans="3:16" x14ac:dyDescent="0.2">
      <c r="C9">
        <f t="shared" ref="C9:C42" si="4">C8+1</f>
        <v>1985</v>
      </c>
      <c r="D9">
        <f>'Other-311'!D9</f>
        <v>1.3978201634877385</v>
      </c>
      <c r="E9">
        <f>'Other (MECS) Prices'!AP22</f>
        <v>0</v>
      </c>
      <c r="F9">
        <f t="shared" si="1"/>
        <v>1.8696116684003523</v>
      </c>
      <c r="G9">
        <f>E9-F9</f>
        <v>-1.8696116684003523</v>
      </c>
      <c r="H9">
        <f>G9^2</f>
        <v>3.4954477906187491</v>
      </c>
      <c r="I9">
        <f>G9</f>
        <v>-1.8696116684003523</v>
      </c>
      <c r="J9">
        <f t="shared" ref="J9:J33" si="5">F9+I9</f>
        <v>0</v>
      </c>
      <c r="M9">
        <f t="shared" si="2"/>
        <v>1985</v>
      </c>
      <c r="N9" s="2">
        <f t="shared" si="0"/>
        <v>1.3978201634877385</v>
      </c>
      <c r="O9">
        <f>E9</f>
        <v>0</v>
      </c>
      <c r="P9" s="2">
        <f t="shared" si="3"/>
        <v>0</v>
      </c>
    </row>
    <row r="10" spans="3:16" x14ac:dyDescent="0.2">
      <c r="C10">
        <f t="shared" si="4"/>
        <v>1986</v>
      </c>
      <c r="D10">
        <f>'Other-311'!D10</f>
        <v>1.2990990990990992</v>
      </c>
      <c r="F10">
        <f t="shared" si="1"/>
        <v>1.8079373751090309</v>
      </c>
      <c r="I10">
        <f>(0.67*G9+0.33*G12)</f>
        <v>-1.8084562419649046</v>
      </c>
      <c r="J10">
        <f t="shared" si="5"/>
        <v>-5.1886685587376746E-4</v>
      </c>
      <c r="M10">
        <f t="shared" si="2"/>
        <v>1986</v>
      </c>
      <c r="N10" s="2">
        <f t="shared" si="0"/>
        <v>1.2990990990990992</v>
      </c>
      <c r="P10" s="2">
        <f t="shared" si="3"/>
        <v>-5.1886685587376746E-4</v>
      </c>
    </row>
    <row r="11" spans="3:16" x14ac:dyDescent="0.2">
      <c r="C11">
        <f t="shared" si="4"/>
        <v>1987</v>
      </c>
      <c r="D11">
        <f>'Other-311'!D11</f>
        <v>1.2596067917783738</v>
      </c>
      <c r="F11">
        <f t="shared" si="1"/>
        <v>1.7236416522729872</v>
      </c>
      <c r="I11">
        <f>(0.33*G9+0.67*G12)</f>
        <v>-1.7454476207889886</v>
      </c>
      <c r="J11">
        <f t="shared" si="5"/>
        <v>-2.1805968516001473E-2</v>
      </c>
      <c r="M11">
        <f t="shared" si="2"/>
        <v>1987</v>
      </c>
      <c r="N11" s="2">
        <f t="shared" si="0"/>
        <v>1.2596067917783738</v>
      </c>
      <c r="P11" s="2">
        <f t="shared" si="3"/>
        <v>-2.1805968516001473E-2</v>
      </c>
    </row>
    <row r="12" spans="3:16" x14ac:dyDescent="0.2">
      <c r="C12">
        <f t="shared" si="4"/>
        <v>1988</v>
      </c>
      <c r="D12">
        <f>'Other-311'!D12</f>
        <v>1.237030411449016</v>
      </c>
      <c r="E12">
        <f>'Other (MECS) Prices'!AP25</f>
        <v>0</v>
      </c>
      <c r="F12">
        <f t="shared" si="1"/>
        <v>1.6842921943535409</v>
      </c>
      <c r="G12">
        <f>E12-F12</f>
        <v>-1.6842921943535409</v>
      </c>
      <c r="H12">
        <f>G12^2</f>
        <v>2.8368401959602663</v>
      </c>
      <c r="I12">
        <f>G12</f>
        <v>-1.6842921943535409</v>
      </c>
      <c r="J12">
        <f t="shared" si="5"/>
        <v>0</v>
      </c>
      <c r="M12">
        <f t="shared" si="2"/>
        <v>1988</v>
      </c>
      <c r="N12" s="2">
        <f t="shared" si="0"/>
        <v>1.237030411449016</v>
      </c>
      <c r="O12">
        <f>E12</f>
        <v>0</v>
      </c>
      <c r="P12" s="2">
        <f t="shared" si="3"/>
        <v>0</v>
      </c>
    </row>
    <row r="13" spans="3:16" x14ac:dyDescent="0.2">
      <c r="C13">
        <f t="shared" si="4"/>
        <v>1989</v>
      </c>
      <c r="D13">
        <f>'Other-311'!D13</f>
        <v>1.2259507829977627</v>
      </c>
      <c r="F13">
        <f t="shared" si="1"/>
        <v>1.6633140654988319</v>
      </c>
      <c r="I13">
        <f>(0.67*G12+0.33*G15)</f>
        <v>-1.6741109006833206</v>
      </c>
      <c r="J13">
        <f t="shared" si="5"/>
        <v>-1.0796835184488707E-2</v>
      </c>
      <c r="M13">
        <f t="shared" si="2"/>
        <v>1989</v>
      </c>
      <c r="N13" s="2">
        <f t="shared" si="0"/>
        <v>1.2259507829977627</v>
      </c>
      <c r="P13" s="2">
        <f t="shared" si="3"/>
        <v>-1.0796835184488707E-2</v>
      </c>
    </row>
    <row r="14" spans="3:16" x14ac:dyDescent="0.2">
      <c r="C14">
        <f t="shared" si="4"/>
        <v>1990</v>
      </c>
      <c r="D14">
        <f>'Other-311'!D14</f>
        <v>1.2212822796081924</v>
      </c>
      <c r="F14">
        <f t="shared" si="1"/>
        <v>1.6536572809669066</v>
      </c>
      <c r="I14">
        <f>(0.33*G12+0.67*G15)</f>
        <v>-1.6636210829624873</v>
      </c>
      <c r="J14">
        <f t="shared" si="5"/>
        <v>-9.9638019955807788E-3</v>
      </c>
      <c r="M14">
        <f t="shared" si="2"/>
        <v>1990</v>
      </c>
      <c r="N14" s="2">
        <f t="shared" si="0"/>
        <v>1.2212822796081924</v>
      </c>
      <c r="P14" s="2">
        <f t="shared" si="3"/>
        <v>-9.9638019955807788E-3</v>
      </c>
    </row>
    <row r="15" spans="3:16" x14ac:dyDescent="0.2">
      <c r="C15">
        <f t="shared" si="4"/>
        <v>1991</v>
      </c>
      <c r="D15">
        <f>'Other-311'!D15</f>
        <v>1.223953695458593</v>
      </c>
      <c r="E15" s="3">
        <f>'Other (MECS) Prices'!AP28</f>
        <v>0</v>
      </c>
      <c r="F15">
        <f t="shared" si="1"/>
        <v>1.6534397892922668</v>
      </c>
      <c r="G15">
        <f>E15-F15</f>
        <v>-1.6534397892922668</v>
      </c>
      <c r="H15">
        <f>G15^2</f>
        <v>2.7338631368148554</v>
      </c>
      <c r="I15">
        <f>G15</f>
        <v>-1.6534397892922668</v>
      </c>
      <c r="J15">
        <f t="shared" si="5"/>
        <v>0</v>
      </c>
      <c r="M15">
        <f t="shared" si="2"/>
        <v>1991</v>
      </c>
      <c r="N15" s="2">
        <f t="shared" si="0"/>
        <v>1.223953695458593</v>
      </c>
      <c r="O15">
        <f>E15</f>
        <v>0</v>
      </c>
      <c r="P15" s="2">
        <f t="shared" si="3"/>
        <v>0</v>
      </c>
    </row>
    <row r="16" spans="3:16" x14ac:dyDescent="0.2">
      <c r="C16">
        <f t="shared" si="4"/>
        <v>1992</v>
      </c>
      <c r="D16">
        <f>'Other-311'!D16</f>
        <v>1.2035955056179777</v>
      </c>
      <c r="F16">
        <f t="shared" si="1"/>
        <v>1.6379296226264382</v>
      </c>
      <c r="I16">
        <f>(0.67*G15+0.33*G18)</f>
        <v>-1.6301636702733318</v>
      </c>
      <c r="J16">
        <f t="shared" si="5"/>
        <v>7.7659523531063979E-3</v>
      </c>
      <c r="M16">
        <f t="shared" si="2"/>
        <v>1992</v>
      </c>
      <c r="N16" s="2">
        <f t="shared" si="0"/>
        <v>1.2035955056179777</v>
      </c>
      <c r="P16" s="2">
        <f t="shared" si="3"/>
        <v>7.7659523531063979E-3</v>
      </c>
    </row>
    <row r="17" spans="3:16" x14ac:dyDescent="0.2">
      <c r="C17">
        <f t="shared" si="4"/>
        <v>1993</v>
      </c>
      <c r="D17">
        <f>'Other-311'!D17</f>
        <v>1.1821880650994574</v>
      </c>
      <c r="F17">
        <f t="shared" si="1"/>
        <v>1.6095333320624619</v>
      </c>
      <c r="I17">
        <f>(0.33*G15+0.67*G18)</f>
        <v>-1.6061822143144289</v>
      </c>
      <c r="J17">
        <f t="shared" si="5"/>
        <v>3.3511177480329835E-3</v>
      </c>
      <c r="M17">
        <f t="shared" si="2"/>
        <v>1993</v>
      </c>
      <c r="N17" s="2">
        <f t="shared" si="0"/>
        <v>1.1821880650994574</v>
      </c>
      <c r="P17" s="2">
        <f t="shared" si="3"/>
        <v>3.3511177480329835E-3</v>
      </c>
    </row>
    <row r="18" spans="3:16" x14ac:dyDescent="0.2">
      <c r="C18">
        <f t="shared" si="4"/>
        <v>1994</v>
      </c>
      <c r="D18">
        <f>'Other-311'!D18</f>
        <v>1.1635704576347983</v>
      </c>
      <c r="E18" s="3">
        <f>'Other (MECS) Prices'!AP31</f>
        <v>0</v>
      </c>
      <c r="F18">
        <f t="shared" si="1"/>
        <v>1.5829060952954936</v>
      </c>
      <c r="G18">
        <f>E18-F18</f>
        <v>-1.5829060952954936</v>
      </c>
      <c r="H18">
        <f>G18^2</f>
        <v>2.5055917065236266</v>
      </c>
      <c r="I18">
        <f>G18</f>
        <v>-1.5829060952954936</v>
      </c>
      <c r="J18">
        <f t="shared" si="5"/>
        <v>0</v>
      </c>
      <c r="M18">
        <f t="shared" si="2"/>
        <v>1994</v>
      </c>
      <c r="N18" s="2">
        <f t="shared" si="0"/>
        <v>1.1635704576347983</v>
      </c>
      <c r="O18">
        <f>E18</f>
        <v>0</v>
      </c>
      <c r="P18" s="2">
        <f t="shared" si="3"/>
        <v>0</v>
      </c>
    </row>
    <row r="19" spans="3:16" x14ac:dyDescent="0.2">
      <c r="C19">
        <f t="shared" si="4"/>
        <v>1995</v>
      </c>
      <c r="D19">
        <f>'Other-311'!D19</f>
        <v>1.1644646924829156</v>
      </c>
      <c r="F19">
        <f t="shared" si="1"/>
        <v>1.5739355019931653</v>
      </c>
      <c r="I19">
        <f>0.75*G18+0.25*G22</f>
        <v>0.40923842293923474</v>
      </c>
      <c r="J19">
        <f t="shared" si="5"/>
        <v>1.9831739249324001</v>
      </c>
      <c r="M19">
        <f t="shared" si="2"/>
        <v>1995</v>
      </c>
      <c r="N19" s="2">
        <f t="shared" si="0"/>
        <v>1.1644646924829156</v>
      </c>
      <c r="P19" s="2">
        <f t="shared" si="3"/>
        <v>1.9831739249324001</v>
      </c>
    </row>
    <row r="20" spans="3:16" x14ac:dyDescent="0.2">
      <c r="C20">
        <f t="shared" si="4"/>
        <v>1996</v>
      </c>
      <c r="D20">
        <f>'Other-311'!D20</f>
        <v>1.1383989145183175</v>
      </c>
      <c r="F20">
        <f t="shared" si="1"/>
        <v>1.5527590068250698</v>
      </c>
      <c r="I20">
        <f>0.5*G18+0.5*G22</f>
        <v>2.4013829411739631</v>
      </c>
      <c r="J20">
        <f t="shared" si="5"/>
        <v>3.954141947999033</v>
      </c>
      <c r="M20">
        <f t="shared" si="2"/>
        <v>1996</v>
      </c>
      <c r="N20" s="2">
        <f t="shared" si="0"/>
        <v>1.1383989145183175</v>
      </c>
      <c r="P20" s="2">
        <f t="shared" si="3"/>
        <v>3.954141947999033</v>
      </c>
    </row>
    <row r="21" spans="3:16" x14ac:dyDescent="0.2">
      <c r="C21">
        <f t="shared" si="4"/>
        <v>1997</v>
      </c>
      <c r="D21">
        <f>'Other-311'!D21</f>
        <v>1.1114118177717636</v>
      </c>
      <c r="F21">
        <f t="shared" si="1"/>
        <v>1.5167520576340081</v>
      </c>
      <c r="I21">
        <f>0.25*G18+0.75*G22</f>
        <v>4.3935274594086913</v>
      </c>
      <c r="J21">
        <f t="shared" si="5"/>
        <v>5.9102795170426994</v>
      </c>
      <c r="M21">
        <f t="shared" si="2"/>
        <v>1997</v>
      </c>
      <c r="N21" s="2">
        <f t="shared" si="0"/>
        <v>1.1114118177717636</v>
      </c>
      <c r="P21" s="2">
        <f t="shared" si="3"/>
        <v>5.9102795170426994</v>
      </c>
    </row>
    <row r="22" spans="3:16" x14ac:dyDescent="0.2">
      <c r="C22">
        <f t="shared" si="4"/>
        <v>1998</v>
      </c>
      <c r="D22">
        <f>'Other-311'!D22</f>
        <v>1.0738341968911918</v>
      </c>
      <c r="E22" s="3">
        <f>'Other (MECS) Prices'!AP35</f>
        <v>7.8571428571428568</v>
      </c>
      <c r="F22">
        <f t="shared" si="1"/>
        <v>1.4714708794994369</v>
      </c>
      <c r="G22">
        <f>E22-F22</f>
        <v>6.3856719776434199</v>
      </c>
      <c r="H22">
        <f>G22^2</f>
        <v>40.776806606060426</v>
      </c>
      <c r="I22">
        <f>G22</f>
        <v>6.3856719776434199</v>
      </c>
      <c r="J22">
        <f t="shared" si="5"/>
        <v>7.8571428571428568</v>
      </c>
      <c r="M22">
        <f t="shared" si="2"/>
        <v>1998</v>
      </c>
      <c r="N22" s="2">
        <f t="shared" si="0"/>
        <v>1.0738341968911918</v>
      </c>
      <c r="O22">
        <f>E22</f>
        <v>7.8571428571428568</v>
      </c>
      <c r="P22" s="2">
        <f t="shared" si="3"/>
        <v>7.8571428571428568</v>
      </c>
    </row>
    <row r="23" spans="3:16" x14ac:dyDescent="0.2">
      <c r="C23">
        <f t="shared" si="4"/>
        <v>1999</v>
      </c>
      <c r="D23">
        <f>'Other-311'!D23</f>
        <v>1.0635838150289019</v>
      </c>
      <c r="F23">
        <f t="shared" si="1"/>
        <v>1.4433549113575133</v>
      </c>
      <c r="I23">
        <f>0.75*G22+0.25*G26</f>
        <v>6.248547935387597</v>
      </c>
      <c r="J23">
        <f t="shared" si="5"/>
        <v>7.6919028467451103</v>
      </c>
      <c r="M23">
        <f t="shared" si="2"/>
        <v>1999</v>
      </c>
      <c r="N23" s="2">
        <f t="shared" si="0"/>
        <v>1.0635838150289019</v>
      </c>
      <c r="P23" s="2">
        <f t="shared" si="3"/>
        <v>7.6919028467451103</v>
      </c>
    </row>
    <row r="24" spans="3:16" x14ac:dyDescent="0.2">
      <c r="C24">
        <f t="shared" si="4"/>
        <v>2000</v>
      </c>
      <c r="D24">
        <f>'Other-311'!D24</f>
        <v>1.0766830138207757</v>
      </c>
      <c r="F24">
        <f t="shared" si="1"/>
        <v>1.4488837008271762</v>
      </c>
      <c r="I24">
        <f>0.5*G22+0.5*G26</f>
        <v>6.1114238931317733</v>
      </c>
      <c r="J24">
        <f t="shared" si="5"/>
        <v>7.5603075939589495</v>
      </c>
      <c r="M24">
        <f t="shared" si="2"/>
        <v>2000</v>
      </c>
      <c r="N24" s="2">
        <f t="shared" si="0"/>
        <v>1.0766830138207757</v>
      </c>
      <c r="P24" s="2">
        <f t="shared" si="3"/>
        <v>7.5603075939589495</v>
      </c>
    </row>
    <row r="25" spans="3:16" x14ac:dyDescent="0.2">
      <c r="C25">
        <f t="shared" si="4"/>
        <v>2001</v>
      </c>
      <c r="D25">
        <f>'Other-311'!D25</f>
        <v>1.1211317418213969</v>
      </c>
      <c r="F25">
        <f t="shared" si="1"/>
        <v>1.4926245875554311</v>
      </c>
      <c r="I25">
        <f>0.25*G22+0.75*G26</f>
        <v>5.9742998508759504</v>
      </c>
      <c r="J25">
        <f t="shared" si="5"/>
        <v>7.4669244384313815</v>
      </c>
      <c r="M25">
        <f t="shared" si="2"/>
        <v>2001</v>
      </c>
      <c r="N25" s="2">
        <f t="shared" si="0"/>
        <v>1.1211317418213969</v>
      </c>
      <c r="P25" s="2">
        <f t="shared" si="3"/>
        <v>7.4669244384313815</v>
      </c>
    </row>
    <row r="26" spans="3:16" x14ac:dyDescent="0.2">
      <c r="C26">
        <f t="shared" si="4"/>
        <v>2002</v>
      </c>
      <c r="D26">
        <f>'Other-311'!D26</f>
        <v>1.1777482269503547</v>
      </c>
      <c r="E26" s="3">
        <f>'Other (MECS) Prices'!AP39</f>
        <v>7.4</v>
      </c>
      <c r="F26">
        <f t="shared" si="1"/>
        <v>1.5628241913798733</v>
      </c>
      <c r="G26">
        <f>E26-F26</f>
        <v>5.8371758086201275</v>
      </c>
      <c r="H26">
        <f>G26^2</f>
        <v>34.072621420740042</v>
      </c>
      <c r="I26">
        <f>G26</f>
        <v>5.8371758086201275</v>
      </c>
      <c r="J26">
        <f t="shared" si="5"/>
        <v>7.4</v>
      </c>
      <c r="M26">
        <f t="shared" si="2"/>
        <v>2002</v>
      </c>
      <c r="N26" s="2">
        <f t="shared" si="0"/>
        <v>1.1777482269503547</v>
      </c>
      <c r="O26">
        <f>E26</f>
        <v>7.4</v>
      </c>
      <c r="P26" s="2">
        <f t="shared" si="3"/>
        <v>7.4</v>
      </c>
    </row>
    <row r="27" spans="3:16" x14ac:dyDescent="0.2">
      <c r="C27">
        <f t="shared" si="4"/>
        <v>2003</v>
      </c>
      <c r="D27">
        <f>'Other-311'!D27</f>
        <v>1.1895861148197597</v>
      </c>
      <c r="F27">
        <f t="shared" si="1"/>
        <v>1.6021911771787711</v>
      </c>
      <c r="I27">
        <f>0.75*G26+0.25*G30</f>
        <v>6.2888179859345863</v>
      </c>
      <c r="J27">
        <f t="shared" si="5"/>
        <v>7.8910091631133579</v>
      </c>
      <c r="M27">
        <f t="shared" si="2"/>
        <v>2003</v>
      </c>
      <c r="N27" s="2">
        <f t="shared" si="0"/>
        <v>1.1895861148197597</v>
      </c>
      <c r="P27" s="2">
        <f t="shared" si="3"/>
        <v>7.8910091631133579</v>
      </c>
    </row>
    <row r="28" spans="3:16" x14ac:dyDescent="0.2">
      <c r="C28">
        <f t="shared" si="4"/>
        <v>2004</v>
      </c>
      <c r="D28">
        <f>'Other-311'!D28</f>
        <v>1.3600356030262573</v>
      </c>
      <c r="F28">
        <f t="shared" si="1"/>
        <v>1.7498954274370506</v>
      </c>
      <c r="I28">
        <f>0.5*G26+0.5*G30</f>
        <v>6.7404601632490451</v>
      </c>
      <c r="J28">
        <f t="shared" si="5"/>
        <v>8.4903555906860966</v>
      </c>
      <c r="M28">
        <f t="shared" si="2"/>
        <v>2004</v>
      </c>
      <c r="N28" s="2">
        <f t="shared" si="0"/>
        <v>1.3600356030262573</v>
      </c>
      <c r="P28" s="2">
        <f t="shared" si="3"/>
        <v>8.4903555906860966</v>
      </c>
    </row>
    <row r="29" spans="3:16" x14ac:dyDescent="0.2">
      <c r="C29">
        <f t="shared" si="4"/>
        <v>2005</v>
      </c>
      <c r="D29">
        <f>'Other-311'!D29</f>
        <v>1.6591523895401261</v>
      </c>
      <c r="F29">
        <f t="shared" si="1"/>
        <v>2.087185334530504</v>
      </c>
      <c r="I29">
        <f>0.25*G26+0.75*G30</f>
        <v>7.1921023405635038</v>
      </c>
      <c r="J29">
        <f t="shared" si="5"/>
        <v>9.2792876750940074</v>
      </c>
      <c r="M29">
        <f t="shared" si="2"/>
        <v>2005</v>
      </c>
      <c r="N29" s="2">
        <f t="shared" si="0"/>
        <v>1.6591523895401261</v>
      </c>
      <c r="P29" s="2">
        <f t="shared" si="3"/>
        <v>9.2792876750940074</v>
      </c>
    </row>
    <row r="30" spans="3:16" x14ac:dyDescent="0.2">
      <c r="C30">
        <f t="shared" si="4"/>
        <v>2006</v>
      </c>
      <c r="D30">
        <f>'Other-311'!D30</f>
        <v>1.7832199546485261</v>
      </c>
      <c r="E30" s="3">
        <f>'Other (MECS) Prices'!AP43</f>
        <v>9.99</v>
      </c>
      <c r="F30">
        <f t="shared" si="1"/>
        <v>2.3462554821220376</v>
      </c>
      <c r="G30">
        <f>E30-F30</f>
        <v>7.6437445178779626</v>
      </c>
      <c r="H30">
        <f>G30^2</f>
        <v>58.426830254589404</v>
      </c>
      <c r="I30">
        <f>G30</f>
        <v>7.6437445178779626</v>
      </c>
      <c r="J30">
        <f t="shared" si="5"/>
        <v>9.99</v>
      </c>
      <c r="M30">
        <f t="shared" si="2"/>
        <v>2006</v>
      </c>
      <c r="N30" s="2">
        <f t="shared" si="0"/>
        <v>1.7832199546485261</v>
      </c>
      <c r="O30">
        <f>E30</f>
        <v>9.99</v>
      </c>
      <c r="P30" s="2">
        <f t="shared" si="3"/>
        <v>9.99</v>
      </c>
    </row>
    <row r="31" spans="3:16" x14ac:dyDescent="0.2">
      <c r="C31">
        <f t="shared" si="4"/>
        <v>2007</v>
      </c>
      <c r="D31">
        <f>'Other-311'!D31</f>
        <v>1.8238712561466248</v>
      </c>
      <c r="F31">
        <f t="shared" si="1"/>
        <v>2.4447372119297572</v>
      </c>
      <c r="I31" s="15">
        <f>G30</f>
        <v>7.6437445178779626</v>
      </c>
      <c r="J31">
        <f t="shared" si="5"/>
        <v>10.08848172980772</v>
      </c>
      <c r="M31">
        <f t="shared" si="2"/>
        <v>2007</v>
      </c>
      <c r="N31" s="2">
        <f t="shared" si="0"/>
        <v>1.8238712561466248</v>
      </c>
      <c r="P31" s="2">
        <f t="shared" si="3"/>
        <v>10.08848172980772</v>
      </c>
    </row>
    <row r="32" spans="3:16" x14ac:dyDescent="0.2">
      <c r="C32">
        <f t="shared" si="4"/>
        <v>2008</v>
      </c>
      <c r="D32">
        <f>'Other-311'!D32</f>
        <v>2.3044843049327355</v>
      </c>
      <c r="F32">
        <f t="shared" si="1"/>
        <v>2.8650100067270037</v>
      </c>
      <c r="I32" s="15">
        <f>G30</f>
        <v>7.6437445178779626</v>
      </c>
      <c r="J32">
        <f t="shared" si="5"/>
        <v>10.508754524604967</v>
      </c>
      <c r="M32">
        <f t="shared" si="2"/>
        <v>2008</v>
      </c>
      <c r="N32" s="2">
        <f t="shared" si="0"/>
        <v>2.3044843049327355</v>
      </c>
      <c r="P32" s="2">
        <f t="shared" si="3"/>
        <v>10.508754524604967</v>
      </c>
    </row>
    <row r="33" spans="3:16" x14ac:dyDescent="0.2">
      <c r="C33">
        <f t="shared" si="4"/>
        <v>2009</v>
      </c>
      <c r="D33">
        <f>'Other-311'!D33</f>
        <v>2.5407882676443627</v>
      </c>
      <c r="F33">
        <f t="shared" si="1"/>
        <v>3.3119621327892079</v>
      </c>
      <c r="I33" s="15">
        <f>0.5*G30+0.5*G34</f>
        <v>8.7523348002742196</v>
      </c>
      <c r="J33">
        <f t="shared" si="5"/>
        <v>12.064296933063428</v>
      </c>
      <c r="M33">
        <f t="shared" si="2"/>
        <v>2009</v>
      </c>
      <c r="N33" s="2">
        <f t="shared" si="0"/>
        <v>2.5407882676443627</v>
      </c>
      <c r="P33" s="2">
        <f t="shared" si="3"/>
        <v>12.064296933063428</v>
      </c>
    </row>
    <row r="34" spans="3:16" x14ac:dyDescent="0.2">
      <c r="C34">
        <f t="shared" si="4"/>
        <v>2010</v>
      </c>
      <c r="D34" s="3">
        <f>[5]Prices!H30</f>
        <v>2.7862700228832953</v>
      </c>
      <c r="E34" s="3">
        <f>'Other (MECS) Prices'!AP47</f>
        <v>13.5</v>
      </c>
      <c r="F34">
        <f>$H$3*D34+$I$3*D33</f>
        <v>3.639074917329522</v>
      </c>
      <c r="G34">
        <f>E34-F34</f>
        <v>9.8609250826704784</v>
      </c>
      <c r="H34">
        <f>G34^2</f>
        <v>97.237843486039779</v>
      </c>
      <c r="I34">
        <f>G34</f>
        <v>9.8609250826704784</v>
      </c>
      <c r="J34">
        <f>F34+I34</f>
        <v>13.5</v>
      </c>
      <c r="M34">
        <f>C34</f>
        <v>2010</v>
      </c>
      <c r="N34" s="2">
        <f t="shared" si="0"/>
        <v>2.7862700228832953</v>
      </c>
      <c r="O34">
        <f>E34</f>
        <v>13.5</v>
      </c>
      <c r="P34" s="2">
        <f>J34</f>
        <v>13.5</v>
      </c>
    </row>
    <row r="35" spans="3:16" x14ac:dyDescent="0.2">
      <c r="C35">
        <f t="shared" si="4"/>
        <v>2011</v>
      </c>
      <c r="D35" s="3">
        <f>[5]Prices!H31</f>
        <v>3.175707000463607</v>
      </c>
      <c r="F35">
        <f t="shared" ref="F35:F42" si="6">$H$3*D35+$I$3*D34</f>
        <v>4.0905053235571813</v>
      </c>
      <c r="I35">
        <f>0.75*G34+0.25*G38</f>
        <v>10.239756395684154</v>
      </c>
      <c r="J35">
        <f t="shared" ref="J35:J42" si="7">F35+I35</f>
        <v>14.330261719241335</v>
      </c>
      <c r="M35">
        <f t="shared" ref="M35:M42" si="8">C35</f>
        <v>2011</v>
      </c>
      <c r="N35" s="2">
        <f t="shared" si="0"/>
        <v>3.175707000463607</v>
      </c>
      <c r="P35" s="2">
        <f t="shared" ref="P35:P42" si="9">J35</f>
        <v>14.330261719241335</v>
      </c>
    </row>
    <row r="36" spans="3:16" x14ac:dyDescent="0.2">
      <c r="C36">
        <f t="shared" si="4"/>
        <v>2012</v>
      </c>
      <c r="D36" s="3">
        <f>[5]Prices!H32</f>
        <v>3.0787878787878791</v>
      </c>
      <c r="F36">
        <f t="shared" si="6"/>
        <v>4.2132064615069105</v>
      </c>
      <c r="I36">
        <f>0.5*G34+0.5*G38</f>
        <v>10.618587708697827</v>
      </c>
      <c r="J36">
        <f t="shared" si="7"/>
        <v>14.831794170204738</v>
      </c>
      <c r="M36">
        <f t="shared" si="8"/>
        <v>2012</v>
      </c>
      <c r="N36" s="2">
        <f t="shared" si="0"/>
        <v>3.0787878787878791</v>
      </c>
      <c r="P36" s="2">
        <f t="shared" si="9"/>
        <v>14.831794170204738</v>
      </c>
    </row>
    <row r="37" spans="3:16" x14ac:dyDescent="0.2">
      <c r="C37">
        <f t="shared" si="4"/>
        <v>2013</v>
      </c>
      <c r="D37" s="3">
        <f>[5]Prices!H33</f>
        <v>2.8060185185185182</v>
      </c>
      <c r="F37">
        <f t="shared" si="6"/>
        <v>3.9361553898961819</v>
      </c>
      <c r="I37">
        <f>0.25*G34+0.75*G38</f>
        <v>10.997419021711501</v>
      </c>
      <c r="J37">
        <f t="shared" si="7"/>
        <v>14.933574411607683</v>
      </c>
      <c r="M37">
        <f t="shared" si="8"/>
        <v>2013</v>
      </c>
      <c r="N37" s="2">
        <f t="shared" si="0"/>
        <v>2.8060185185185182</v>
      </c>
      <c r="P37" s="2">
        <f t="shared" si="9"/>
        <v>14.933574411607683</v>
      </c>
    </row>
    <row r="38" spans="3:16" x14ac:dyDescent="0.2">
      <c r="C38">
        <f t="shared" si="4"/>
        <v>2014</v>
      </c>
      <c r="D38" s="3">
        <f>[5]Prices!H34</f>
        <v>2.6011614401858307</v>
      </c>
      <c r="E38" s="3">
        <f>'Other (MECS) Prices'!AP51</f>
        <v>15</v>
      </c>
      <c r="F38">
        <f t="shared" si="6"/>
        <v>3.6237496652748247</v>
      </c>
      <c r="G38">
        <f>E38-F38</f>
        <v>11.376250334725174</v>
      </c>
      <c r="H38">
        <f>G38^2</f>
        <v>129.41907167833463</v>
      </c>
      <c r="I38">
        <f>G38</f>
        <v>11.376250334725174</v>
      </c>
      <c r="J38">
        <f t="shared" si="7"/>
        <v>15</v>
      </c>
      <c r="M38">
        <f t="shared" si="8"/>
        <v>2014</v>
      </c>
      <c r="N38" s="2">
        <f t="shared" si="0"/>
        <v>2.6011614401858307</v>
      </c>
      <c r="O38">
        <f>E38</f>
        <v>15</v>
      </c>
      <c r="P38" s="2">
        <f t="shared" si="9"/>
        <v>15</v>
      </c>
    </row>
    <row r="39" spans="3:16" x14ac:dyDescent="0.2">
      <c r="C39">
        <f t="shared" si="4"/>
        <v>2015</v>
      </c>
      <c r="D39" s="3">
        <f>[5]Prices!H35</f>
        <v>2.4259102455546149</v>
      </c>
      <c r="F39">
        <f t="shared" si="6"/>
        <v>3.3713573075837258</v>
      </c>
      <c r="I39" s="17">
        <f>I38</f>
        <v>11.376250334725174</v>
      </c>
      <c r="J39">
        <f t="shared" si="7"/>
        <v>14.7476076423089</v>
      </c>
      <c r="M39">
        <f t="shared" si="8"/>
        <v>2015</v>
      </c>
      <c r="N39" s="2">
        <f t="shared" si="0"/>
        <v>2.4259102455546149</v>
      </c>
      <c r="P39" s="2">
        <f t="shared" si="9"/>
        <v>14.7476076423089</v>
      </c>
    </row>
    <row r="40" spans="3:16" x14ac:dyDescent="0.2">
      <c r="C40">
        <f t="shared" si="4"/>
        <v>2016</v>
      </c>
      <c r="D40" s="3">
        <f>[5]Prices!H36</f>
        <v>2.2987413915934458</v>
      </c>
      <c r="F40">
        <f t="shared" si="6"/>
        <v>3.1743347073478789</v>
      </c>
      <c r="I40" s="17">
        <f t="shared" ref="I40:I42" si="10">I39</f>
        <v>11.376250334725174</v>
      </c>
      <c r="J40">
        <f t="shared" si="7"/>
        <v>14.550585042073052</v>
      </c>
      <c r="M40">
        <f t="shared" si="8"/>
        <v>2016</v>
      </c>
      <c r="N40" s="2">
        <f t="shared" si="0"/>
        <v>2.2987413915934458</v>
      </c>
      <c r="P40" s="2">
        <f t="shared" si="9"/>
        <v>14.550585042073052</v>
      </c>
    </row>
    <row r="41" spans="3:16" x14ac:dyDescent="0.2">
      <c r="C41">
        <f t="shared" si="4"/>
        <v>2017</v>
      </c>
      <c r="D41" s="3">
        <f>[5]Prices!H37</f>
        <v>2.6728199211614267</v>
      </c>
      <c r="F41">
        <f t="shared" si="6"/>
        <v>3.4185949673480613</v>
      </c>
      <c r="I41" s="17">
        <f t="shared" si="10"/>
        <v>11.376250334725174</v>
      </c>
      <c r="J41">
        <f t="shared" si="7"/>
        <v>14.794845302073236</v>
      </c>
      <c r="M41">
        <f t="shared" si="8"/>
        <v>2017</v>
      </c>
      <c r="N41" s="2">
        <f t="shared" si="0"/>
        <v>2.6728199211614267</v>
      </c>
      <c r="P41" s="2">
        <f t="shared" si="9"/>
        <v>14.794845302073236</v>
      </c>
    </row>
    <row r="42" spans="3:16" x14ac:dyDescent="0.2">
      <c r="C42">
        <f t="shared" si="4"/>
        <v>2018</v>
      </c>
      <c r="D42" s="3">
        <f>[5]Prices!H38</f>
        <v>2.8656155070157672</v>
      </c>
      <c r="F42">
        <f t="shared" si="6"/>
        <v>3.7738403312640081</v>
      </c>
      <c r="I42" s="17">
        <f t="shared" si="10"/>
        <v>11.376250334725174</v>
      </c>
      <c r="J42">
        <f t="shared" si="7"/>
        <v>15.150090665989183</v>
      </c>
      <c r="M42">
        <f t="shared" si="8"/>
        <v>2018</v>
      </c>
      <c r="N42" s="2">
        <f t="shared" si="0"/>
        <v>2.8656155070157672</v>
      </c>
      <c r="P42" s="2">
        <f t="shared" si="9"/>
        <v>15.150090665989183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  <col min="16" max="16" width="9.85546875" customWidth="1"/>
  </cols>
  <sheetData>
    <row r="2" spans="3:16" x14ac:dyDescent="0.2">
      <c r="K2" s="8" t="s">
        <v>35</v>
      </c>
    </row>
    <row r="3" spans="3:16" x14ac:dyDescent="0.2">
      <c r="H3" s="4">
        <v>0</v>
      </c>
      <c r="I3" s="4">
        <v>5.5471848116501139</v>
      </c>
      <c r="K3">
        <v>0</v>
      </c>
    </row>
    <row r="4" spans="3:16" x14ac:dyDescent="0.2">
      <c r="H4">
        <f>SUM(H22:H38)</f>
        <v>15.174005460751975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s="1" t="str">
        <f>J6</f>
        <v>Calibrated Prediction</v>
      </c>
    </row>
    <row r="7" spans="3:16" x14ac:dyDescent="0.2">
      <c r="C7">
        <v>1983</v>
      </c>
      <c r="D7">
        <f>'Other-311'!D7</f>
        <v>1.3710885852798589</v>
      </c>
      <c r="I7">
        <f>G9</f>
        <v>-7.5381664055387301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'Other-311'!D8</f>
        <v>1.3589174800354924</v>
      </c>
      <c r="F8">
        <f t="shared" ref="F8:F33" si="1">$H$3*D8+$I$3*D7</f>
        <v>7.6056817756912753</v>
      </c>
      <c r="I8">
        <f>G9</f>
        <v>-7.5381664055387301</v>
      </c>
      <c r="J8">
        <f>F8+I8</f>
        <v>6.7515370152545273E-2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6.7515370152545273E-2</v>
      </c>
    </row>
    <row r="9" spans="3:16" x14ac:dyDescent="0.2">
      <c r="C9">
        <f t="shared" ref="C9:C42" si="4">C8+1</f>
        <v>1985</v>
      </c>
      <c r="D9">
        <f>'Other-311'!D9</f>
        <v>1.3978201634877385</v>
      </c>
      <c r="E9">
        <f>'Other (MECS) Prices'!AQ22</f>
        <v>0</v>
      </c>
      <c r="F9">
        <f t="shared" si="1"/>
        <v>7.5381664055387301</v>
      </c>
      <c r="G9">
        <f>E9-F9</f>
        <v>-7.5381664055387301</v>
      </c>
      <c r="H9">
        <f>G9^2</f>
        <v>56.8239527575927</v>
      </c>
      <c r="I9">
        <f>G9</f>
        <v>-7.5381664055387301</v>
      </c>
      <c r="J9">
        <f t="shared" ref="J9:J33" si="5">F9+I9</f>
        <v>0</v>
      </c>
      <c r="M9">
        <f t="shared" si="2"/>
        <v>1985</v>
      </c>
      <c r="N9" s="2">
        <f t="shared" si="0"/>
        <v>1.3978201634877385</v>
      </c>
      <c r="O9">
        <f>E9</f>
        <v>0</v>
      </c>
      <c r="P9" s="2">
        <f t="shared" si="3"/>
        <v>0</v>
      </c>
    </row>
    <row r="10" spans="3:16" x14ac:dyDescent="0.2">
      <c r="C10">
        <f t="shared" si="4"/>
        <v>1986</v>
      </c>
      <c r="D10">
        <f>'Other-311'!D10</f>
        <v>1.2990990990990992</v>
      </c>
      <c r="F10">
        <f t="shared" si="1"/>
        <v>7.7539667803174623</v>
      </c>
      <c r="I10">
        <f>(0.67*G9+0.33*G12)</f>
        <v>-7.3563711408323762</v>
      </c>
      <c r="J10">
        <f t="shared" si="5"/>
        <v>0.39759563948508614</v>
      </c>
      <c r="M10">
        <f t="shared" si="2"/>
        <v>1986</v>
      </c>
      <c r="N10" s="2">
        <f t="shared" si="0"/>
        <v>1.2990990990990992</v>
      </c>
      <c r="P10" s="2">
        <f t="shared" si="3"/>
        <v>0.39759563948508614</v>
      </c>
    </row>
    <row r="11" spans="3:16" x14ac:dyDescent="0.2">
      <c r="C11">
        <f t="shared" si="4"/>
        <v>1987</v>
      </c>
      <c r="D11">
        <f>'Other-311'!D11</f>
        <v>1.2596067917783738</v>
      </c>
      <c r="F11">
        <f t="shared" si="1"/>
        <v>7.2063427913508686</v>
      </c>
      <c r="I11">
        <f>(0.33*G9+0.67*G12)</f>
        <v>-7.1690669287106772</v>
      </c>
      <c r="J11">
        <f t="shared" si="5"/>
        <v>3.7275862640191448E-2</v>
      </c>
      <c r="M11">
        <f t="shared" si="2"/>
        <v>1987</v>
      </c>
      <c r="N11" s="2">
        <f t="shared" si="0"/>
        <v>1.2596067917783738</v>
      </c>
      <c r="P11" s="2">
        <f t="shared" si="3"/>
        <v>3.7275862640191448E-2</v>
      </c>
    </row>
    <row r="12" spans="3:16" x14ac:dyDescent="0.2">
      <c r="C12">
        <f t="shared" si="4"/>
        <v>1988</v>
      </c>
      <c r="D12">
        <f>'Other-311'!D12</f>
        <v>1.237030411449016</v>
      </c>
      <c r="E12">
        <f>'Other (MECS) Prices'!AQ25</f>
        <v>0</v>
      </c>
      <c r="F12">
        <f t="shared" si="1"/>
        <v>6.9872716640043224</v>
      </c>
      <c r="G12">
        <f>E12-F12</f>
        <v>-6.9872716640043224</v>
      </c>
      <c r="H12">
        <f>G12^2</f>
        <v>48.821965306597733</v>
      </c>
      <c r="I12">
        <f>G12</f>
        <v>-6.9872716640043224</v>
      </c>
      <c r="J12">
        <f t="shared" si="5"/>
        <v>0</v>
      </c>
      <c r="M12">
        <f t="shared" si="2"/>
        <v>1988</v>
      </c>
      <c r="N12" s="2">
        <f t="shared" si="0"/>
        <v>1.237030411449016</v>
      </c>
      <c r="O12">
        <f>E12</f>
        <v>0</v>
      </c>
      <c r="P12" s="2">
        <f t="shared" si="3"/>
        <v>0</v>
      </c>
    </row>
    <row r="13" spans="3:16" x14ac:dyDescent="0.2">
      <c r="C13">
        <f t="shared" si="4"/>
        <v>1989</v>
      </c>
      <c r="D13">
        <f>'Other-311'!D13</f>
        <v>1.2259507829977627</v>
      </c>
      <c r="F13">
        <f t="shared" si="1"/>
        <v>6.8620363099392732</v>
      </c>
      <c r="I13">
        <f>(0.67*G12+0.33*G15)</f>
        <v>-6.9171159239022941</v>
      </c>
      <c r="J13">
        <f t="shared" si="5"/>
        <v>-5.5079613963020968E-2</v>
      </c>
      <c r="M13">
        <f t="shared" si="2"/>
        <v>1989</v>
      </c>
      <c r="N13" s="2">
        <f t="shared" si="0"/>
        <v>1.2259507829977627</v>
      </c>
      <c r="P13" s="2">
        <f t="shared" si="3"/>
        <v>-5.5079613963020968E-2</v>
      </c>
    </row>
    <row r="14" spans="3:16" x14ac:dyDescent="0.2">
      <c r="C14">
        <f t="shared" si="4"/>
        <v>1990</v>
      </c>
      <c r="D14">
        <f>'Other-311'!D14</f>
        <v>1.2212822796081924</v>
      </c>
      <c r="F14">
        <f t="shared" si="1"/>
        <v>6.8005755632757543</v>
      </c>
      <c r="I14">
        <f>(0.33*G12+0.67*G15)</f>
        <v>-6.8448342522820216</v>
      </c>
      <c r="J14">
        <f t="shared" si="5"/>
        <v>-4.4258689006267282E-2</v>
      </c>
      <c r="M14">
        <f t="shared" si="2"/>
        <v>1990</v>
      </c>
      <c r="N14" s="2">
        <f t="shared" si="0"/>
        <v>1.2212822796081924</v>
      </c>
      <c r="P14" s="2">
        <f t="shared" si="3"/>
        <v>-4.4258689006267282E-2</v>
      </c>
    </row>
    <row r="15" spans="3:16" x14ac:dyDescent="0.2">
      <c r="C15">
        <f t="shared" si="4"/>
        <v>1991</v>
      </c>
      <c r="D15">
        <f>'Other-311'!D15</f>
        <v>1.223953695458593</v>
      </c>
      <c r="E15" s="3">
        <f>'Other (MECS) Prices'!AQ28</f>
        <v>0</v>
      </c>
      <c r="F15">
        <f t="shared" si="1"/>
        <v>6.7746785121799924</v>
      </c>
      <c r="G15">
        <f>E15-F15</f>
        <v>-6.7746785121799924</v>
      </c>
      <c r="H15">
        <f>G15^2</f>
        <v>45.896268943393316</v>
      </c>
      <c r="I15">
        <f>G15</f>
        <v>-6.7746785121799924</v>
      </c>
      <c r="J15">
        <f t="shared" si="5"/>
        <v>0</v>
      </c>
      <c r="M15">
        <f t="shared" si="2"/>
        <v>1991</v>
      </c>
      <c r="N15" s="2">
        <f t="shared" si="0"/>
        <v>1.223953695458593</v>
      </c>
      <c r="O15">
        <f>E15</f>
        <v>0</v>
      </c>
      <c r="P15" s="2">
        <f t="shared" si="3"/>
        <v>0</v>
      </c>
    </row>
    <row r="16" spans="3:16" x14ac:dyDescent="0.2">
      <c r="C16">
        <f t="shared" si="4"/>
        <v>1992</v>
      </c>
      <c r="D16">
        <f>'Other-311'!D16</f>
        <v>1.2035955056179777</v>
      </c>
      <c r="F16">
        <f t="shared" si="1"/>
        <v>6.7894973496109365</v>
      </c>
      <c r="I16">
        <f>(0.67*G15+0.33*G18)</f>
        <v>-6.7031137773077312</v>
      </c>
      <c r="J16">
        <f t="shared" si="5"/>
        <v>8.6383572303205369E-2</v>
      </c>
      <c r="M16">
        <f t="shared" si="2"/>
        <v>1992</v>
      </c>
      <c r="N16" s="2">
        <f t="shared" si="0"/>
        <v>1.2035955056179777</v>
      </c>
      <c r="P16" s="2">
        <f t="shared" si="3"/>
        <v>8.6383572303205369E-2</v>
      </c>
    </row>
    <row r="17" spans="3:16" x14ac:dyDescent="0.2">
      <c r="C17">
        <f t="shared" si="4"/>
        <v>1993</v>
      </c>
      <c r="D17">
        <f>'Other-311'!D17</f>
        <v>1.1821880650994574</v>
      </c>
      <c r="F17">
        <f t="shared" si="1"/>
        <v>6.6765667081343851</v>
      </c>
      <c r="I17">
        <f>(0.33*G15+0.67*G18)</f>
        <v>-6.6293804141060075</v>
      </c>
      <c r="J17">
        <f t="shared" si="5"/>
        <v>4.7186294028377596E-2</v>
      </c>
      <c r="M17">
        <f t="shared" si="2"/>
        <v>1993</v>
      </c>
      <c r="N17" s="2">
        <f t="shared" si="0"/>
        <v>1.1821880650994574</v>
      </c>
      <c r="P17" s="2">
        <f t="shared" si="3"/>
        <v>4.7186294028377596E-2</v>
      </c>
    </row>
    <row r="18" spans="3:16" x14ac:dyDescent="0.2">
      <c r="C18">
        <f t="shared" si="4"/>
        <v>1994</v>
      </c>
      <c r="D18">
        <f>'Other-311'!D18</f>
        <v>1.1635704576347983</v>
      </c>
      <c r="E18" s="3">
        <f>'Other (MECS) Prices'!AQ31</f>
        <v>0</v>
      </c>
      <c r="F18">
        <f t="shared" si="1"/>
        <v>6.5578156792337463</v>
      </c>
      <c r="G18">
        <f>E18-F18</f>
        <v>-6.5578156792337463</v>
      </c>
      <c r="H18">
        <f>G18^2</f>
        <v>43.004946482803959</v>
      </c>
      <c r="I18">
        <f>G18</f>
        <v>-6.5578156792337463</v>
      </c>
      <c r="J18">
        <f t="shared" si="5"/>
        <v>0</v>
      </c>
      <c r="M18">
        <f t="shared" si="2"/>
        <v>1994</v>
      </c>
      <c r="N18" s="2">
        <f t="shared" si="0"/>
        <v>1.1635704576347983</v>
      </c>
      <c r="O18">
        <f>E18</f>
        <v>0</v>
      </c>
      <c r="P18" s="2">
        <f t="shared" si="3"/>
        <v>0</v>
      </c>
    </row>
    <row r="19" spans="3:16" x14ac:dyDescent="0.2">
      <c r="C19">
        <f t="shared" si="4"/>
        <v>1995</v>
      </c>
      <c r="D19">
        <f>'Other-311'!D19</f>
        <v>1.1644646924829156</v>
      </c>
      <c r="F19">
        <f t="shared" si="1"/>
        <v>6.4545403698765256</v>
      </c>
      <c r="I19">
        <f>0.75*G18+0.25*G22</f>
        <v>-5.084663448183302</v>
      </c>
      <c r="J19">
        <f t="shared" si="5"/>
        <v>1.3698769216932236</v>
      </c>
      <c r="M19">
        <f t="shared" si="2"/>
        <v>1995</v>
      </c>
      <c r="N19" s="2">
        <f t="shared" si="0"/>
        <v>1.1644646924829156</v>
      </c>
      <c r="P19" s="2">
        <f t="shared" si="3"/>
        <v>1.3698769216932236</v>
      </c>
    </row>
    <row r="20" spans="3:16" x14ac:dyDescent="0.2">
      <c r="C20">
        <f t="shared" si="4"/>
        <v>1996</v>
      </c>
      <c r="D20">
        <f>'Other-311'!D20</f>
        <v>1.1383989145183175</v>
      </c>
      <c r="F20">
        <f t="shared" si="1"/>
        <v>6.4595008558440501</v>
      </c>
      <c r="I20">
        <f>0.5*G18+0.5*G22</f>
        <v>-3.6115112171328585</v>
      </c>
      <c r="J20">
        <f t="shared" si="5"/>
        <v>2.8479896387111916</v>
      </c>
      <c r="M20">
        <f t="shared" si="2"/>
        <v>1996</v>
      </c>
      <c r="N20" s="2">
        <f t="shared" si="0"/>
        <v>1.1383989145183175</v>
      </c>
      <c r="P20" s="2">
        <f t="shared" si="3"/>
        <v>2.8479896387111916</v>
      </c>
    </row>
    <row r="21" spans="3:16" x14ac:dyDescent="0.2">
      <c r="C21">
        <f t="shared" si="4"/>
        <v>1997</v>
      </c>
      <c r="D21">
        <f>'Other-311'!D21</f>
        <v>1.1114118177717636</v>
      </c>
      <c r="F21">
        <f t="shared" si="1"/>
        <v>6.3149091682149878</v>
      </c>
      <c r="I21">
        <f>0.25*G18+0.75*G22</f>
        <v>-2.1383589860824146</v>
      </c>
      <c r="J21">
        <f t="shared" si="5"/>
        <v>4.1765501821325728</v>
      </c>
      <c r="M21">
        <f t="shared" si="2"/>
        <v>1997</v>
      </c>
      <c r="N21" s="2">
        <f t="shared" si="0"/>
        <v>1.1114118177717636</v>
      </c>
      <c r="P21" s="2">
        <f t="shared" si="3"/>
        <v>4.1765501821325728</v>
      </c>
    </row>
    <row r="22" spans="3:16" x14ac:dyDescent="0.2">
      <c r="C22">
        <f t="shared" si="4"/>
        <v>1998</v>
      </c>
      <c r="D22">
        <f>'Other-311'!D22</f>
        <v>1.0738341968911918</v>
      </c>
      <c r="E22" s="3">
        <f>'Other (MECS) Prices'!AQ35</f>
        <v>5.5</v>
      </c>
      <c r="F22">
        <f t="shared" si="1"/>
        <v>6.1652067550319707</v>
      </c>
      <c r="G22">
        <f>E22-F22</f>
        <v>-0.66520675503197069</v>
      </c>
      <c r="H22">
        <f>G22^2</f>
        <v>0.44250002694016427</v>
      </c>
      <c r="I22">
        <f>G22</f>
        <v>-0.66520675503197069</v>
      </c>
      <c r="J22">
        <f t="shared" si="5"/>
        <v>5.5</v>
      </c>
      <c r="M22">
        <f t="shared" si="2"/>
        <v>1998</v>
      </c>
      <c r="N22" s="2">
        <f t="shared" si="0"/>
        <v>1.0738341968911918</v>
      </c>
      <c r="O22">
        <f>E22</f>
        <v>5.5</v>
      </c>
      <c r="P22" s="2">
        <f t="shared" si="3"/>
        <v>5.5</v>
      </c>
    </row>
    <row r="23" spans="3:16" x14ac:dyDescent="0.2">
      <c r="C23">
        <f t="shared" si="4"/>
        <v>1999</v>
      </c>
      <c r="D23">
        <f>'Other-311'!D23</f>
        <v>1.0635838150289019</v>
      </c>
      <c r="F23">
        <f t="shared" si="1"/>
        <v>5.9567567472253167</v>
      </c>
      <c r="I23">
        <f>0.75*G22+0.25*G26</f>
        <v>-0.80368630879660041</v>
      </c>
      <c r="J23">
        <f t="shared" si="5"/>
        <v>5.153070438428716</v>
      </c>
      <c r="M23">
        <f t="shared" si="2"/>
        <v>1999</v>
      </c>
      <c r="N23" s="2">
        <f t="shared" si="0"/>
        <v>1.0635838150289019</v>
      </c>
      <c r="P23" s="2">
        <f t="shared" si="3"/>
        <v>5.153070438428716</v>
      </c>
    </row>
    <row r="24" spans="3:16" x14ac:dyDescent="0.2">
      <c r="C24">
        <f t="shared" si="4"/>
        <v>2000</v>
      </c>
      <c r="D24">
        <f>'Other-311'!D24</f>
        <v>1.0766830138207757</v>
      </c>
      <c r="F24">
        <f t="shared" si="1"/>
        <v>5.8998959846452088</v>
      </c>
      <c r="I24">
        <f>0.5*G22+0.5*G26</f>
        <v>-0.94216586256123014</v>
      </c>
      <c r="J24">
        <f t="shared" si="5"/>
        <v>4.9577301220839782</v>
      </c>
      <c r="M24">
        <f t="shared" si="2"/>
        <v>2000</v>
      </c>
      <c r="N24" s="2">
        <f t="shared" si="0"/>
        <v>1.0766830138207757</v>
      </c>
      <c r="P24" s="2">
        <f t="shared" si="3"/>
        <v>4.9577301220839782</v>
      </c>
    </row>
    <row r="25" spans="3:16" x14ac:dyDescent="0.2">
      <c r="C25">
        <f t="shared" si="4"/>
        <v>2001</v>
      </c>
      <c r="D25">
        <f>'Other-311'!D25</f>
        <v>1.1211317418213969</v>
      </c>
      <c r="F25">
        <f t="shared" si="1"/>
        <v>5.972559661228277</v>
      </c>
      <c r="I25">
        <f>0.25*G22+0.75*G26</f>
        <v>-1.0806454163258599</v>
      </c>
      <c r="J25">
        <f t="shared" si="5"/>
        <v>4.8919142449024173</v>
      </c>
      <c r="M25">
        <f t="shared" si="2"/>
        <v>2001</v>
      </c>
      <c r="N25" s="2">
        <f t="shared" si="0"/>
        <v>1.1211317418213969</v>
      </c>
      <c r="P25" s="2">
        <f t="shared" si="3"/>
        <v>4.8919142449024173</v>
      </c>
    </row>
    <row r="26" spans="3:16" x14ac:dyDescent="0.2">
      <c r="C26">
        <f t="shared" si="4"/>
        <v>2002</v>
      </c>
      <c r="D26">
        <f>'Other-311'!D26</f>
        <v>1.1777482269503547</v>
      </c>
      <c r="E26" s="3">
        <f>'Other (MECS) Prices'!AQ39</f>
        <v>5</v>
      </c>
      <c r="F26">
        <f t="shared" si="1"/>
        <v>6.2191249700904896</v>
      </c>
      <c r="G26">
        <f>E26-F26</f>
        <v>-1.2191249700904896</v>
      </c>
      <c r="H26">
        <f>G26^2</f>
        <v>1.4862656926981372</v>
      </c>
      <c r="I26">
        <f>G26</f>
        <v>-1.2191249700904896</v>
      </c>
      <c r="J26">
        <f t="shared" si="5"/>
        <v>5</v>
      </c>
      <c r="M26">
        <f t="shared" si="2"/>
        <v>2002</v>
      </c>
      <c r="N26" s="2">
        <f t="shared" si="0"/>
        <v>1.1777482269503547</v>
      </c>
      <c r="O26">
        <f>E26</f>
        <v>5</v>
      </c>
      <c r="P26" s="2">
        <f t="shared" si="3"/>
        <v>5</v>
      </c>
    </row>
    <row r="27" spans="3:16" x14ac:dyDescent="0.2">
      <c r="C27">
        <f t="shared" si="4"/>
        <v>2003</v>
      </c>
      <c r="D27">
        <f>'Other-311'!D27</f>
        <v>1.1895861148197597</v>
      </c>
      <c r="F27">
        <f t="shared" si="1"/>
        <v>6.5331870764868594</v>
      </c>
      <c r="I27">
        <f>0.75*G26+0.25*G30</f>
        <v>-1.5902499614353622</v>
      </c>
      <c r="J27">
        <f t="shared" si="5"/>
        <v>4.9429371150514969</v>
      </c>
      <c r="M27">
        <f t="shared" si="2"/>
        <v>2003</v>
      </c>
      <c r="N27" s="2">
        <f t="shared" si="0"/>
        <v>1.1895861148197597</v>
      </c>
      <c r="P27" s="2">
        <f t="shared" si="3"/>
        <v>4.9429371150514969</v>
      </c>
    </row>
    <row r="28" spans="3:16" x14ac:dyDescent="0.2">
      <c r="C28">
        <f t="shared" si="4"/>
        <v>2004</v>
      </c>
      <c r="D28">
        <f>'Other-311'!D28</f>
        <v>1.3600356030262573</v>
      </c>
      <c r="F28">
        <f t="shared" si="1"/>
        <v>6.5988540282780397</v>
      </c>
      <c r="I28">
        <f>0.5*G26+0.5*G30</f>
        <v>-1.9613749527802349</v>
      </c>
      <c r="J28">
        <f t="shared" si="5"/>
        <v>4.6374790754978044</v>
      </c>
      <c r="M28">
        <f t="shared" si="2"/>
        <v>2004</v>
      </c>
      <c r="N28" s="2">
        <f t="shared" si="0"/>
        <v>1.3600356030262573</v>
      </c>
      <c r="P28" s="2">
        <f t="shared" si="3"/>
        <v>4.6374790754978044</v>
      </c>
    </row>
    <row r="29" spans="3:16" x14ac:dyDescent="0.2">
      <c r="C29">
        <f t="shared" si="4"/>
        <v>2005</v>
      </c>
      <c r="D29">
        <f>'Other-311'!D29</f>
        <v>1.6591523895401261</v>
      </c>
      <c r="F29">
        <f t="shared" si="1"/>
        <v>7.5443688404106579</v>
      </c>
      <c r="I29">
        <f>0.25*G26+0.75*G30</f>
        <v>-2.3324999441251073</v>
      </c>
      <c r="J29">
        <f t="shared" si="5"/>
        <v>5.2118688962855506</v>
      </c>
      <c r="M29">
        <f t="shared" si="2"/>
        <v>2005</v>
      </c>
      <c r="N29" s="2">
        <f t="shared" si="0"/>
        <v>1.6591523895401261</v>
      </c>
      <c r="P29" s="2">
        <f t="shared" si="3"/>
        <v>5.2118688962855506</v>
      </c>
    </row>
    <row r="30" spans="3:16" x14ac:dyDescent="0.2">
      <c r="C30">
        <f t="shared" si="4"/>
        <v>2006</v>
      </c>
      <c r="D30">
        <f>'Other-311'!D30</f>
        <v>1.7832199546485261</v>
      </c>
      <c r="E30" s="3">
        <f>'Other (MECS) Prices'!AQ43</f>
        <v>6.5</v>
      </c>
      <c r="F30">
        <f t="shared" si="1"/>
        <v>9.2036249354699802</v>
      </c>
      <c r="G30">
        <f>E30-F30</f>
        <v>-2.7036249354699802</v>
      </c>
      <c r="H30">
        <f>G30^2</f>
        <v>7.309587791695054</v>
      </c>
      <c r="I30">
        <f>G30</f>
        <v>-2.7036249354699802</v>
      </c>
      <c r="J30">
        <f t="shared" si="5"/>
        <v>6.5</v>
      </c>
      <c r="M30">
        <f t="shared" si="2"/>
        <v>2006</v>
      </c>
      <c r="N30" s="2">
        <f t="shared" si="0"/>
        <v>1.7832199546485261</v>
      </c>
      <c r="O30">
        <f>E30</f>
        <v>6.5</v>
      </c>
      <c r="P30" s="2">
        <f t="shared" si="3"/>
        <v>6.5</v>
      </c>
    </row>
    <row r="31" spans="3:16" x14ac:dyDescent="0.2">
      <c r="C31">
        <f t="shared" si="4"/>
        <v>2007</v>
      </c>
      <c r="D31">
        <f>'Other-311'!D31</f>
        <v>1.8238712561466248</v>
      </c>
      <c r="F31">
        <f t="shared" si="1"/>
        <v>9.8918506482577087</v>
      </c>
      <c r="I31" s="15">
        <f>G30</f>
        <v>-2.7036249354699802</v>
      </c>
      <c r="J31">
        <f t="shared" si="5"/>
        <v>7.1882257127877285</v>
      </c>
      <c r="M31">
        <f t="shared" si="2"/>
        <v>2007</v>
      </c>
      <c r="N31" s="2">
        <f t="shared" si="0"/>
        <v>1.8238712561466248</v>
      </c>
      <c r="P31" s="2">
        <f t="shared" si="3"/>
        <v>7.1882257127877285</v>
      </c>
    </row>
    <row r="32" spans="3:16" x14ac:dyDescent="0.2">
      <c r="C32">
        <f t="shared" si="4"/>
        <v>2008</v>
      </c>
      <c r="D32">
        <f>'Other-311'!D32</f>
        <v>2.3044843049327355</v>
      </c>
      <c r="F32">
        <f t="shared" si="1"/>
        <v>10.117350930501772</v>
      </c>
      <c r="I32" s="15">
        <f>G30</f>
        <v>-2.7036249354699802</v>
      </c>
      <c r="J32">
        <f t="shared" si="5"/>
        <v>7.4137259950317915</v>
      </c>
      <c r="M32">
        <f t="shared" si="2"/>
        <v>2008</v>
      </c>
      <c r="N32" s="2">
        <f t="shared" si="0"/>
        <v>2.3044843049327355</v>
      </c>
      <c r="P32" s="2">
        <f t="shared" si="3"/>
        <v>7.4137259950317915</v>
      </c>
    </row>
    <row r="33" spans="3:16" x14ac:dyDescent="0.2">
      <c r="C33">
        <f t="shared" si="4"/>
        <v>2009</v>
      </c>
      <c r="D33">
        <f>'Other-311'!D33</f>
        <v>2.5407882676443627</v>
      </c>
      <c r="F33">
        <f t="shared" si="1"/>
        <v>12.78340033500894</v>
      </c>
      <c r="I33" s="15">
        <f>0.5*G30+0.5*G34</f>
        <v>-1.3989235116827965</v>
      </c>
      <c r="J33">
        <f t="shared" si="5"/>
        <v>11.384476823326143</v>
      </c>
      <c r="M33">
        <f t="shared" si="2"/>
        <v>2009</v>
      </c>
      <c r="N33" s="2">
        <f t="shared" si="0"/>
        <v>2.5407882676443627</v>
      </c>
      <c r="P33" s="2">
        <f t="shared" si="3"/>
        <v>11.384476823326143</v>
      </c>
    </row>
    <row r="34" spans="3:16" x14ac:dyDescent="0.2">
      <c r="C34">
        <f t="shared" si="4"/>
        <v>2010</v>
      </c>
      <c r="D34" s="3">
        <f>[5]Prices!H30</f>
        <v>2.7862700228832953</v>
      </c>
      <c r="E34" s="3">
        <f>'Other (MECS) Prices'!AQ47</f>
        <v>14</v>
      </c>
      <c r="F34">
        <f>$H$3*D34+$I$3*D33</f>
        <v>14.094222087895613</v>
      </c>
      <c r="G34">
        <f>E34-F34</f>
        <v>-9.4222087895612816E-2</v>
      </c>
      <c r="H34">
        <f>G34^2</f>
        <v>8.8778018474085871E-3</v>
      </c>
      <c r="I34">
        <f>G34</f>
        <v>-9.4222087895612816E-2</v>
      </c>
      <c r="J34">
        <f>F34+I34</f>
        <v>14</v>
      </c>
      <c r="M34">
        <f>C34</f>
        <v>2010</v>
      </c>
      <c r="N34" s="2">
        <f t="shared" si="0"/>
        <v>2.7862700228832953</v>
      </c>
      <c r="O34">
        <f>E34</f>
        <v>14</v>
      </c>
      <c r="P34" s="2">
        <f>J34</f>
        <v>14</v>
      </c>
    </row>
    <row r="35" spans="3:16" x14ac:dyDescent="0.2">
      <c r="C35">
        <f t="shared" si="4"/>
        <v>2011</v>
      </c>
      <c r="D35" s="3">
        <f>[5]Prices!H31</f>
        <v>3.175707000463607</v>
      </c>
      <c r="F35">
        <f t="shared" ref="F35:F42" si="6">$H$3*D35+$I$3*D34</f>
        <v>15.455954752094231</v>
      </c>
      <c r="I35">
        <f>0.75*G34+0.25*G38</f>
        <v>0.53795760729457065</v>
      </c>
      <c r="J35">
        <f t="shared" ref="J35:J42" si="7">F35+I35</f>
        <v>15.993912359388801</v>
      </c>
      <c r="M35">
        <f t="shared" ref="M35:M42" si="8">C35</f>
        <v>2011</v>
      </c>
      <c r="N35" s="2">
        <f t="shared" si="0"/>
        <v>3.175707000463607</v>
      </c>
      <c r="P35" s="2">
        <f t="shared" ref="P35:P42" si="9">J35</f>
        <v>15.993912359388801</v>
      </c>
    </row>
    <row r="36" spans="3:16" x14ac:dyDescent="0.2">
      <c r="C36">
        <f t="shared" si="4"/>
        <v>2012</v>
      </c>
      <c r="D36" s="3">
        <f>[5]Prices!H32</f>
        <v>3.0787878787878791</v>
      </c>
      <c r="F36">
        <f t="shared" si="6"/>
        <v>17.616233639222663</v>
      </c>
      <c r="I36">
        <f>0.5*G34+0.5*G38</f>
        <v>1.1701373024847541</v>
      </c>
      <c r="J36">
        <f t="shared" si="7"/>
        <v>18.786370941707418</v>
      </c>
      <c r="M36">
        <f t="shared" si="8"/>
        <v>2012</v>
      </c>
      <c r="N36" s="2">
        <f t="shared" si="0"/>
        <v>3.0787878787878791</v>
      </c>
      <c r="P36" s="2">
        <f t="shared" si="9"/>
        <v>18.786370941707418</v>
      </c>
    </row>
    <row r="37" spans="3:16" x14ac:dyDescent="0.2">
      <c r="C37">
        <f t="shared" si="4"/>
        <v>2013</v>
      </c>
      <c r="D37" s="3">
        <f>[5]Prices!H33</f>
        <v>2.8060185185185182</v>
      </c>
      <c r="F37">
        <f t="shared" si="6"/>
        <v>17.078605359504596</v>
      </c>
      <c r="I37">
        <f>0.25*G34+0.75*G38</f>
        <v>1.8023169976749376</v>
      </c>
      <c r="J37">
        <f t="shared" si="7"/>
        <v>18.880922357179536</v>
      </c>
      <c r="M37">
        <f t="shared" si="8"/>
        <v>2013</v>
      </c>
      <c r="N37" s="2">
        <f t="shared" si="0"/>
        <v>2.8060185185185182</v>
      </c>
      <c r="P37" s="2">
        <f t="shared" si="9"/>
        <v>18.880922357179536</v>
      </c>
    </row>
    <row r="38" spans="3:16" x14ac:dyDescent="0.2">
      <c r="C38">
        <f t="shared" si="4"/>
        <v>2014</v>
      </c>
      <c r="D38" s="3">
        <f>[5]Prices!H34</f>
        <v>2.6011614401858307</v>
      </c>
      <c r="E38" s="3">
        <f>'Other (MECS) Prices'!AQ51</f>
        <v>18</v>
      </c>
      <c r="F38">
        <f t="shared" si="6"/>
        <v>15.565503307134879</v>
      </c>
      <c r="G38">
        <f>E38-F38</f>
        <v>2.434496692865121</v>
      </c>
      <c r="H38">
        <f>G38^2</f>
        <v>5.9267741475712112</v>
      </c>
      <c r="I38">
        <f>G38</f>
        <v>2.434496692865121</v>
      </c>
      <c r="J38">
        <f t="shared" si="7"/>
        <v>18</v>
      </c>
      <c r="M38">
        <f t="shared" si="8"/>
        <v>2014</v>
      </c>
      <c r="N38" s="2">
        <f t="shared" si="0"/>
        <v>2.6011614401858307</v>
      </c>
      <c r="O38">
        <f>E38</f>
        <v>18</v>
      </c>
      <c r="P38" s="2">
        <f t="shared" si="9"/>
        <v>18</v>
      </c>
    </row>
    <row r="39" spans="3:16" x14ac:dyDescent="0.2">
      <c r="C39">
        <f t="shared" si="4"/>
        <v>2015</v>
      </c>
      <c r="D39" s="3">
        <f>[5]Prices!H35</f>
        <v>2.4259102455546149</v>
      </c>
      <c r="F39">
        <f t="shared" si="6"/>
        <v>14.429123233648776</v>
      </c>
      <c r="I39" s="17">
        <f>I38</f>
        <v>2.434496692865121</v>
      </c>
      <c r="J39">
        <f t="shared" si="7"/>
        <v>16.863619926513898</v>
      </c>
      <c r="M39">
        <f t="shared" si="8"/>
        <v>2015</v>
      </c>
      <c r="N39" s="2">
        <f t="shared" si="0"/>
        <v>2.4259102455546149</v>
      </c>
      <c r="P39" s="2">
        <f t="shared" si="9"/>
        <v>16.863619926513898</v>
      </c>
    </row>
    <row r="40" spans="3:16" x14ac:dyDescent="0.2">
      <c r="C40">
        <f t="shared" si="4"/>
        <v>2016</v>
      </c>
      <c r="D40" s="3">
        <f>[5]Prices!H36</f>
        <v>2.2987413915934458</v>
      </c>
      <c r="F40">
        <f t="shared" si="6"/>
        <v>13.456972468566958</v>
      </c>
      <c r="I40" s="17">
        <f t="shared" ref="I40:I42" si="10">I39</f>
        <v>2.434496692865121</v>
      </c>
      <c r="J40">
        <f t="shared" si="7"/>
        <v>15.891469161432079</v>
      </c>
      <c r="M40">
        <f t="shared" si="8"/>
        <v>2016</v>
      </c>
      <c r="N40" s="2">
        <f t="shared" si="0"/>
        <v>2.2987413915934458</v>
      </c>
      <c r="P40" s="2">
        <f t="shared" si="9"/>
        <v>15.891469161432079</v>
      </c>
    </row>
    <row r="41" spans="3:16" x14ac:dyDescent="0.2">
      <c r="C41">
        <f t="shared" si="4"/>
        <v>2017</v>
      </c>
      <c r="D41" s="3">
        <f>[5]Prices!H37</f>
        <v>2.6728199211614267</v>
      </c>
      <c r="F41">
        <f t="shared" si="6"/>
        <v>12.75154333335861</v>
      </c>
      <c r="I41" s="17">
        <f t="shared" si="10"/>
        <v>2.434496692865121</v>
      </c>
      <c r="J41">
        <f t="shared" si="7"/>
        <v>15.186040026223731</v>
      </c>
      <c r="M41">
        <f t="shared" si="8"/>
        <v>2017</v>
      </c>
      <c r="N41" s="2">
        <f t="shared" si="0"/>
        <v>2.6728199211614267</v>
      </c>
      <c r="P41" s="2">
        <f t="shared" si="9"/>
        <v>15.186040026223731</v>
      </c>
    </row>
    <row r="42" spans="3:16" x14ac:dyDescent="0.2">
      <c r="C42">
        <f t="shared" si="4"/>
        <v>2018</v>
      </c>
      <c r="D42" s="3">
        <f>[5]Prices!H38</f>
        <v>2.8656155070157672</v>
      </c>
      <c r="F42">
        <f t="shared" si="6"/>
        <v>14.826626070942522</v>
      </c>
      <c r="I42" s="17">
        <f t="shared" si="10"/>
        <v>2.434496692865121</v>
      </c>
      <c r="J42">
        <f t="shared" si="7"/>
        <v>17.261122763807641</v>
      </c>
      <c r="M42">
        <f t="shared" si="8"/>
        <v>2018</v>
      </c>
      <c r="N42" s="2">
        <f t="shared" si="0"/>
        <v>2.8656155070157672</v>
      </c>
      <c r="P42" s="2">
        <f t="shared" si="9"/>
        <v>17.261122763807641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85546875" customWidth="1"/>
  </cols>
  <sheetData>
    <row r="2" spans="3:16" x14ac:dyDescent="0.2">
      <c r="K2" s="8" t="s">
        <v>35</v>
      </c>
    </row>
    <row r="3" spans="3:16" x14ac:dyDescent="0.2">
      <c r="H3" s="4">
        <v>1.7746125923889826</v>
      </c>
      <c r="I3" s="4">
        <v>0</v>
      </c>
      <c r="K3">
        <v>0</v>
      </c>
    </row>
    <row r="4" spans="3:16" x14ac:dyDescent="0.2">
      <c r="H4">
        <f>SUM(H22:H38)</f>
        <v>22.039761189281126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'Other-311'!D7</f>
        <v>1.3710885852798589</v>
      </c>
      <c r="I7">
        <f>G9</f>
        <v>-2.4805892640205673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'Other-311'!D8</f>
        <v>1.3589174800354924</v>
      </c>
      <c r="F8">
        <f t="shared" ref="F8:F33" si="1">$H$3*D8+$I$3*D7</f>
        <v>2.4115520720884889</v>
      </c>
      <c r="I8">
        <f>G9</f>
        <v>-2.4805892640205673</v>
      </c>
      <c r="J8">
        <f>F8+I8</f>
        <v>-6.9037191932078468E-2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-6.9037191932078468E-2</v>
      </c>
    </row>
    <row r="9" spans="3:16" x14ac:dyDescent="0.2">
      <c r="C9">
        <f t="shared" ref="C9:C42" si="4">C8+1</f>
        <v>1985</v>
      </c>
      <c r="D9">
        <f>'Other-311'!D9</f>
        <v>1.3978201634877385</v>
      </c>
      <c r="E9">
        <f>'Other (MECS) Prices'!AR22</f>
        <v>0</v>
      </c>
      <c r="F9">
        <f t="shared" si="1"/>
        <v>2.4805892640205673</v>
      </c>
      <c r="G9">
        <f>E9-F9</f>
        <v>-2.4805892640205673</v>
      </c>
      <c r="H9">
        <f>G9^2</f>
        <v>6.1533230967741002</v>
      </c>
      <c r="I9">
        <f>G9</f>
        <v>-2.4805892640205673</v>
      </c>
      <c r="J9">
        <f t="shared" ref="J9:J33" si="5">F9+I9</f>
        <v>0</v>
      </c>
      <c r="M9">
        <f t="shared" si="2"/>
        <v>1985</v>
      </c>
      <c r="N9" s="2">
        <f t="shared" si="0"/>
        <v>1.3978201634877385</v>
      </c>
      <c r="O9">
        <f>E9</f>
        <v>0</v>
      </c>
      <c r="P9" s="2">
        <f t="shared" si="3"/>
        <v>0</v>
      </c>
    </row>
    <row r="10" spans="3:16" x14ac:dyDescent="0.2">
      <c r="C10">
        <f t="shared" si="4"/>
        <v>1986</v>
      </c>
      <c r="D10">
        <f>'Other-311'!D10</f>
        <v>1.2990990990990992</v>
      </c>
      <c r="F10">
        <f t="shared" si="1"/>
        <v>2.3053976200224442</v>
      </c>
      <c r="I10">
        <f>(0.67*G9+0.33*G12)</f>
        <v>-2.3864272228512111</v>
      </c>
      <c r="J10">
        <f t="shared" si="5"/>
        <v>-8.1029602828766922E-2</v>
      </c>
      <c r="M10">
        <f t="shared" si="2"/>
        <v>1986</v>
      </c>
      <c r="N10" s="2">
        <f t="shared" si="0"/>
        <v>1.2990990990990992</v>
      </c>
      <c r="P10" s="2">
        <f t="shared" si="3"/>
        <v>-8.1029602828766922E-2</v>
      </c>
    </row>
    <row r="11" spans="3:16" x14ac:dyDescent="0.2">
      <c r="C11">
        <f t="shared" si="4"/>
        <v>1987</v>
      </c>
      <c r="D11">
        <f>'Other-311'!D11</f>
        <v>1.2596067917783738</v>
      </c>
      <c r="F11">
        <f t="shared" si="1"/>
        <v>2.2353140741485893</v>
      </c>
      <c r="I11">
        <f>(0.33*G9+0.67*G12)</f>
        <v>-2.2894117864949046</v>
      </c>
      <c r="J11">
        <f t="shared" si="5"/>
        <v>-5.409771234631533E-2</v>
      </c>
      <c r="M11">
        <f t="shared" si="2"/>
        <v>1987</v>
      </c>
      <c r="N11" s="2">
        <f t="shared" si="0"/>
        <v>1.2596067917783738</v>
      </c>
      <c r="P11" s="2">
        <f t="shared" si="3"/>
        <v>-5.409771234631533E-2</v>
      </c>
    </row>
    <row r="12" spans="3:16" x14ac:dyDescent="0.2">
      <c r="C12">
        <f t="shared" si="4"/>
        <v>1988</v>
      </c>
      <c r="D12">
        <f>'Other-311'!D12</f>
        <v>1.237030411449016</v>
      </c>
      <c r="E12">
        <f>'Other (MECS) Prices'!AR25</f>
        <v>0</v>
      </c>
      <c r="F12">
        <f t="shared" si="1"/>
        <v>2.195249745325548</v>
      </c>
      <c r="G12">
        <f>E12-F12</f>
        <v>-2.195249745325548</v>
      </c>
      <c r="H12">
        <f>G12^2</f>
        <v>4.8191214443518833</v>
      </c>
      <c r="I12">
        <f>G12</f>
        <v>-2.195249745325548</v>
      </c>
      <c r="J12">
        <f t="shared" si="5"/>
        <v>0</v>
      </c>
      <c r="M12">
        <f t="shared" si="2"/>
        <v>1988</v>
      </c>
      <c r="N12" s="2">
        <f t="shared" si="0"/>
        <v>1.237030411449016</v>
      </c>
      <c r="O12">
        <f>E12</f>
        <v>0</v>
      </c>
      <c r="P12" s="2">
        <f t="shared" si="3"/>
        <v>0</v>
      </c>
    </row>
    <row r="13" spans="3:16" x14ac:dyDescent="0.2">
      <c r="C13">
        <f t="shared" si="4"/>
        <v>1989</v>
      </c>
      <c r="D13">
        <f>'Other-311'!D13</f>
        <v>1.2259507829977627</v>
      </c>
      <c r="F13">
        <f t="shared" si="1"/>
        <v>2.175587697156963</v>
      </c>
      <c r="I13">
        <f>(0.67*G12+0.33*G15)</f>
        <v>-2.1875917307205275</v>
      </c>
      <c r="J13">
        <f t="shared" si="5"/>
        <v>-1.2004033563564498E-2</v>
      </c>
      <c r="M13">
        <f t="shared" si="2"/>
        <v>1989</v>
      </c>
      <c r="N13" s="2">
        <f t="shared" si="0"/>
        <v>1.2259507829977627</v>
      </c>
      <c r="P13" s="2">
        <f t="shared" si="3"/>
        <v>-1.2004033563564498E-2</v>
      </c>
    </row>
    <row r="14" spans="3:16" x14ac:dyDescent="0.2">
      <c r="C14">
        <f t="shared" si="4"/>
        <v>1990</v>
      </c>
      <c r="D14">
        <f>'Other-311'!D14</f>
        <v>1.2212822796081924</v>
      </c>
      <c r="F14">
        <f t="shared" si="1"/>
        <v>2.1673029122542204</v>
      </c>
      <c r="I14">
        <f>(0.33*G12+0.67*G15)</f>
        <v>-2.1797016550668697</v>
      </c>
      <c r="J14">
        <f t="shared" si="5"/>
        <v>-1.2398742812649299E-2</v>
      </c>
      <c r="M14">
        <f t="shared" si="2"/>
        <v>1990</v>
      </c>
      <c r="N14" s="2">
        <f t="shared" si="0"/>
        <v>1.2212822796081924</v>
      </c>
      <c r="P14" s="2">
        <f t="shared" si="3"/>
        <v>-1.2398742812649299E-2</v>
      </c>
    </row>
    <row r="15" spans="3:16" x14ac:dyDescent="0.2">
      <c r="C15">
        <f t="shared" si="4"/>
        <v>1991</v>
      </c>
      <c r="D15">
        <f>'Other-311'!D15</f>
        <v>1.223953695458593</v>
      </c>
      <c r="E15" s="3">
        <f>'Other (MECS) Prices'!AR28</f>
        <v>0</v>
      </c>
      <c r="F15">
        <f t="shared" si="1"/>
        <v>2.1720436404618493</v>
      </c>
      <c r="G15">
        <f>E15-F15</f>
        <v>-2.1720436404618493</v>
      </c>
      <c r="H15">
        <f>G15^2</f>
        <v>4.7177735760707629</v>
      </c>
      <c r="I15">
        <f>G15</f>
        <v>-2.1720436404618493</v>
      </c>
      <c r="J15">
        <f t="shared" si="5"/>
        <v>0</v>
      </c>
      <c r="M15">
        <f t="shared" si="2"/>
        <v>1991</v>
      </c>
      <c r="N15" s="2">
        <f t="shared" si="0"/>
        <v>1.223953695458593</v>
      </c>
      <c r="O15">
        <f>E15</f>
        <v>0</v>
      </c>
      <c r="P15" s="2">
        <f t="shared" si="3"/>
        <v>0</v>
      </c>
    </row>
    <row r="16" spans="3:16" x14ac:dyDescent="0.2">
      <c r="C16">
        <f t="shared" si="4"/>
        <v>1992</v>
      </c>
      <c r="D16">
        <f>'Other-311'!D16</f>
        <v>1.2035955056179777</v>
      </c>
      <c r="F16">
        <f t="shared" si="1"/>
        <v>2.1359157404124476</v>
      </c>
      <c r="I16">
        <f>(0.67*G15+0.33*G18)</f>
        <v>-2.1366818785721122</v>
      </c>
      <c r="J16">
        <f t="shared" si="5"/>
        <v>-7.6613815966464216E-4</v>
      </c>
      <c r="M16">
        <f t="shared" si="2"/>
        <v>1992</v>
      </c>
      <c r="N16" s="2">
        <f t="shared" si="0"/>
        <v>1.2035955056179777</v>
      </c>
      <c r="P16" s="2">
        <f t="shared" si="3"/>
        <v>-7.6613815966464216E-4</v>
      </c>
    </row>
    <row r="17" spans="3:16" x14ac:dyDescent="0.2">
      <c r="C17">
        <f t="shared" si="4"/>
        <v>1993</v>
      </c>
      <c r="D17">
        <f>'Other-311'!D17</f>
        <v>1.1821880650994574</v>
      </c>
      <c r="F17">
        <f t="shared" si="1"/>
        <v>2.0979258268974634</v>
      </c>
      <c r="I17">
        <f>(0.33*G15+0.67*G18)</f>
        <v>-2.1002485481402617</v>
      </c>
      <c r="J17">
        <f t="shared" si="5"/>
        <v>-2.322721242798309E-3</v>
      </c>
      <c r="M17">
        <f t="shared" si="2"/>
        <v>1993</v>
      </c>
      <c r="N17" s="2">
        <f t="shared" si="0"/>
        <v>1.1821880650994574</v>
      </c>
      <c r="P17" s="2">
        <f t="shared" si="3"/>
        <v>-2.322721242798309E-3</v>
      </c>
    </row>
    <row r="18" spans="3:16" x14ac:dyDescent="0.2">
      <c r="C18">
        <f t="shared" si="4"/>
        <v>1994</v>
      </c>
      <c r="D18">
        <f>'Other-311'!D18</f>
        <v>1.1635704576347983</v>
      </c>
      <c r="E18" s="3">
        <f>'Other (MECS) Prices'!AR31</f>
        <v>0</v>
      </c>
      <c r="F18">
        <f t="shared" si="1"/>
        <v>2.0648867862505242</v>
      </c>
      <c r="G18">
        <f>E18-F18</f>
        <v>-2.0648867862505242</v>
      </c>
      <c r="H18">
        <f>G18^2</f>
        <v>4.263757440032018</v>
      </c>
      <c r="I18">
        <f>G18</f>
        <v>-2.0648867862505242</v>
      </c>
      <c r="J18">
        <f t="shared" si="5"/>
        <v>0</v>
      </c>
      <c r="M18">
        <f t="shared" si="2"/>
        <v>1994</v>
      </c>
      <c r="N18" s="2">
        <f t="shared" si="0"/>
        <v>1.1635704576347983</v>
      </c>
      <c r="O18">
        <f>E18</f>
        <v>0</v>
      </c>
      <c r="P18" s="2">
        <f t="shared" si="3"/>
        <v>0</v>
      </c>
    </row>
    <row r="19" spans="3:16" x14ac:dyDescent="0.2">
      <c r="C19">
        <f t="shared" si="4"/>
        <v>1995</v>
      </c>
      <c r="D19">
        <f>'Other-311'!D19</f>
        <v>1.1644646924829156</v>
      </c>
      <c r="F19">
        <f t="shared" si="1"/>
        <v>2.0664737066725465</v>
      </c>
      <c r="I19">
        <f>0.75*G18+0.25*G22</f>
        <v>-1.9212891108898582</v>
      </c>
      <c r="J19">
        <f t="shared" si="5"/>
        <v>0.14518459578268827</v>
      </c>
      <c r="M19">
        <f t="shared" si="2"/>
        <v>1995</v>
      </c>
      <c r="N19" s="2">
        <f t="shared" si="0"/>
        <v>1.1644646924829156</v>
      </c>
      <c r="P19" s="2">
        <f t="shared" si="3"/>
        <v>0.14518459578268827</v>
      </c>
    </row>
    <row r="20" spans="3:16" x14ac:dyDescent="0.2">
      <c r="C20">
        <f t="shared" si="4"/>
        <v>1996</v>
      </c>
      <c r="D20">
        <f>'Other-311'!D20</f>
        <v>1.1383989145183175</v>
      </c>
      <c r="F20">
        <f t="shared" si="1"/>
        <v>2.0202170488661553</v>
      </c>
      <c r="I20">
        <f>0.5*G18+0.5*G22</f>
        <v>-1.777691435529192</v>
      </c>
      <c r="J20">
        <f t="shared" si="5"/>
        <v>0.24252561333696332</v>
      </c>
      <c r="M20">
        <f t="shared" si="2"/>
        <v>1996</v>
      </c>
      <c r="N20" s="2">
        <f t="shared" si="0"/>
        <v>1.1383989145183175</v>
      </c>
      <c r="P20" s="2">
        <f t="shared" si="3"/>
        <v>0.24252561333696332</v>
      </c>
    </row>
    <row r="21" spans="3:16" x14ac:dyDescent="0.2">
      <c r="C21">
        <f t="shared" si="4"/>
        <v>1997</v>
      </c>
      <c r="D21">
        <f>'Other-311'!D21</f>
        <v>1.1114118177717636</v>
      </c>
      <c r="F21">
        <f t="shared" si="1"/>
        <v>1.9723254071477008</v>
      </c>
      <c r="I21">
        <f>0.25*G18+0.75*G22</f>
        <v>-1.6340937601685259</v>
      </c>
      <c r="J21">
        <f t="shared" si="5"/>
        <v>0.33823164697917485</v>
      </c>
      <c r="M21">
        <f t="shared" si="2"/>
        <v>1997</v>
      </c>
      <c r="N21" s="2">
        <f t="shared" si="0"/>
        <v>1.1114118177717636</v>
      </c>
      <c r="P21" s="2">
        <f t="shared" si="3"/>
        <v>0.33823164697917485</v>
      </c>
    </row>
    <row r="22" spans="3:16" x14ac:dyDescent="0.2">
      <c r="C22">
        <f t="shared" si="4"/>
        <v>1998</v>
      </c>
      <c r="D22">
        <f>'Other-311'!D22</f>
        <v>1.0738341968911918</v>
      </c>
      <c r="E22" s="3">
        <f>'Other (MECS) Prices'!AR35</f>
        <v>0.41514360313315929</v>
      </c>
      <c r="F22">
        <f t="shared" si="1"/>
        <v>1.9056396879410189</v>
      </c>
      <c r="G22">
        <f>E22-F22</f>
        <v>-1.4904960848078597</v>
      </c>
      <c r="H22">
        <f>G22^2</f>
        <v>2.2215785788275584</v>
      </c>
      <c r="I22">
        <f>G22</f>
        <v>-1.4904960848078597</v>
      </c>
      <c r="J22">
        <f t="shared" si="5"/>
        <v>0.41514360313315923</v>
      </c>
      <c r="M22">
        <f t="shared" si="2"/>
        <v>1998</v>
      </c>
      <c r="N22" s="2">
        <f t="shared" si="0"/>
        <v>1.0738341968911918</v>
      </c>
      <c r="O22">
        <f>E22</f>
        <v>0.41514360313315929</v>
      </c>
      <c r="P22" s="2">
        <f t="shared" si="3"/>
        <v>0.41514360313315923</v>
      </c>
    </row>
    <row r="23" spans="3:16" x14ac:dyDescent="0.2">
      <c r="C23">
        <f t="shared" si="4"/>
        <v>1999</v>
      </c>
      <c r="D23">
        <f>'Other-311'!D23</f>
        <v>1.0635838150289019</v>
      </c>
      <c r="F23">
        <f t="shared" si="1"/>
        <v>1.8874492312114037</v>
      </c>
      <c r="I23">
        <f>0.75*G22+0.25*G26</f>
        <v>-1.0153837721583689</v>
      </c>
      <c r="J23">
        <f t="shared" si="5"/>
        <v>0.87206545905303479</v>
      </c>
      <c r="M23">
        <f t="shared" si="2"/>
        <v>1999</v>
      </c>
      <c r="N23" s="2">
        <f t="shared" si="0"/>
        <v>1.0635838150289019</v>
      </c>
      <c r="P23" s="2">
        <f t="shared" si="3"/>
        <v>0.87206545905303479</v>
      </c>
    </row>
    <row r="24" spans="3:16" x14ac:dyDescent="0.2">
      <c r="C24">
        <f t="shared" si="4"/>
        <v>2000</v>
      </c>
      <c r="D24">
        <f>'Other-311'!D24</f>
        <v>1.0766830138207757</v>
      </c>
      <c r="F24">
        <f t="shared" si="1"/>
        <v>1.9106952343376695</v>
      </c>
      <c r="I24">
        <f>0.5*G22+0.5*G26</f>
        <v>-0.54027145950887823</v>
      </c>
      <c r="J24">
        <f t="shared" si="5"/>
        <v>1.3704237748287913</v>
      </c>
      <c r="M24">
        <f t="shared" si="2"/>
        <v>2000</v>
      </c>
      <c r="N24" s="2">
        <f t="shared" si="0"/>
        <v>1.0766830138207757</v>
      </c>
      <c r="P24" s="2">
        <f t="shared" si="3"/>
        <v>1.3704237748287913</v>
      </c>
    </row>
    <row r="25" spans="3:16" x14ac:dyDescent="0.2">
      <c r="C25">
        <f t="shared" si="4"/>
        <v>2001</v>
      </c>
      <c r="D25">
        <f>'Other-311'!D25</f>
        <v>1.1211317418213969</v>
      </c>
      <c r="F25">
        <f t="shared" si="1"/>
        <v>1.9895745067632447</v>
      </c>
      <c r="I25">
        <f>0.25*G22+0.75*G26</f>
        <v>-6.5159146859387507E-2</v>
      </c>
      <c r="J25">
        <f t="shared" si="5"/>
        <v>1.9244153599038571</v>
      </c>
      <c r="M25">
        <f t="shared" si="2"/>
        <v>2001</v>
      </c>
      <c r="N25" s="2">
        <f t="shared" si="0"/>
        <v>1.1211317418213969</v>
      </c>
      <c r="P25" s="2">
        <f t="shared" si="3"/>
        <v>1.9244153599038571</v>
      </c>
    </row>
    <row r="26" spans="3:16" x14ac:dyDescent="0.2">
      <c r="C26">
        <f t="shared" si="4"/>
        <v>2002</v>
      </c>
      <c r="D26">
        <f>'Other-311'!D26</f>
        <v>1.1777482269503547</v>
      </c>
      <c r="E26" s="3">
        <f>'Other (MECS) Prices'!AR39</f>
        <v>2.5</v>
      </c>
      <c r="F26">
        <f t="shared" si="1"/>
        <v>2.0900468342098968</v>
      </c>
      <c r="G26">
        <f>E26-F26</f>
        <v>0.40995316579010321</v>
      </c>
      <c r="H26">
        <f>G26^2</f>
        <v>0.16806159814132784</v>
      </c>
      <c r="I26">
        <f>G26</f>
        <v>0.40995316579010321</v>
      </c>
      <c r="J26">
        <f t="shared" si="5"/>
        <v>2.5</v>
      </c>
      <c r="M26">
        <f t="shared" si="2"/>
        <v>2002</v>
      </c>
      <c r="N26" s="2">
        <f t="shared" si="0"/>
        <v>1.1777482269503547</v>
      </c>
      <c r="O26">
        <f>E26</f>
        <v>2.5</v>
      </c>
      <c r="P26" s="2">
        <f t="shared" si="3"/>
        <v>2.5</v>
      </c>
    </row>
    <row r="27" spans="3:16" x14ac:dyDescent="0.2">
      <c r="C27">
        <f t="shared" si="4"/>
        <v>2003</v>
      </c>
      <c r="D27">
        <f>'Other-311'!D27</f>
        <v>1.1895861148197597</v>
      </c>
      <c r="F27">
        <f t="shared" si="1"/>
        <v>2.1110544990902316</v>
      </c>
      <c r="I27">
        <f>0.75*G26+0.25*G30</f>
        <v>1.0163337277129312</v>
      </c>
      <c r="J27">
        <f t="shared" si="5"/>
        <v>3.1273882268031628</v>
      </c>
      <c r="M27">
        <f t="shared" si="2"/>
        <v>2003</v>
      </c>
      <c r="N27" s="2">
        <f t="shared" si="0"/>
        <v>1.1895861148197597</v>
      </c>
      <c r="P27" s="2">
        <f t="shared" si="3"/>
        <v>3.1273882268031628</v>
      </c>
    </row>
    <row r="28" spans="3:16" x14ac:dyDescent="0.2">
      <c r="C28">
        <f t="shared" si="4"/>
        <v>2004</v>
      </c>
      <c r="D28">
        <f>'Other-311'!D28</f>
        <v>1.3600356030262573</v>
      </c>
      <c r="F28">
        <f t="shared" si="1"/>
        <v>2.4135363072277398</v>
      </c>
      <c r="I28">
        <f>0.5*G26+0.5*G30</f>
        <v>1.6227142896357591</v>
      </c>
      <c r="J28">
        <f t="shared" si="5"/>
        <v>4.036250596863499</v>
      </c>
      <c r="M28">
        <f t="shared" si="2"/>
        <v>2004</v>
      </c>
      <c r="N28" s="2">
        <f t="shared" si="0"/>
        <v>1.3600356030262573</v>
      </c>
      <c r="P28" s="2">
        <f t="shared" si="3"/>
        <v>4.036250596863499</v>
      </c>
    </row>
    <row r="29" spans="3:16" x14ac:dyDescent="0.2">
      <c r="C29">
        <f t="shared" si="4"/>
        <v>2005</v>
      </c>
      <c r="D29">
        <f>'Other-311'!D29</f>
        <v>1.6591523895401261</v>
      </c>
      <c r="F29">
        <f t="shared" si="1"/>
        <v>2.9443527231701783</v>
      </c>
      <c r="I29">
        <f>0.25*G26+0.75*G30</f>
        <v>2.2290948515585871</v>
      </c>
      <c r="J29">
        <f t="shared" si="5"/>
        <v>5.1734475747287654</v>
      </c>
      <c r="M29">
        <f t="shared" si="2"/>
        <v>2005</v>
      </c>
      <c r="N29" s="2">
        <f t="shared" si="0"/>
        <v>1.6591523895401261</v>
      </c>
      <c r="P29" s="2">
        <f t="shared" si="3"/>
        <v>5.1734475747287654</v>
      </c>
    </row>
    <row r="30" spans="3:16" x14ac:dyDescent="0.2">
      <c r="C30">
        <f t="shared" si="4"/>
        <v>2006</v>
      </c>
      <c r="D30">
        <f>'Other-311'!D30</f>
        <v>1.7832199546485261</v>
      </c>
      <c r="E30" s="3">
        <f>'Other (MECS) Prices'!AR43</f>
        <v>6</v>
      </c>
      <c r="F30">
        <f t="shared" si="1"/>
        <v>3.1645245865185849</v>
      </c>
      <c r="G30">
        <f>E30-F30</f>
        <v>2.8354754134814151</v>
      </c>
      <c r="H30">
        <f>G30^2</f>
        <v>8.0399208204576009</v>
      </c>
      <c r="I30">
        <f>G30</f>
        <v>2.8354754134814151</v>
      </c>
      <c r="J30">
        <f t="shared" si="5"/>
        <v>6</v>
      </c>
      <c r="M30">
        <f t="shared" si="2"/>
        <v>2006</v>
      </c>
      <c r="N30" s="2">
        <f t="shared" si="0"/>
        <v>1.7832199546485261</v>
      </c>
      <c r="O30">
        <f>E30</f>
        <v>6</v>
      </c>
      <c r="P30" s="2">
        <f t="shared" si="3"/>
        <v>6</v>
      </c>
    </row>
    <row r="31" spans="3:16" x14ac:dyDescent="0.2">
      <c r="C31">
        <f t="shared" si="4"/>
        <v>2007</v>
      </c>
      <c r="D31">
        <f>'Other-311'!D31</f>
        <v>1.8238712561466248</v>
      </c>
      <c r="F31">
        <f t="shared" si="1"/>
        <v>3.2366648980541122</v>
      </c>
      <c r="I31" s="15">
        <f>G30</f>
        <v>2.8354754134814151</v>
      </c>
      <c r="J31">
        <f t="shared" si="5"/>
        <v>6.0721403115355272</v>
      </c>
      <c r="M31">
        <f t="shared" si="2"/>
        <v>2007</v>
      </c>
      <c r="N31" s="2">
        <f t="shared" si="0"/>
        <v>1.8238712561466248</v>
      </c>
      <c r="P31" s="2">
        <f t="shared" si="3"/>
        <v>6.0721403115355272</v>
      </c>
    </row>
    <row r="32" spans="3:16" x14ac:dyDescent="0.2">
      <c r="C32">
        <f t="shared" si="4"/>
        <v>2008</v>
      </c>
      <c r="D32">
        <f>'Other-311'!D32</f>
        <v>2.3044843049327355</v>
      </c>
      <c r="F32">
        <f t="shared" si="1"/>
        <v>4.089566866496404</v>
      </c>
      <c r="I32" s="15">
        <f>G30</f>
        <v>2.8354754134814151</v>
      </c>
      <c r="J32">
        <f t="shared" si="5"/>
        <v>6.9250422799778191</v>
      </c>
      <c r="M32">
        <f t="shared" si="2"/>
        <v>2008</v>
      </c>
      <c r="N32" s="2">
        <f t="shared" si="0"/>
        <v>2.3044843049327355</v>
      </c>
      <c r="P32" s="2">
        <f t="shared" si="3"/>
        <v>6.9250422799778191</v>
      </c>
    </row>
    <row r="33" spans="3:16" x14ac:dyDescent="0.2">
      <c r="C33">
        <f t="shared" si="4"/>
        <v>2009</v>
      </c>
      <c r="D33">
        <f>'Other-311'!D33</f>
        <v>2.5407882676443627</v>
      </c>
      <c r="F33">
        <f t="shared" si="1"/>
        <v>4.5089148543558748</v>
      </c>
      <c r="I33" s="15">
        <f>0.5*G30+0.5*G34</f>
        <v>2.72546277253839</v>
      </c>
      <c r="J33">
        <f t="shared" si="5"/>
        <v>7.2343776268942648</v>
      </c>
      <c r="M33">
        <f t="shared" si="2"/>
        <v>2009</v>
      </c>
      <c r="N33" s="2">
        <f t="shared" si="0"/>
        <v>2.5407882676443627</v>
      </c>
      <c r="P33" s="2">
        <f t="shared" si="3"/>
        <v>7.2343776268942648</v>
      </c>
    </row>
    <row r="34" spans="3:16" x14ac:dyDescent="0.2">
      <c r="C34">
        <f t="shared" si="4"/>
        <v>2010</v>
      </c>
      <c r="D34" s="3">
        <f>[5]Prices!H30</f>
        <v>2.7862700228832953</v>
      </c>
      <c r="E34" s="3">
        <f>'Other (MECS) Prices'!AR47</f>
        <v>7.56</v>
      </c>
      <c r="F34">
        <f>$H$3*D34+$I$3*D33</f>
        <v>4.9445498684046347</v>
      </c>
      <c r="G34">
        <f>E34-F34</f>
        <v>2.6154501315953649</v>
      </c>
      <c r="H34">
        <f>G34^2</f>
        <v>6.8405793908622119</v>
      </c>
      <c r="I34">
        <f>G34</f>
        <v>2.6154501315953649</v>
      </c>
      <c r="J34">
        <f>F34+I34</f>
        <v>7.56</v>
      </c>
      <c r="M34">
        <f>C34</f>
        <v>2010</v>
      </c>
      <c r="N34" s="2">
        <f t="shared" si="0"/>
        <v>2.7862700228832953</v>
      </c>
      <c r="O34">
        <f>E34</f>
        <v>7.56</v>
      </c>
      <c r="P34" s="2">
        <f>J34</f>
        <v>7.56</v>
      </c>
    </row>
    <row r="35" spans="3:16" x14ac:dyDescent="0.2">
      <c r="C35">
        <f t="shared" si="4"/>
        <v>2011</v>
      </c>
      <c r="D35" s="3">
        <f>[5]Prices!H31</f>
        <v>3.175707000463607</v>
      </c>
      <c r="F35">
        <f t="shared" ref="F35:F42" si="6">$H$3*D35+$I$3*D34</f>
        <v>5.6356496327605612</v>
      </c>
      <c r="I35">
        <f>0.75*G34+0.25*G38</f>
        <v>2.5075741370489144</v>
      </c>
      <c r="J35">
        <f t="shared" ref="J35:J42" si="7">F35+I35</f>
        <v>8.1432237698094756</v>
      </c>
      <c r="M35">
        <f t="shared" ref="M35:M42" si="8">C35</f>
        <v>2011</v>
      </c>
      <c r="N35" s="2">
        <f t="shared" si="0"/>
        <v>3.175707000463607</v>
      </c>
      <c r="P35" s="2">
        <f t="shared" ref="P35:P42" si="9">J35</f>
        <v>8.1432237698094756</v>
      </c>
    </row>
    <row r="36" spans="3:16" x14ac:dyDescent="0.2">
      <c r="C36">
        <f t="shared" si="4"/>
        <v>2012</v>
      </c>
      <c r="D36" s="3">
        <f>[5]Prices!H32</f>
        <v>3.0787878787878791</v>
      </c>
      <c r="F36">
        <f t="shared" si="6"/>
        <v>5.4636557389915348</v>
      </c>
      <c r="I36">
        <f>0.5*G34+0.5*G38</f>
        <v>2.3996981425024639</v>
      </c>
      <c r="J36">
        <f t="shared" si="7"/>
        <v>7.8633538814939987</v>
      </c>
      <c r="M36">
        <f t="shared" si="8"/>
        <v>2012</v>
      </c>
      <c r="N36" s="2">
        <f t="shared" si="0"/>
        <v>3.0787878787878791</v>
      </c>
      <c r="P36" s="2">
        <f t="shared" si="9"/>
        <v>7.8633538814939987</v>
      </c>
    </row>
    <row r="37" spans="3:16" x14ac:dyDescent="0.2">
      <c r="C37">
        <f t="shared" si="4"/>
        <v>2013</v>
      </c>
      <c r="D37" s="3">
        <f>[5]Prices!H33</f>
        <v>2.8060185185185182</v>
      </c>
      <c r="F37">
        <f t="shared" si="6"/>
        <v>4.9795957974396403</v>
      </c>
      <c r="I37">
        <f>0.25*G34+0.75*G38</f>
        <v>2.2918221479560135</v>
      </c>
      <c r="J37">
        <f t="shared" si="7"/>
        <v>7.2714179453956538</v>
      </c>
      <c r="M37">
        <f t="shared" si="8"/>
        <v>2013</v>
      </c>
      <c r="N37" s="2">
        <f t="shared" si="0"/>
        <v>2.8060185185185182</v>
      </c>
      <c r="P37" s="2">
        <f t="shared" si="9"/>
        <v>7.2714179453956538</v>
      </c>
    </row>
    <row r="38" spans="3:16" x14ac:dyDescent="0.2">
      <c r="C38">
        <f t="shared" si="4"/>
        <v>2014</v>
      </c>
      <c r="D38" s="3">
        <f>[5]Prices!H34</f>
        <v>2.6011614401858307</v>
      </c>
      <c r="E38" s="3">
        <f>'Other (MECS) Prices'!AR51</f>
        <v>6.8</v>
      </c>
      <c r="F38">
        <f t="shared" si="6"/>
        <v>4.6160538465904368</v>
      </c>
      <c r="G38">
        <f>E38-F38</f>
        <v>2.183946153409563</v>
      </c>
      <c r="H38">
        <f>G38^2</f>
        <v>4.7696208009924268</v>
      </c>
      <c r="I38">
        <f>G38</f>
        <v>2.183946153409563</v>
      </c>
      <c r="J38">
        <f t="shared" si="7"/>
        <v>6.8</v>
      </c>
      <c r="M38">
        <f t="shared" si="8"/>
        <v>2014</v>
      </c>
      <c r="N38" s="2">
        <f t="shared" si="0"/>
        <v>2.6011614401858307</v>
      </c>
      <c r="O38">
        <f>E38</f>
        <v>6.8</v>
      </c>
      <c r="P38" s="2">
        <f t="shared" si="9"/>
        <v>6.8</v>
      </c>
    </row>
    <row r="39" spans="3:16" x14ac:dyDescent="0.2">
      <c r="C39">
        <f t="shared" si="4"/>
        <v>2015</v>
      </c>
      <c r="D39" s="3">
        <f>[5]Prices!H35</f>
        <v>2.4259102455546149</v>
      </c>
      <c r="F39">
        <f t="shared" si="6"/>
        <v>4.3050508697666681</v>
      </c>
      <c r="I39" s="17">
        <f>I38</f>
        <v>2.183946153409563</v>
      </c>
      <c r="J39">
        <f t="shared" si="7"/>
        <v>6.4889970231762311</v>
      </c>
      <c r="M39">
        <f t="shared" si="8"/>
        <v>2015</v>
      </c>
      <c r="N39" s="2">
        <f t="shared" si="0"/>
        <v>2.4259102455546149</v>
      </c>
      <c r="P39" s="2">
        <f t="shared" si="9"/>
        <v>6.4889970231762311</v>
      </c>
    </row>
    <row r="40" spans="3:16" x14ac:dyDescent="0.2">
      <c r="C40">
        <f t="shared" si="4"/>
        <v>2016</v>
      </c>
      <c r="D40" s="3">
        <f>[5]Prices!H36</f>
        <v>2.2987413915934458</v>
      </c>
      <c r="F40">
        <f t="shared" si="6"/>
        <v>4.0793754201675023</v>
      </c>
      <c r="I40" s="17">
        <f t="shared" ref="I40:I42" si="10">I39</f>
        <v>2.183946153409563</v>
      </c>
      <c r="J40">
        <f t="shared" si="7"/>
        <v>6.2633215735770653</v>
      </c>
      <c r="M40">
        <f t="shared" si="8"/>
        <v>2016</v>
      </c>
      <c r="N40" s="2">
        <f t="shared" si="0"/>
        <v>2.2987413915934458</v>
      </c>
      <c r="P40" s="2">
        <f t="shared" si="9"/>
        <v>6.2633215735770653</v>
      </c>
    </row>
    <row r="41" spans="3:16" x14ac:dyDescent="0.2">
      <c r="C41">
        <f t="shared" si="4"/>
        <v>2017</v>
      </c>
      <c r="D41" s="3">
        <f>[5]Prices!H37</f>
        <v>2.6728199211614267</v>
      </c>
      <c r="F41">
        <f t="shared" si="6"/>
        <v>4.7432198892811961</v>
      </c>
      <c r="I41" s="17">
        <f t="shared" si="10"/>
        <v>2.183946153409563</v>
      </c>
      <c r="J41">
        <f t="shared" si="7"/>
        <v>6.9271660426907591</v>
      </c>
      <c r="M41">
        <f t="shared" si="8"/>
        <v>2017</v>
      </c>
      <c r="N41" s="2">
        <f t="shared" si="0"/>
        <v>2.6728199211614267</v>
      </c>
      <c r="P41" s="2">
        <f t="shared" si="9"/>
        <v>6.9271660426907591</v>
      </c>
    </row>
    <row r="42" spans="3:16" x14ac:dyDescent="0.2">
      <c r="C42">
        <f t="shared" si="4"/>
        <v>2018</v>
      </c>
      <c r="D42" s="3">
        <f>[5]Prices!H38</f>
        <v>2.8656155070157672</v>
      </c>
      <c r="F42">
        <f t="shared" si="6"/>
        <v>5.0853573636953193</v>
      </c>
      <c r="I42" s="17">
        <f t="shared" si="10"/>
        <v>2.183946153409563</v>
      </c>
      <c r="J42">
        <f t="shared" si="7"/>
        <v>7.2693035171048823</v>
      </c>
      <c r="M42">
        <f t="shared" si="8"/>
        <v>2018</v>
      </c>
      <c r="N42" s="2">
        <f t="shared" si="0"/>
        <v>2.8656155070157672</v>
      </c>
      <c r="P42" s="2">
        <f t="shared" si="9"/>
        <v>7.2693035171048823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2:P45"/>
  <sheetViews>
    <sheetView topLeftCell="B33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8" t="s">
        <v>35</v>
      </c>
    </row>
    <row r="3" spans="3:16" x14ac:dyDescent="0.2">
      <c r="H3" s="4">
        <v>2.9643697244452345</v>
      </c>
      <c r="I3" s="4">
        <v>1.0000000000000002E-2</v>
      </c>
      <c r="K3">
        <v>0</v>
      </c>
    </row>
    <row r="4" spans="3:16" x14ac:dyDescent="0.2">
      <c r="H4">
        <f>SUM(H22:H38)</f>
        <v>6.2381003146917484</v>
      </c>
      <c r="K4">
        <v>0</v>
      </c>
    </row>
    <row r="5" spans="3:16" x14ac:dyDescent="0.2">
      <c r="J5">
        <f>H3/I3</f>
        <v>296.43697244452341</v>
      </c>
      <c r="K5">
        <v>1.2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'Other-311'!D7</f>
        <v>1.3710885852798589</v>
      </c>
      <c r="I7">
        <f>G9</f>
        <v>-4.1572449476624955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'Other-311'!D8</f>
        <v>1.3589174800354924</v>
      </c>
      <c r="F8">
        <f t="shared" ref="F8:F33" si="1">$H$3*D8+$I$3*D7</f>
        <v>4.0420447216894235</v>
      </c>
      <c r="I8">
        <f>G9</f>
        <v>-4.1572449476624955</v>
      </c>
      <c r="J8">
        <f>F8+I8</f>
        <v>-0.115200225973072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-0.115200225973072</v>
      </c>
    </row>
    <row r="9" spans="3:16" x14ac:dyDescent="0.2">
      <c r="C9">
        <f t="shared" ref="C9:C42" si="4">C8+1</f>
        <v>1985</v>
      </c>
      <c r="D9">
        <f>'Other-311'!D9</f>
        <v>1.3978201634877385</v>
      </c>
      <c r="E9">
        <f>'Other (MECS) Prices'!AS22</f>
        <v>0</v>
      </c>
      <c r="F9">
        <f t="shared" si="1"/>
        <v>4.1572449476624955</v>
      </c>
      <c r="G9">
        <f>E9-F9</f>
        <v>-4.1572449476624955</v>
      </c>
      <c r="H9">
        <f>G9^2</f>
        <v>17.282685554865346</v>
      </c>
      <c r="I9">
        <f>G9</f>
        <v>-4.1572449476624955</v>
      </c>
      <c r="J9">
        <f t="shared" ref="J9:J33" si="5">F9+I9</f>
        <v>0</v>
      </c>
      <c r="M9">
        <f t="shared" si="2"/>
        <v>1985</v>
      </c>
      <c r="N9" s="2">
        <f t="shared" si="0"/>
        <v>1.3978201634877385</v>
      </c>
      <c r="O9">
        <f>E9</f>
        <v>0</v>
      </c>
      <c r="P9" s="2">
        <f t="shared" si="3"/>
        <v>0</v>
      </c>
    </row>
    <row r="10" spans="3:16" x14ac:dyDescent="0.2">
      <c r="C10">
        <f t="shared" si="4"/>
        <v>1986</v>
      </c>
      <c r="D10">
        <f>'Other-311'!D10</f>
        <v>1.2990990990990992</v>
      </c>
      <c r="F10">
        <f t="shared" si="1"/>
        <v>3.8649882400583264</v>
      </c>
      <c r="I10">
        <f>(0.67*G9+0.33*G12)</f>
        <v>-3.999625932319514</v>
      </c>
      <c r="J10">
        <f t="shared" si="5"/>
        <v>-0.1346376922611876</v>
      </c>
      <c r="M10">
        <f t="shared" si="2"/>
        <v>1986</v>
      </c>
      <c r="N10" s="2">
        <f t="shared" si="0"/>
        <v>1.2990990990990992</v>
      </c>
      <c r="P10" s="2">
        <f t="shared" si="3"/>
        <v>-0.1346376922611876</v>
      </c>
    </row>
    <row r="11" spans="3:16" x14ac:dyDescent="0.2">
      <c r="C11">
        <f t="shared" si="4"/>
        <v>1987</v>
      </c>
      <c r="D11">
        <f>'Other-311'!D11</f>
        <v>1.2596067917783738</v>
      </c>
      <c r="F11">
        <f t="shared" si="1"/>
        <v>3.7469312292443946</v>
      </c>
      <c r="I11">
        <f>(0.33*G9+0.67*G12)</f>
        <v>-3.8372305831782603</v>
      </c>
      <c r="J11">
        <f t="shared" si="5"/>
        <v>-9.0299353933865678E-2</v>
      </c>
      <c r="M11">
        <f t="shared" si="2"/>
        <v>1987</v>
      </c>
      <c r="N11" s="2">
        <f t="shared" si="0"/>
        <v>1.2596067917783738</v>
      </c>
      <c r="P11" s="2">
        <f t="shared" si="3"/>
        <v>-9.0299353933865678E-2</v>
      </c>
    </row>
    <row r="12" spans="3:16" x14ac:dyDescent="0.2">
      <c r="C12">
        <f t="shared" si="4"/>
        <v>1988</v>
      </c>
      <c r="D12">
        <f>'Other-311'!D12</f>
        <v>1.237030411449016</v>
      </c>
      <c r="E12">
        <f>'Other (MECS) Prices'!AS25</f>
        <v>0</v>
      </c>
      <c r="F12">
        <f t="shared" si="1"/>
        <v>3.6796115678352783</v>
      </c>
      <c r="G12">
        <f>E12-F12</f>
        <v>-3.6796115678352783</v>
      </c>
      <c r="H12">
        <f>G12^2</f>
        <v>13.539541290147195</v>
      </c>
      <c r="I12">
        <f>G12</f>
        <v>-3.6796115678352783</v>
      </c>
      <c r="J12">
        <f t="shared" si="5"/>
        <v>0</v>
      </c>
      <c r="M12">
        <f t="shared" si="2"/>
        <v>1988</v>
      </c>
      <c r="N12" s="2">
        <f t="shared" si="0"/>
        <v>1.237030411449016</v>
      </c>
      <c r="O12">
        <f>E12</f>
        <v>0</v>
      </c>
      <c r="P12" s="2">
        <f t="shared" si="3"/>
        <v>0</v>
      </c>
    </row>
    <row r="13" spans="3:16" x14ac:dyDescent="0.2">
      <c r="C13">
        <f t="shared" si="4"/>
        <v>1989</v>
      </c>
      <c r="D13">
        <f>'Other-311'!D13</f>
        <v>1.2259507829977627</v>
      </c>
      <c r="F13">
        <f t="shared" si="1"/>
        <v>3.6465416888929876</v>
      </c>
      <c r="I13">
        <f>(0.67*G12+0.33*G15)</f>
        <v>-3.6666929040226481</v>
      </c>
      <c r="J13">
        <f t="shared" si="5"/>
        <v>-2.015121512966056E-2</v>
      </c>
      <c r="M13">
        <f t="shared" si="2"/>
        <v>1989</v>
      </c>
      <c r="N13" s="2">
        <f t="shared" si="0"/>
        <v>1.2259507829977627</v>
      </c>
      <c r="P13" s="2">
        <f t="shared" si="3"/>
        <v>-2.015121512966056E-2</v>
      </c>
    </row>
    <row r="14" spans="3:16" x14ac:dyDescent="0.2">
      <c r="C14">
        <f t="shared" si="4"/>
        <v>1990</v>
      </c>
      <c r="D14">
        <f>'Other-311'!D14</f>
        <v>1.2212822796081924</v>
      </c>
      <c r="F14">
        <f t="shared" si="1"/>
        <v>3.6325917225019624</v>
      </c>
      <c r="I14">
        <f>(0.33*G12+0.67*G15)</f>
        <v>-3.6533827655490287</v>
      </c>
      <c r="J14">
        <f t="shared" si="5"/>
        <v>-2.079104304706636E-2</v>
      </c>
      <c r="M14">
        <f t="shared" si="2"/>
        <v>1990</v>
      </c>
      <c r="N14" s="2">
        <f t="shared" si="0"/>
        <v>1.2212822796081924</v>
      </c>
      <c r="P14" s="2">
        <f t="shared" si="3"/>
        <v>-2.079104304706636E-2</v>
      </c>
    </row>
    <row r="15" spans="3:16" x14ac:dyDescent="0.2">
      <c r="C15">
        <f t="shared" si="4"/>
        <v>1991</v>
      </c>
      <c r="D15">
        <f>'Other-311'!D15</f>
        <v>1.223953695458593</v>
      </c>
      <c r="E15" s="3">
        <f>'Other (MECS) Prices'!AS28</f>
        <v>0</v>
      </c>
      <c r="F15">
        <f t="shared" si="1"/>
        <v>3.6404641017363977</v>
      </c>
      <c r="G15">
        <f>E15-F15</f>
        <v>-3.6404641017363977</v>
      </c>
      <c r="H15">
        <f>G15^2</f>
        <v>13.252978876031397</v>
      </c>
      <c r="I15">
        <f>G15</f>
        <v>-3.6404641017363977</v>
      </c>
      <c r="J15">
        <f t="shared" si="5"/>
        <v>0</v>
      </c>
      <c r="M15">
        <f t="shared" si="2"/>
        <v>1991</v>
      </c>
      <c r="N15" s="2">
        <f t="shared" si="0"/>
        <v>1.223953695458593</v>
      </c>
      <c r="O15">
        <f>E15</f>
        <v>0</v>
      </c>
      <c r="P15" s="2">
        <f t="shared" si="3"/>
        <v>0</v>
      </c>
    </row>
    <row r="16" spans="3:16" x14ac:dyDescent="0.2">
      <c r="C16">
        <f t="shared" si="4"/>
        <v>1992</v>
      </c>
      <c r="D16">
        <f>'Other-311'!D16</f>
        <v>1.2035955056179777</v>
      </c>
      <c r="F16">
        <f t="shared" si="1"/>
        <v>3.5801416142868732</v>
      </c>
      <c r="I16">
        <f>(0.67*G15+0.33*G18)</f>
        <v>-3.5812656709458044</v>
      </c>
      <c r="J16">
        <f t="shared" si="5"/>
        <v>-1.1240566589312273E-3</v>
      </c>
      <c r="M16">
        <f t="shared" si="2"/>
        <v>1992</v>
      </c>
      <c r="N16" s="2">
        <f t="shared" si="0"/>
        <v>1.2035955056179777</v>
      </c>
      <c r="P16" s="2">
        <f t="shared" si="3"/>
        <v>-1.1240566589312273E-3</v>
      </c>
    </row>
    <row r="17" spans="3:16" x14ac:dyDescent="0.2">
      <c r="C17">
        <f t="shared" si="4"/>
        <v>1993</v>
      </c>
      <c r="D17">
        <f>'Other-311'!D17</f>
        <v>1.1821880650994574</v>
      </c>
      <c r="F17">
        <f t="shared" si="1"/>
        <v>3.5164784638375033</v>
      </c>
      <c r="I17">
        <f>(0.33*G15+0.67*G18)</f>
        <v>-3.5202733483130713</v>
      </c>
      <c r="J17">
        <f t="shared" si="5"/>
        <v>-3.7948844755679723E-3</v>
      </c>
      <c r="M17">
        <f t="shared" si="2"/>
        <v>1993</v>
      </c>
      <c r="N17" s="2">
        <f t="shared" si="0"/>
        <v>1.1821880650994574</v>
      </c>
      <c r="P17" s="2">
        <f t="shared" si="3"/>
        <v>-3.7948844755679723E-3</v>
      </c>
    </row>
    <row r="18" spans="3:16" x14ac:dyDescent="0.2">
      <c r="C18">
        <f t="shared" si="4"/>
        <v>1994</v>
      </c>
      <c r="D18">
        <f>'Other-311'!D18</f>
        <v>1.1635704576347983</v>
      </c>
      <c r="E18" s="3">
        <f>'Other (MECS) Prices'!AS31</f>
        <v>0</v>
      </c>
      <c r="F18">
        <f t="shared" si="1"/>
        <v>3.4610749175224771</v>
      </c>
      <c r="G18">
        <f>E18-F18</f>
        <v>-3.4610749175224771</v>
      </c>
      <c r="H18">
        <f>G18^2</f>
        <v>11.979039584703221</v>
      </c>
      <c r="I18">
        <f>G18</f>
        <v>-3.4610749175224771</v>
      </c>
      <c r="J18">
        <f t="shared" si="5"/>
        <v>0</v>
      </c>
      <c r="M18">
        <f t="shared" si="2"/>
        <v>1994</v>
      </c>
      <c r="N18" s="2">
        <f t="shared" si="0"/>
        <v>1.1635704576347983</v>
      </c>
      <c r="O18">
        <f>E18</f>
        <v>0</v>
      </c>
      <c r="P18" s="2">
        <f t="shared" si="3"/>
        <v>0</v>
      </c>
    </row>
    <row r="19" spans="3:16" x14ac:dyDescent="0.2">
      <c r="C19">
        <f t="shared" si="4"/>
        <v>1995</v>
      </c>
      <c r="D19">
        <f>'Other-311'!D19</f>
        <v>1.1644646924829156</v>
      </c>
      <c r="F19">
        <f t="shared" si="1"/>
        <v>3.4635395841581333</v>
      </c>
      <c r="I19">
        <f>0.75*G18+0.25*G22</f>
        <v>-2.4314321503078773</v>
      </c>
      <c r="J19">
        <f t="shared" si="5"/>
        <v>1.0321074338502561</v>
      </c>
      <c r="M19">
        <f t="shared" si="2"/>
        <v>1995</v>
      </c>
      <c r="N19" s="2">
        <f t="shared" si="0"/>
        <v>1.1644646924829156</v>
      </c>
      <c r="P19" s="2">
        <f t="shared" si="3"/>
        <v>1.0321074338502561</v>
      </c>
    </row>
    <row r="20" spans="3:16" x14ac:dyDescent="0.2">
      <c r="C20">
        <f t="shared" si="4"/>
        <v>1996</v>
      </c>
      <c r="D20">
        <f>'Other-311'!D20</f>
        <v>1.1383989145183175</v>
      </c>
      <c r="F20">
        <f t="shared" si="1"/>
        <v>3.3862799234642482</v>
      </c>
      <c r="I20">
        <f>0.5*G18+0.5*G22</f>
        <v>-1.4017893830932773</v>
      </c>
      <c r="J20">
        <f t="shared" si="5"/>
        <v>1.9844905403709709</v>
      </c>
      <c r="M20">
        <f t="shared" si="2"/>
        <v>1996</v>
      </c>
      <c r="N20" s="2">
        <f t="shared" si="0"/>
        <v>1.1383989145183175</v>
      </c>
      <c r="P20" s="2">
        <f t="shared" si="3"/>
        <v>1.9844905403709709</v>
      </c>
    </row>
    <row r="21" spans="3:16" x14ac:dyDescent="0.2">
      <c r="C21">
        <f t="shared" si="4"/>
        <v>1997</v>
      </c>
      <c r="D21">
        <f>'Other-311'!D21</f>
        <v>1.1114118177717636</v>
      </c>
      <c r="F21">
        <f t="shared" si="1"/>
        <v>3.3060195331384428</v>
      </c>
      <c r="I21">
        <f>0.25*G18+0.75*G22</f>
        <v>-0.37214661587867737</v>
      </c>
      <c r="J21">
        <f t="shared" si="5"/>
        <v>2.9338729172597655</v>
      </c>
      <c r="M21">
        <f t="shared" si="2"/>
        <v>1997</v>
      </c>
      <c r="N21" s="2">
        <f t="shared" si="0"/>
        <v>1.1114118177717636</v>
      </c>
      <c r="P21" s="2">
        <f t="shared" si="3"/>
        <v>2.9338729172597655</v>
      </c>
    </row>
    <row r="22" spans="3:16" x14ac:dyDescent="0.2">
      <c r="C22">
        <f t="shared" si="4"/>
        <v>1998</v>
      </c>
      <c r="D22">
        <f>'Other-311'!D22</f>
        <v>1.0738341968911918</v>
      </c>
      <c r="E22" s="3">
        <f>'Other (MECS) Prices'!AS35</f>
        <v>3.8518518518518516</v>
      </c>
      <c r="F22">
        <f t="shared" si="1"/>
        <v>3.1943557005159291</v>
      </c>
      <c r="G22">
        <f>E22-F22</f>
        <v>0.65749615133592254</v>
      </c>
      <c r="H22">
        <f>G22^2</f>
        <v>0.43230118902155035</v>
      </c>
      <c r="I22">
        <f>G22</f>
        <v>0.65749615133592254</v>
      </c>
      <c r="J22">
        <f t="shared" si="5"/>
        <v>3.8518518518518516</v>
      </c>
      <c r="M22">
        <f t="shared" si="2"/>
        <v>1998</v>
      </c>
      <c r="N22" s="2">
        <f t="shared" si="0"/>
        <v>1.0738341968911918</v>
      </c>
      <c r="O22">
        <f>E22</f>
        <v>3.8518518518518516</v>
      </c>
      <c r="P22" s="2">
        <f t="shared" si="3"/>
        <v>3.8518518518518516</v>
      </c>
    </row>
    <row r="23" spans="3:16" x14ac:dyDescent="0.2">
      <c r="C23">
        <f t="shared" si="4"/>
        <v>1999</v>
      </c>
      <c r="D23">
        <f>'Other-311'!D23</f>
        <v>1.0635838150289019</v>
      </c>
      <c r="F23">
        <f t="shared" si="1"/>
        <v>3.1635940026505489</v>
      </c>
      <c r="I23">
        <f>0.75*G22+0.25*G26</f>
        <v>0.49653124546423288</v>
      </c>
      <c r="J23">
        <f t="shared" si="5"/>
        <v>3.6601252481147819</v>
      </c>
      <c r="M23">
        <f t="shared" si="2"/>
        <v>1999</v>
      </c>
      <c r="N23" s="2">
        <f t="shared" si="0"/>
        <v>1.0635838150289019</v>
      </c>
      <c r="P23" s="2">
        <f t="shared" si="3"/>
        <v>3.6601252481147819</v>
      </c>
    </row>
    <row r="24" spans="3:16" x14ac:dyDescent="0.2">
      <c r="C24">
        <f t="shared" si="4"/>
        <v>2000</v>
      </c>
      <c r="D24">
        <f>'Other-311'!D24</f>
        <v>1.0766830138207757</v>
      </c>
      <c r="F24">
        <f t="shared" si="1"/>
        <v>3.2023223671450465</v>
      </c>
      <c r="I24">
        <f>0.5*G22+0.5*G26</f>
        <v>0.33556633959254323</v>
      </c>
      <c r="J24">
        <f t="shared" si="5"/>
        <v>3.5378887067375899</v>
      </c>
      <c r="M24">
        <f t="shared" si="2"/>
        <v>2000</v>
      </c>
      <c r="N24" s="2">
        <f t="shared" si="0"/>
        <v>1.0766830138207757</v>
      </c>
      <c r="P24" s="2">
        <f t="shared" si="3"/>
        <v>3.5378887067375899</v>
      </c>
    </row>
    <row r="25" spans="3:16" x14ac:dyDescent="0.2">
      <c r="C25">
        <f t="shared" si="4"/>
        <v>2001</v>
      </c>
      <c r="D25">
        <f>'Other-311'!D25</f>
        <v>1.1211317418213969</v>
      </c>
      <c r="F25">
        <f t="shared" si="1"/>
        <v>3.3342158227081078</v>
      </c>
      <c r="I25">
        <f>0.25*G22+0.75*G26</f>
        <v>0.17460143372085357</v>
      </c>
      <c r="J25">
        <f t="shared" si="5"/>
        <v>3.5088172564289613</v>
      </c>
      <c r="M25">
        <f t="shared" si="2"/>
        <v>2001</v>
      </c>
      <c r="N25" s="2">
        <f t="shared" si="0"/>
        <v>1.1211317418213969</v>
      </c>
      <c r="P25" s="2">
        <f t="shared" si="3"/>
        <v>3.5088172564289613</v>
      </c>
    </row>
    <row r="26" spans="3:16" x14ac:dyDescent="0.2">
      <c r="C26">
        <f t="shared" si="4"/>
        <v>2002</v>
      </c>
      <c r="D26">
        <f>'Other-311'!D26</f>
        <v>1.1777482269503547</v>
      </c>
      <c r="E26" s="3">
        <f>'Other (MECS) Prices'!AS39</f>
        <v>3.5161290322580645</v>
      </c>
      <c r="F26">
        <f t="shared" si="1"/>
        <v>3.5024925044089006</v>
      </c>
      <c r="G26">
        <f>E26-F26</f>
        <v>1.3636527849163915E-2</v>
      </c>
      <c r="H26">
        <f>G26^2</f>
        <v>1.8595489178102303E-4</v>
      </c>
      <c r="I26">
        <f>G26</f>
        <v>1.3636527849163915E-2</v>
      </c>
      <c r="J26">
        <f t="shared" si="5"/>
        <v>3.5161290322580645</v>
      </c>
      <c r="M26">
        <f t="shared" si="2"/>
        <v>2002</v>
      </c>
      <c r="N26" s="2">
        <f t="shared" si="0"/>
        <v>1.1777482269503547</v>
      </c>
      <c r="O26">
        <f>E26</f>
        <v>3.5161290322580645</v>
      </c>
      <c r="P26" s="2">
        <f t="shared" si="3"/>
        <v>3.5161290322580645</v>
      </c>
    </row>
    <row r="27" spans="3:16" x14ac:dyDescent="0.2">
      <c r="C27">
        <f t="shared" si="4"/>
        <v>2003</v>
      </c>
      <c r="D27">
        <f>'Other-311'!D27</f>
        <v>1.1895861148197597</v>
      </c>
      <c r="F27">
        <f t="shared" si="1"/>
        <v>3.5381505456616318</v>
      </c>
      <c r="I27">
        <f>0.75*G26+0.25*G30</f>
        <v>0.53454870351634909</v>
      </c>
      <c r="J27">
        <f t="shared" si="5"/>
        <v>4.0726992491779805</v>
      </c>
      <c r="M27">
        <f t="shared" si="2"/>
        <v>2003</v>
      </c>
      <c r="N27" s="2">
        <f t="shared" si="0"/>
        <v>1.1895861148197597</v>
      </c>
      <c r="P27" s="2">
        <f t="shared" si="3"/>
        <v>4.0726992491779805</v>
      </c>
    </row>
    <row r="28" spans="3:16" x14ac:dyDescent="0.2">
      <c r="C28">
        <f t="shared" si="4"/>
        <v>2004</v>
      </c>
      <c r="D28">
        <f>'Other-311'!D28</f>
        <v>1.3600356030262573</v>
      </c>
      <c r="F28">
        <f t="shared" si="1"/>
        <v>4.0435442269268513</v>
      </c>
      <c r="I28">
        <f>0.5*G26+0.5*G30</f>
        <v>1.0554608791835343</v>
      </c>
      <c r="J28">
        <f t="shared" si="5"/>
        <v>5.0990051061103854</v>
      </c>
      <c r="M28">
        <f t="shared" si="2"/>
        <v>2004</v>
      </c>
      <c r="N28" s="2">
        <f t="shared" si="0"/>
        <v>1.3600356030262573</v>
      </c>
      <c r="P28" s="2">
        <f t="shared" si="3"/>
        <v>5.0990051061103854</v>
      </c>
    </row>
    <row r="29" spans="3:16" x14ac:dyDescent="0.2">
      <c r="C29">
        <f t="shared" si="4"/>
        <v>2005</v>
      </c>
      <c r="D29">
        <f>'Other-311'!D29</f>
        <v>1.6591523895401261</v>
      </c>
      <c r="F29">
        <f t="shared" si="1"/>
        <v>4.9319414678239788</v>
      </c>
      <c r="I29">
        <f>0.25*G26+0.75*G30</f>
        <v>1.5763730548507193</v>
      </c>
      <c r="J29">
        <f t="shared" si="5"/>
        <v>6.5083145226746986</v>
      </c>
      <c r="M29">
        <f t="shared" si="2"/>
        <v>2005</v>
      </c>
      <c r="N29" s="2">
        <f t="shared" si="0"/>
        <v>1.6591523895401261</v>
      </c>
      <c r="P29" s="2">
        <f t="shared" si="3"/>
        <v>6.5083145226746986</v>
      </c>
    </row>
    <row r="30" spans="3:16" x14ac:dyDescent="0.2">
      <c r="C30">
        <f t="shared" si="4"/>
        <v>2006</v>
      </c>
      <c r="D30">
        <f>'Other-311'!D30</f>
        <v>1.7832199546485261</v>
      </c>
      <c r="E30" s="3">
        <f>'Other (MECS) Prices'!AS43</f>
        <v>7.4</v>
      </c>
      <c r="F30">
        <f t="shared" si="1"/>
        <v>5.3027147694820957</v>
      </c>
      <c r="G30">
        <f>E30-F30</f>
        <v>2.0972852305179046</v>
      </c>
      <c r="H30">
        <f>G30^2</f>
        <v>4.3986053381485402</v>
      </c>
      <c r="I30">
        <f>G30</f>
        <v>2.0972852305179046</v>
      </c>
      <c r="J30">
        <f t="shared" si="5"/>
        <v>7.4</v>
      </c>
      <c r="M30">
        <f t="shared" si="2"/>
        <v>2006</v>
      </c>
      <c r="N30" s="2">
        <f t="shared" si="0"/>
        <v>1.7832199546485261</v>
      </c>
      <c r="O30">
        <f>E30</f>
        <v>7.4</v>
      </c>
      <c r="P30" s="2">
        <f t="shared" si="3"/>
        <v>7.4</v>
      </c>
    </row>
    <row r="31" spans="3:16" x14ac:dyDescent="0.2">
      <c r="C31">
        <f t="shared" si="4"/>
        <v>2007</v>
      </c>
      <c r="D31">
        <f>'Other-311'!D31</f>
        <v>1.8238712561466248</v>
      </c>
      <c r="F31">
        <f t="shared" si="1"/>
        <v>5.4244609325534396</v>
      </c>
      <c r="I31" s="15">
        <f>G30</f>
        <v>2.0972852305179046</v>
      </c>
      <c r="J31">
        <f t="shared" si="5"/>
        <v>7.5217461630713442</v>
      </c>
      <c r="M31">
        <f t="shared" si="2"/>
        <v>2007</v>
      </c>
      <c r="N31" s="2">
        <f t="shared" si="0"/>
        <v>1.8238712561466248</v>
      </c>
      <c r="P31" s="2">
        <f t="shared" si="3"/>
        <v>7.5217461630713442</v>
      </c>
    </row>
    <row r="32" spans="3:16" x14ac:dyDescent="0.2">
      <c r="C32">
        <f t="shared" si="4"/>
        <v>2008</v>
      </c>
      <c r="D32">
        <f>'Other-311'!D32</f>
        <v>2.3044843049327355</v>
      </c>
      <c r="F32">
        <f t="shared" si="1"/>
        <v>6.8495822165632871</v>
      </c>
      <c r="I32" s="15">
        <f>G30</f>
        <v>2.0972852305179046</v>
      </c>
      <c r="J32">
        <f t="shared" si="5"/>
        <v>8.9468674470811926</v>
      </c>
      <c r="M32">
        <f t="shared" si="2"/>
        <v>2008</v>
      </c>
      <c r="N32" s="2">
        <f t="shared" si="0"/>
        <v>2.3044843049327355</v>
      </c>
      <c r="P32" s="2">
        <f t="shared" si="3"/>
        <v>8.9468674470811926</v>
      </c>
    </row>
    <row r="33" spans="3:16" x14ac:dyDescent="0.2">
      <c r="C33">
        <f t="shared" si="4"/>
        <v>2009</v>
      </c>
      <c r="D33">
        <f>'Other-311'!D33</f>
        <v>2.5407882676443627</v>
      </c>
      <c r="F33">
        <f t="shared" si="1"/>
        <v>7.5548806598799318</v>
      </c>
      <c r="I33" s="15">
        <f>0.5*G30+0.5*G34</f>
        <v>0.68617142393844466</v>
      </c>
      <c r="J33">
        <f t="shared" si="5"/>
        <v>8.2410520838183761</v>
      </c>
      <c r="M33">
        <f t="shared" si="2"/>
        <v>2009</v>
      </c>
      <c r="N33" s="2">
        <f t="shared" si="0"/>
        <v>2.5407882676443627</v>
      </c>
      <c r="P33" s="2">
        <f t="shared" si="3"/>
        <v>8.2410520838183761</v>
      </c>
    </row>
    <row r="34" spans="3:16" x14ac:dyDescent="0.2">
      <c r="C34">
        <f t="shared" si="4"/>
        <v>2010</v>
      </c>
      <c r="D34" s="3">
        <f>[5]Prices!H30</f>
        <v>2.7862700228832953</v>
      </c>
      <c r="E34" s="3">
        <f>'Other (MECS) Prices'!AR47</f>
        <v>7.56</v>
      </c>
      <c r="F34">
        <f>$H$3*D34+$I$3*D33</f>
        <v>8.2849423826410149</v>
      </c>
      <c r="G34">
        <f>E34-F34</f>
        <v>-0.72494238264101529</v>
      </c>
      <c r="H34">
        <f>G34^2</f>
        <v>0.52554145814923225</v>
      </c>
      <c r="I34">
        <f>G34</f>
        <v>-0.72494238264101529</v>
      </c>
      <c r="J34">
        <f>F34+I34</f>
        <v>7.56</v>
      </c>
      <c r="M34">
        <f>C34</f>
        <v>2010</v>
      </c>
      <c r="N34" s="2">
        <f t="shared" si="0"/>
        <v>2.7862700228832953</v>
      </c>
      <c r="O34">
        <f>E34</f>
        <v>7.56</v>
      </c>
      <c r="P34" s="2">
        <f>J34</f>
        <v>7.56</v>
      </c>
    </row>
    <row r="35" spans="3:16" x14ac:dyDescent="0.2">
      <c r="C35">
        <f t="shared" si="4"/>
        <v>2011</v>
      </c>
      <c r="D35" s="3">
        <f>[5]Prices!H31</f>
        <v>3.175707000463607</v>
      </c>
      <c r="F35">
        <f t="shared" ref="F35:F42" si="6">$H$3*D35+$I$3*D34</f>
        <v>9.4418323861119369</v>
      </c>
      <c r="I35">
        <f>0.75*G34+0.25*G38</f>
        <v>-0.77842288869736787</v>
      </c>
      <c r="J35">
        <f t="shared" ref="J35:J42" si="7">F35+I35</f>
        <v>8.6634094974145697</v>
      </c>
      <c r="M35">
        <f t="shared" ref="M35:M42" si="8">C35</f>
        <v>2011</v>
      </c>
      <c r="N35" s="2">
        <f t="shared" si="0"/>
        <v>3.175707000463607</v>
      </c>
      <c r="P35" s="2">
        <f t="shared" ref="P35:P42" si="9">J35</f>
        <v>8.6634094974145697</v>
      </c>
    </row>
    <row r="36" spans="3:16" x14ac:dyDescent="0.2">
      <c r="C36">
        <f t="shared" si="4"/>
        <v>2012</v>
      </c>
      <c r="D36" s="3">
        <f>[5]Prices!H32</f>
        <v>3.0787878787878791</v>
      </c>
      <c r="F36">
        <f t="shared" si="6"/>
        <v>9.1584226458723883</v>
      </c>
      <c r="I36">
        <f>0.5*G34+0.5*G38</f>
        <v>-0.83190339475372044</v>
      </c>
      <c r="J36">
        <f t="shared" si="7"/>
        <v>8.3265192511186683</v>
      </c>
      <c r="M36">
        <f t="shared" si="8"/>
        <v>2012</v>
      </c>
      <c r="N36" s="2">
        <f t="shared" si="0"/>
        <v>3.0787878787878791</v>
      </c>
      <c r="P36" s="2">
        <f t="shared" si="9"/>
        <v>8.3265192511186683</v>
      </c>
    </row>
    <row r="37" spans="3:16" x14ac:dyDescent="0.2">
      <c r="C37">
        <f t="shared" si="4"/>
        <v>2013</v>
      </c>
      <c r="D37" s="3">
        <f>[5]Prices!H33</f>
        <v>2.8060185185185182</v>
      </c>
      <c r="F37">
        <f t="shared" si="6"/>
        <v>8.3488642213168429</v>
      </c>
      <c r="I37">
        <f>0.25*G34+0.75*G38</f>
        <v>-0.88538390081007301</v>
      </c>
      <c r="J37">
        <f t="shared" si="7"/>
        <v>7.4634803205067701</v>
      </c>
      <c r="M37">
        <f t="shared" si="8"/>
        <v>2013</v>
      </c>
      <c r="N37" s="2">
        <f t="shared" si="0"/>
        <v>2.8060185185185182</v>
      </c>
      <c r="P37" s="2">
        <f t="shared" si="9"/>
        <v>7.4634803205067701</v>
      </c>
    </row>
    <row r="38" spans="3:16" x14ac:dyDescent="0.2">
      <c r="C38">
        <f t="shared" si="4"/>
        <v>2014</v>
      </c>
      <c r="D38" s="3">
        <f>[5]Prices!H34</f>
        <v>2.6011614401858307</v>
      </c>
      <c r="E38" s="3">
        <f>'Other (MECS) Prices'!AR51</f>
        <v>6.8</v>
      </c>
      <c r="F38">
        <f t="shared" si="6"/>
        <v>7.7388644068664254</v>
      </c>
      <c r="G38">
        <f>E38-F38</f>
        <v>-0.93886440686642558</v>
      </c>
      <c r="H38">
        <f>G38^2</f>
        <v>0.88146637448064513</v>
      </c>
      <c r="I38">
        <f>G38</f>
        <v>-0.93886440686642558</v>
      </c>
      <c r="J38">
        <f t="shared" si="7"/>
        <v>6.8</v>
      </c>
      <c r="M38">
        <f t="shared" si="8"/>
        <v>2014</v>
      </c>
      <c r="N38" s="2">
        <f t="shared" si="0"/>
        <v>2.6011614401858307</v>
      </c>
      <c r="O38">
        <f>E38</f>
        <v>6.8</v>
      </c>
      <c r="P38" s="2">
        <f t="shared" si="9"/>
        <v>6.8</v>
      </c>
    </row>
    <row r="39" spans="3:16" x14ac:dyDescent="0.2">
      <c r="C39">
        <f t="shared" si="4"/>
        <v>2015</v>
      </c>
      <c r="D39" s="3">
        <f>[5]Prices!H35</f>
        <v>2.4259102455546149</v>
      </c>
      <c r="F39">
        <f t="shared" si="6"/>
        <v>7.2173065005454635</v>
      </c>
      <c r="I39" s="17">
        <f>I38</f>
        <v>-0.93886440686642558</v>
      </c>
      <c r="J39">
        <f t="shared" si="7"/>
        <v>6.2784420936790379</v>
      </c>
      <c r="M39">
        <f t="shared" si="8"/>
        <v>2015</v>
      </c>
      <c r="N39" s="2">
        <f t="shared" si="0"/>
        <v>2.4259102455546149</v>
      </c>
      <c r="P39" s="2">
        <f t="shared" si="9"/>
        <v>6.2784420936790379</v>
      </c>
    </row>
    <row r="40" spans="3:16" x14ac:dyDescent="0.2">
      <c r="C40">
        <f t="shared" si="4"/>
        <v>2016</v>
      </c>
      <c r="D40" s="3">
        <f>[5]Prices!H36</f>
        <v>2.2987413915934458</v>
      </c>
      <c r="F40">
        <f t="shared" si="6"/>
        <v>6.8385784880242637</v>
      </c>
      <c r="I40" s="17">
        <f t="shared" ref="I40:I42" si="10">I39</f>
        <v>-0.93886440686642558</v>
      </c>
      <c r="J40">
        <f t="shared" si="7"/>
        <v>5.8997140811578381</v>
      </c>
      <c r="M40">
        <f t="shared" si="8"/>
        <v>2016</v>
      </c>
      <c r="N40" s="2">
        <f t="shared" si="0"/>
        <v>2.2987413915934458</v>
      </c>
      <c r="P40" s="2">
        <f t="shared" si="9"/>
        <v>5.8997140811578381</v>
      </c>
    </row>
    <row r="41" spans="3:16" x14ac:dyDescent="0.2">
      <c r="C41">
        <f t="shared" si="4"/>
        <v>2017</v>
      </c>
      <c r="D41" s="3">
        <f>[5]Prices!H37</f>
        <v>2.6728199211614267</v>
      </c>
      <c r="F41">
        <f t="shared" si="6"/>
        <v>7.9462138671009663</v>
      </c>
      <c r="I41" s="17">
        <f t="shared" si="10"/>
        <v>-0.93886440686642558</v>
      </c>
      <c r="J41">
        <f t="shared" si="7"/>
        <v>7.0073494602345408</v>
      </c>
      <c r="M41">
        <f t="shared" si="8"/>
        <v>2017</v>
      </c>
      <c r="N41" s="2">
        <f t="shared" si="0"/>
        <v>2.6728199211614267</v>
      </c>
      <c r="P41" s="2">
        <f t="shared" si="9"/>
        <v>7.0073494602345408</v>
      </c>
    </row>
    <row r="42" spans="3:16" x14ac:dyDescent="0.2">
      <c r="C42">
        <f t="shared" si="4"/>
        <v>2018</v>
      </c>
      <c r="D42" s="3">
        <f>[5]Prices!H38</f>
        <v>2.8656155070157672</v>
      </c>
      <c r="F42">
        <f t="shared" si="6"/>
        <v>8.521472050109935</v>
      </c>
      <c r="I42" s="17">
        <f t="shared" si="10"/>
        <v>-0.93886440686642558</v>
      </c>
      <c r="J42">
        <f t="shared" si="7"/>
        <v>7.5826076432435094</v>
      </c>
      <c r="M42">
        <f t="shared" si="8"/>
        <v>2018</v>
      </c>
      <c r="N42" s="2">
        <f t="shared" si="0"/>
        <v>2.8656155070157672</v>
      </c>
      <c r="P42" s="2">
        <f t="shared" si="9"/>
        <v>7.5826076432435094</v>
      </c>
    </row>
    <row r="43" spans="3:16" x14ac:dyDescent="0.2">
      <c r="N43" s="2"/>
    </row>
    <row r="44" spans="3:16" x14ac:dyDescent="0.2">
      <c r="N44" s="2"/>
    </row>
    <row r="45" spans="3:16" x14ac:dyDescent="0.2">
      <c r="N45" s="2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2:P42"/>
  <sheetViews>
    <sheetView workbookViewId="0">
      <selection activeCell="H4" sqref="H4"/>
    </sheetView>
  </sheetViews>
  <sheetFormatPr defaultRowHeight="12.75" x14ac:dyDescent="0.2"/>
  <cols>
    <col min="9" max="9" width="11.140625" customWidth="1"/>
    <col min="10" max="10" width="10.28515625" customWidth="1"/>
  </cols>
  <sheetData>
    <row r="2" spans="3:16" x14ac:dyDescent="0.2">
      <c r="K2" s="8" t="s">
        <v>35</v>
      </c>
    </row>
    <row r="3" spans="3:16" x14ac:dyDescent="0.2">
      <c r="H3" s="4">
        <v>0</v>
      </c>
      <c r="I3" s="14">
        <v>1.3658476497868732</v>
      </c>
      <c r="K3">
        <v>0</v>
      </c>
    </row>
    <row r="4" spans="3:16" x14ac:dyDescent="0.2">
      <c r="H4">
        <f>SUM(H22:H38)</f>
        <v>14.511134116616736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'Other-311'!D7</f>
        <v>1.3710885852798589</v>
      </c>
      <c r="I7">
        <f>G9</f>
        <v>-1.8560742463607776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'Other-311'!D8</f>
        <v>1.3589174800354924</v>
      </c>
      <c r="F8">
        <f t="shared" ref="F8:F33" si="1">$H$3*D8+$I$3*D7</f>
        <v>1.8726981218541041</v>
      </c>
      <c r="I8">
        <f>G9</f>
        <v>-1.8560742463607776</v>
      </c>
      <c r="J8">
        <f>F8+I8</f>
        <v>1.6623875493326556E-2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1.6623875493326556E-2</v>
      </c>
    </row>
    <row r="9" spans="3:16" x14ac:dyDescent="0.2">
      <c r="C9">
        <f t="shared" ref="C9:C42" si="4">C8+1</f>
        <v>1985</v>
      </c>
      <c r="D9">
        <f>'Other-311'!D9</f>
        <v>1.3978201634877385</v>
      </c>
      <c r="E9">
        <f>'Other (MECS) Prices'!AT22</f>
        <v>0</v>
      </c>
      <c r="F9">
        <f t="shared" si="1"/>
        <v>1.8560742463607776</v>
      </c>
      <c r="G9">
        <f>E9-F9</f>
        <v>-1.8560742463607776</v>
      </c>
      <c r="H9">
        <f>G9^2</f>
        <v>3.4450116080037283</v>
      </c>
      <c r="I9">
        <f>G9</f>
        <v>-1.8560742463607776</v>
      </c>
      <c r="J9">
        <f t="shared" ref="J9:J33" si="5">F9+I9</f>
        <v>0</v>
      </c>
      <c r="M9">
        <f t="shared" si="2"/>
        <v>1985</v>
      </c>
      <c r="N9" s="2">
        <f t="shared" si="0"/>
        <v>1.3978201634877385</v>
      </c>
      <c r="O9">
        <f>E9</f>
        <v>0</v>
      </c>
      <c r="P9" s="2">
        <f t="shared" si="3"/>
        <v>0</v>
      </c>
    </row>
    <row r="10" spans="3:16" x14ac:dyDescent="0.2">
      <c r="C10">
        <f t="shared" si="4"/>
        <v>1986</v>
      </c>
      <c r="D10">
        <f>'Other-311'!D10</f>
        <v>1.2990990990990992</v>
      </c>
      <c r="F10">
        <f t="shared" si="1"/>
        <v>1.9092093851244305</v>
      </c>
      <c r="I10">
        <f>(0.67*G9+0.33*G12)</f>
        <v>-1.811311967209726</v>
      </c>
      <c r="J10">
        <f t="shared" si="5"/>
        <v>9.7897417914704521E-2</v>
      </c>
      <c r="M10">
        <f t="shared" si="2"/>
        <v>1986</v>
      </c>
      <c r="N10" s="2">
        <f t="shared" si="0"/>
        <v>1.2990990990990992</v>
      </c>
      <c r="P10" s="2">
        <f t="shared" si="3"/>
        <v>9.7897417914704521E-2</v>
      </c>
    </row>
    <row r="11" spans="3:16" x14ac:dyDescent="0.2">
      <c r="C11">
        <f t="shared" si="4"/>
        <v>1987</v>
      </c>
      <c r="D11">
        <f>'Other-311'!D11</f>
        <v>1.2596067917783738</v>
      </c>
      <c r="F11">
        <f t="shared" si="1"/>
        <v>1.7743714513447488</v>
      </c>
      <c r="I11">
        <f>(0.33*G9+0.67*G12)</f>
        <v>-1.765193255357127</v>
      </c>
      <c r="J11">
        <f t="shared" si="5"/>
        <v>9.1781959876218178E-3</v>
      </c>
      <c r="M11">
        <f t="shared" si="2"/>
        <v>1987</v>
      </c>
      <c r="N11" s="2">
        <f t="shared" si="0"/>
        <v>1.2596067917783738</v>
      </c>
      <c r="P11" s="2">
        <f t="shared" si="3"/>
        <v>9.1781959876218178E-3</v>
      </c>
    </row>
    <row r="12" spans="3:16" x14ac:dyDescent="0.2">
      <c r="C12">
        <f t="shared" si="4"/>
        <v>1988</v>
      </c>
      <c r="D12">
        <f>'Other-311'!D12</f>
        <v>1.237030411449016</v>
      </c>
      <c r="E12">
        <f>'Other (MECS) Prices'!AT25</f>
        <v>0</v>
      </c>
      <c r="F12">
        <f t="shared" si="1"/>
        <v>1.7204309762060752</v>
      </c>
      <c r="G12">
        <f>E12-F12</f>
        <v>-1.7204309762060752</v>
      </c>
      <c r="H12">
        <f>G12^2</f>
        <v>2.9598827438893891</v>
      </c>
      <c r="I12">
        <f>G12</f>
        <v>-1.7204309762060752</v>
      </c>
      <c r="J12">
        <f t="shared" si="5"/>
        <v>0</v>
      </c>
      <c r="M12">
        <f t="shared" si="2"/>
        <v>1988</v>
      </c>
      <c r="N12" s="2">
        <f t="shared" si="0"/>
        <v>1.237030411449016</v>
      </c>
      <c r="O12">
        <f>E12</f>
        <v>0</v>
      </c>
      <c r="P12" s="2">
        <f t="shared" si="3"/>
        <v>0</v>
      </c>
    </row>
    <row r="13" spans="3:16" x14ac:dyDescent="0.2">
      <c r="C13">
        <f t="shared" si="4"/>
        <v>1989</v>
      </c>
      <c r="D13">
        <f>'Other-311'!D13</f>
        <v>1.2259507829977627</v>
      </c>
      <c r="F13">
        <f t="shared" si="1"/>
        <v>1.6895950801925275</v>
      </c>
      <c r="I13">
        <f>(0.67*G12+0.33*G15)</f>
        <v>-1.7031569793967078</v>
      </c>
      <c r="J13">
        <f t="shared" si="5"/>
        <v>-1.3561899204180383E-2</v>
      </c>
      <c r="M13">
        <f t="shared" si="2"/>
        <v>1989</v>
      </c>
      <c r="N13" s="2">
        <f t="shared" si="0"/>
        <v>1.2259507829977627</v>
      </c>
      <c r="P13" s="2">
        <f t="shared" si="3"/>
        <v>-1.3561899204180383E-2</v>
      </c>
    </row>
    <row r="14" spans="3:16" x14ac:dyDescent="0.2">
      <c r="C14">
        <f t="shared" si="4"/>
        <v>1990</v>
      </c>
      <c r="D14">
        <f>'Other-311'!D14</f>
        <v>1.2212822796081924</v>
      </c>
      <c r="F14">
        <f t="shared" si="1"/>
        <v>1.6744619957118712</v>
      </c>
      <c r="I14">
        <f>(0.33*G12+0.67*G15)</f>
        <v>-1.6853595281385718</v>
      </c>
      <c r="J14">
        <f t="shared" si="5"/>
        <v>-1.0897532426700662E-2</v>
      </c>
      <c r="M14">
        <f t="shared" si="2"/>
        <v>1990</v>
      </c>
      <c r="N14" s="2">
        <f t="shared" si="0"/>
        <v>1.2212822796081924</v>
      </c>
      <c r="P14" s="2">
        <f t="shared" si="3"/>
        <v>-1.0897532426700662E-2</v>
      </c>
    </row>
    <row r="15" spans="3:16" x14ac:dyDescent="0.2">
      <c r="C15">
        <f t="shared" si="4"/>
        <v>1991</v>
      </c>
      <c r="D15">
        <f>'Other-311'!D15</f>
        <v>1.223953695458593</v>
      </c>
      <c r="E15" s="3">
        <f>'Other (MECS) Prices'!AT28</f>
        <v>0</v>
      </c>
      <c r="F15">
        <f t="shared" si="1"/>
        <v>1.6680855313292045</v>
      </c>
      <c r="G15">
        <f>E15-F15</f>
        <v>-1.6680855313292045</v>
      </c>
      <c r="H15">
        <f>G15^2</f>
        <v>2.7825093398298342</v>
      </c>
      <c r="I15">
        <f>G15</f>
        <v>-1.6680855313292045</v>
      </c>
      <c r="J15">
        <f t="shared" si="5"/>
        <v>0</v>
      </c>
      <c r="M15">
        <f t="shared" si="2"/>
        <v>1991</v>
      </c>
      <c r="N15" s="2">
        <f t="shared" si="0"/>
        <v>1.223953695458593</v>
      </c>
      <c r="O15">
        <f>E15</f>
        <v>0</v>
      </c>
      <c r="P15" s="2">
        <f t="shared" si="3"/>
        <v>0</v>
      </c>
    </row>
    <row r="16" spans="3:16" x14ac:dyDescent="0.2">
      <c r="C16">
        <f t="shared" si="4"/>
        <v>1992</v>
      </c>
      <c r="D16">
        <f>'Other-311'!D16</f>
        <v>1.2035955056179777</v>
      </c>
      <c r="F16">
        <f t="shared" si="1"/>
        <v>1.6717342783900777</v>
      </c>
      <c r="I16">
        <f>(0.67*G15+0.33*G18)</f>
        <v>-1.650464606796888</v>
      </c>
      <c r="J16">
        <f t="shared" si="5"/>
        <v>2.126967159318971E-2</v>
      </c>
      <c r="M16">
        <f t="shared" si="2"/>
        <v>1992</v>
      </c>
      <c r="N16" s="2">
        <f t="shared" si="0"/>
        <v>1.2035955056179777</v>
      </c>
      <c r="P16" s="2">
        <f t="shared" si="3"/>
        <v>2.126967159318971E-2</v>
      </c>
    </row>
    <row r="17" spans="3:16" x14ac:dyDescent="0.2">
      <c r="C17">
        <f t="shared" si="4"/>
        <v>1993</v>
      </c>
      <c r="D17">
        <f>'Other-311'!D17</f>
        <v>1.1821880650994574</v>
      </c>
      <c r="F17">
        <f t="shared" si="1"/>
        <v>1.6439280926423583</v>
      </c>
      <c r="I17">
        <f>(0.33*G15+0.67*G18)</f>
        <v>-1.6323097148545014</v>
      </c>
      <c r="J17">
        <f t="shared" si="5"/>
        <v>1.1618377787856904E-2</v>
      </c>
      <c r="M17">
        <f t="shared" si="2"/>
        <v>1993</v>
      </c>
      <c r="N17" s="2">
        <f t="shared" si="0"/>
        <v>1.1821880650994574</v>
      </c>
      <c r="P17" s="2">
        <f t="shared" si="3"/>
        <v>1.1618377787856904E-2</v>
      </c>
    </row>
    <row r="18" spans="3:16" x14ac:dyDescent="0.2">
      <c r="C18">
        <f t="shared" si="4"/>
        <v>1994</v>
      </c>
      <c r="D18">
        <f>'Other-311'!D18</f>
        <v>1.1635704576347983</v>
      </c>
      <c r="E18" s="3">
        <f>'Other (MECS) Prices'!AT31</f>
        <v>0</v>
      </c>
      <c r="F18">
        <f t="shared" si="1"/>
        <v>1.6146887903221849</v>
      </c>
      <c r="G18">
        <f>E18-F18</f>
        <v>-1.6146887903221849</v>
      </c>
      <c r="H18">
        <f>G18^2</f>
        <v>2.607219889592121</v>
      </c>
      <c r="I18">
        <f>G18</f>
        <v>-1.6146887903221849</v>
      </c>
      <c r="J18">
        <f t="shared" si="5"/>
        <v>0</v>
      </c>
      <c r="M18">
        <f t="shared" si="2"/>
        <v>1994</v>
      </c>
      <c r="N18" s="2">
        <f t="shared" si="0"/>
        <v>1.1635704576347983</v>
      </c>
      <c r="O18">
        <f>E18</f>
        <v>0</v>
      </c>
      <c r="P18" s="2">
        <f t="shared" si="3"/>
        <v>0</v>
      </c>
    </row>
    <row r="19" spans="3:16" x14ac:dyDescent="0.2">
      <c r="C19">
        <f t="shared" si="4"/>
        <v>1995</v>
      </c>
      <c r="D19">
        <f>'Other-311'!D19</f>
        <v>1.1644646924829156</v>
      </c>
      <c r="F19">
        <f t="shared" si="1"/>
        <v>1.5892599749219258</v>
      </c>
      <c r="I19">
        <f>0.75*G18+0.25*G22</f>
        <v>-0.42385473088720205</v>
      </c>
      <c r="J19">
        <f t="shared" si="5"/>
        <v>1.1654052440347238</v>
      </c>
      <c r="M19">
        <f t="shared" si="2"/>
        <v>1995</v>
      </c>
      <c r="N19" s="2">
        <f t="shared" si="0"/>
        <v>1.1644646924829156</v>
      </c>
      <c r="P19" s="2">
        <f t="shared" si="3"/>
        <v>1.1654052440347238</v>
      </c>
    </row>
    <row r="20" spans="3:16" x14ac:dyDescent="0.2">
      <c r="C20">
        <f t="shared" si="4"/>
        <v>1996</v>
      </c>
      <c r="D20">
        <f>'Other-311'!D20</f>
        <v>1.1383989145183175</v>
      </c>
      <c r="F20">
        <f t="shared" si="1"/>
        <v>1.5904813634875843</v>
      </c>
      <c r="I20">
        <f>0.5*G18+0.5*G22</f>
        <v>0.76697932854778095</v>
      </c>
      <c r="J20">
        <f t="shared" si="5"/>
        <v>2.3574606920353651</v>
      </c>
      <c r="M20">
        <f t="shared" si="2"/>
        <v>1996</v>
      </c>
      <c r="N20" s="2">
        <f t="shared" si="0"/>
        <v>1.1383989145183175</v>
      </c>
      <c r="P20" s="2">
        <f t="shared" si="3"/>
        <v>2.3574606920353651</v>
      </c>
    </row>
    <row r="21" spans="3:16" x14ac:dyDescent="0.2">
      <c r="C21">
        <f t="shared" si="4"/>
        <v>1997</v>
      </c>
      <c r="D21">
        <f>'Other-311'!D21</f>
        <v>1.1114118177717636</v>
      </c>
      <c r="F21">
        <f t="shared" si="1"/>
        <v>1.5548794819147715</v>
      </c>
      <c r="I21">
        <f>0.25*G18+0.75*G22</f>
        <v>1.9578133879827637</v>
      </c>
      <c r="J21">
        <f t="shared" si="5"/>
        <v>3.5126928698975353</v>
      </c>
      <c r="M21">
        <f t="shared" si="2"/>
        <v>1997</v>
      </c>
      <c r="N21" s="2">
        <f t="shared" si="0"/>
        <v>1.1114118177717636</v>
      </c>
      <c r="P21" s="2">
        <f t="shared" si="3"/>
        <v>3.5126928698975353</v>
      </c>
    </row>
    <row r="22" spans="3:16" x14ac:dyDescent="0.2">
      <c r="C22">
        <f t="shared" si="4"/>
        <v>1998</v>
      </c>
      <c r="D22">
        <f>'Other-311'!D22</f>
        <v>1.0738341968911918</v>
      </c>
      <c r="E22" s="3">
        <f>'Other (MECS) Prices'!AT35</f>
        <v>4.666666666666667</v>
      </c>
      <c r="F22">
        <f t="shared" si="1"/>
        <v>1.5180192192489199</v>
      </c>
      <c r="G22">
        <f>E22-F22</f>
        <v>3.1486474474177468</v>
      </c>
      <c r="H22">
        <f>G22^2</f>
        <v>9.9139807481302924</v>
      </c>
      <c r="I22">
        <f>G22</f>
        <v>3.1486474474177468</v>
      </c>
      <c r="J22">
        <f t="shared" si="5"/>
        <v>4.666666666666667</v>
      </c>
      <c r="M22">
        <f t="shared" si="2"/>
        <v>1998</v>
      </c>
      <c r="N22" s="2">
        <f t="shared" si="0"/>
        <v>1.0738341968911918</v>
      </c>
      <c r="O22">
        <f>E22</f>
        <v>4.666666666666667</v>
      </c>
      <c r="P22" s="2">
        <f t="shared" si="3"/>
        <v>4.666666666666667</v>
      </c>
    </row>
    <row r="23" spans="3:16" x14ac:dyDescent="0.2">
      <c r="C23">
        <f t="shared" si="4"/>
        <v>1999</v>
      </c>
      <c r="D23">
        <f>'Other-311'!D23</f>
        <v>1.0635838150289019</v>
      </c>
      <c r="F23">
        <f t="shared" si="1"/>
        <v>1.4666939140846087</v>
      </c>
      <c r="I23">
        <f>0.75*G22+0.25*G26</f>
        <v>2.4786617968962554</v>
      </c>
      <c r="J23">
        <f t="shared" si="5"/>
        <v>3.9453557109808641</v>
      </c>
      <c r="M23">
        <f t="shared" si="2"/>
        <v>1999</v>
      </c>
      <c r="N23" s="2">
        <f t="shared" si="0"/>
        <v>1.0635838150289019</v>
      </c>
      <c r="P23" s="2">
        <f t="shared" si="3"/>
        <v>3.9453557109808641</v>
      </c>
    </row>
    <row r="24" spans="3:16" x14ac:dyDescent="0.2">
      <c r="C24">
        <f t="shared" si="4"/>
        <v>2000</v>
      </c>
      <c r="D24">
        <f>'Other-311'!D24</f>
        <v>1.0766830138207757</v>
      </c>
      <c r="F24">
        <f t="shared" si="1"/>
        <v>1.4526934541085821</v>
      </c>
      <c r="I24">
        <f>0.5*G22+0.5*G26</f>
        <v>1.808676146374764</v>
      </c>
      <c r="J24">
        <f t="shared" si="5"/>
        <v>3.2613696004833459</v>
      </c>
      <c r="M24">
        <f t="shared" si="2"/>
        <v>2000</v>
      </c>
      <c r="N24" s="2">
        <f t="shared" si="0"/>
        <v>1.0766830138207757</v>
      </c>
      <c r="P24" s="2">
        <f t="shared" si="3"/>
        <v>3.2613696004833459</v>
      </c>
    </row>
    <row r="25" spans="3:16" x14ac:dyDescent="0.2">
      <c r="C25">
        <f t="shared" si="4"/>
        <v>2001</v>
      </c>
      <c r="D25">
        <f>'Other-311'!D25</f>
        <v>1.1211317418213969</v>
      </c>
      <c r="F25">
        <f t="shared" si="1"/>
        <v>1.4705849639925541</v>
      </c>
      <c r="I25">
        <f>0.25*G22+0.75*G26</f>
        <v>1.1386904958532729</v>
      </c>
      <c r="J25">
        <f t="shared" si="5"/>
        <v>2.609275459845827</v>
      </c>
      <c r="M25">
        <f t="shared" si="2"/>
        <v>2001</v>
      </c>
      <c r="N25" s="2">
        <f t="shared" si="0"/>
        <v>1.1211317418213969</v>
      </c>
      <c r="P25" s="2">
        <f t="shared" si="3"/>
        <v>2.609275459845827</v>
      </c>
    </row>
    <row r="26" spans="3:16" x14ac:dyDescent="0.2">
      <c r="C26">
        <f t="shared" si="4"/>
        <v>2002</v>
      </c>
      <c r="D26">
        <f>'Other-311'!D26</f>
        <v>1.1777482269503547</v>
      </c>
      <c r="E26" s="3">
        <f>'Other (MECS) Prices'!AT39</f>
        <v>2</v>
      </c>
      <c r="F26">
        <f t="shared" si="1"/>
        <v>1.5312951546682185</v>
      </c>
      <c r="G26">
        <f>E26-F26</f>
        <v>0.46870484533178147</v>
      </c>
      <c r="H26">
        <f>G26^2</f>
        <v>0.21968423203748919</v>
      </c>
      <c r="I26">
        <f>G26</f>
        <v>0.46870484533178147</v>
      </c>
      <c r="J26">
        <f t="shared" si="5"/>
        <v>2</v>
      </c>
      <c r="M26">
        <f t="shared" si="2"/>
        <v>2002</v>
      </c>
      <c r="N26" s="2">
        <f t="shared" si="0"/>
        <v>1.1777482269503547</v>
      </c>
      <c r="O26">
        <f>E26</f>
        <v>2</v>
      </c>
      <c r="P26" s="2">
        <f t="shared" si="3"/>
        <v>2</v>
      </c>
    </row>
    <row r="27" spans="3:16" x14ac:dyDescent="0.2">
      <c r="C27">
        <f t="shared" si="4"/>
        <v>2003</v>
      </c>
      <c r="D27">
        <f>'Other-311'!D27</f>
        <v>1.1895861148197597</v>
      </c>
      <c r="F27">
        <f t="shared" si="1"/>
        <v>1.6086246478207991</v>
      </c>
      <c r="I27">
        <f>0.75*G26+0.25*G30</f>
        <v>0.65999128602592205</v>
      </c>
      <c r="J27">
        <f t="shared" si="5"/>
        <v>2.2686159338467213</v>
      </c>
      <c r="M27">
        <f t="shared" si="2"/>
        <v>2003</v>
      </c>
      <c r="N27" s="2">
        <f t="shared" si="0"/>
        <v>1.1895861148197597</v>
      </c>
      <c r="P27" s="2">
        <f t="shared" si="3"/>
        <v>2.2686159338467213</v>
      </c>
    </row>
    <row r="28" spans="3:16" x14ac:dyDescent="0.2">
      <c r="C28">
        <f t="shared" si="4"/>
        <v>2004</v>
      </c>
      <c r="D28">
        <f>'Other-311'!D28</f>
        <v>1.3600356030262573</v>
      </c>
      <c r="F28">
        <f t="shared" si="1"/>
        <v>1.6247933991456665</v>
      </c>
      <c r="I28">
        <f>0.5*G26+0.5*G30</f>
        <v>0.85127772672006274</v>
      </c>
      <c r="J28">
        <f t="shared" si="5"/>
        <v>2.4760711258657291</v>
      </c>
      <c r="M28">
        <f t="shared" si="2"/>
        <v>2004</v>
      </c>
      <c r="N28" s="2">
        <f t="shared" si="0"/>
        <v>1.3600356030262573</v>
      </c>
      <c r="P28" s="2">
        <f t="shared" si="3"/>
        <v>2.4760711258657291</v>
      </c>
    </row>
    <row r="29" spans="3:16" x14ac:dyDescent="0.2">
      <c r="C29">
        <f t="shared" si="4"/>
        <v>2005</v>
      </c>
      <c r="D29">
        <f>'Other-311'!D29</f>
        <v>1.6591523895401261</v>
      </c>
      <c r="F29">
        <f t="shared" si="1"/>
        <v>1.8576014320198864</v>
      </c>
      <c r="I29">
        <f>0.25*G26+0.75*G30</f>
        <v>1.0425641674142034</v>
      </c>
      <c r="J29">
        <f t="shared" si="5"/>
        <v>2.9001655994340898</v>
      </c>
      <c r="M29">
        <f t="shared" si="2"/>
        <v>2005</v>
      </c>
      <c r="N29" s="2">
        <f t="shared" si="0"/>
        <v>1.6591523895401261</v>
      </c>
      <c r="P29" s="2">
        <f t="shared" si="3"/>
        <v>2.9001655994340898</v>
      </c>
    </row>
    <row r="30" spans="3:16" x14ac:dyDescent="0.2">
      <c r="C30">
        <f t="shared" si="4"/>
        <v>2006</v>
      </c>
      <c r="D30">
        <f>'Other-311'!D30</f>
        <v>1.7832199546485261</v>
      </c>
      <c r="E30" s="3">
        <f>'Other (MECS) Prices'!AT43</f>
        <v>3.5</v>
      </c>
      <c r="F30">
        <f t="shared" si="1"/>
        <v>2.266149391891656</v>
      </c>
      <c r="G30">
        <f>E30-F30</f>
        <v>1.233850608108344</v>
      </c>
      <c r="H30">
        <f>G30^2</f>
        <v>1.5223873231293303</v>
      </c>
      <c r="I30">
        <f>G30</f>
        <v>1.233850608108344</v>
      </c>
      <c r="J30">
        <f t="shared" si="5"/>
        <v>3.5</v>
      </c>
      <c r="M30">
        <f t="shared" si="2"/>
        <v>2006</v>
      </c>
      <c r="N30" s="2">
        <f t="shared" si="0"/>
        <v>1.7832199546485261</v>
      </c>
      <c r="O30">
        <f>E30</f>
        <v>3.5</v>
      </c>
      <c r="P30" s="2">
        <f t="shared" si="3"/>
        <v>3.5</v>
      </c>
    </row>
    <row r="31" spans="3:16" x14ac:dyDescent="0.2">
      <c r="C31">
        <f t="shared" si="4"/>
        <v>2007</v>
      </c>
      <c r="D31">
        <f>'Other-311'!D31</f>
        <v>1.8238712561466248</v>
      </c>
      <c r="F31">
        <f t="shared" si="1"/>
        <v>2.4356067841097442</v>
      </c>
      <c r="I31" s="15">
        <f>G30</f>
        <v>1.233850608108344</v>
      </c>
      <c r="J31">
        <f t="shared" si="5"/>
        <v>3.6694573922180882</v>
      </c>
      <c r="M31">
        <f t="shared" si="2"/>
        <v>2007</v>
      </c>
      <c r="N31" s="2">
        <f t="shared" si="0"/>
        <v>1.8238712561466248</v>
      </c>
      <c r="P31" s="2">
        <f t="shared" si="3"/>
        <v>3.6694573922180882</v>
      </c>
    </row>
    <row r="32" spans="3:16" x14ac:dyDescent="0.2">
      <c r="C32">
        <f t="shared" si="4"/>
        <v>2008</v>
      </c>
      <c r="D32">
        <f>'Other-311'!D32</f>
        <v>2.3044843049327355</v>
      </c>
      <c r="F32">
        <f t="shared" si="1"/>
        <v>2.4911302687216996</v>
      </c>
      <c r="I32" s="15">
        <f>G30</f>
        <v>1.233850608108344</v>
      </c>
      <c r="J32">
        <f t="shared" si="5"/>
        <v>3.7249808768300436</v>
      </c>
      <c r="M32">
        <f t="shared" si="2"/>
        <v>2008</v>
      </c>
      <c r="N32" s="2">
        <f t="shared" si="0"/>
        <v>2.3044843049327355</v>
      </c>
      <c r="P32" s="2">
        <f t="shared" si="3"/>
        <v>3.7249808768300436</v>
      </c>
    </row>
    <row r="33" spans="3:16" x14ac:dyDescent="0.2">
      <c r="C33">
        <f t="shared" si="4"/>
        <v>2009</v>
      </c>
      <c r="D33">
        <f>'Other-311'!D33</f>
        <v>2.5407882676443627</v>
      </c>
      <c r="F33">
        <f t="shared" si="1"/>
        <v>3.1475744718631127</v>
      </c>
      <c r="I33" s="15">
        <f>0.5*G30+0.5*G34</f>
        <v>-0.11823953792988484</v>
      </c>
      <c r="J33">
        <f t="shared" si="5"/>
        <v>3.0293349339332281</v>
      </c>
      <c r="M33">
        <f t="shared" si="2"/>
        <v>2009</v>
      </c>
      <c r="N33" s="2">
        <f t="shared" si="0"/>
        <v>2.5407882676443627</v>
      </c>
      <c r="P33" s="2">
        <f t="shared" si="3"/>
        <v>3.0293349339332281</v>
      </c>
    </row>
    <row r="34" spans="3:16" x14ac:dyDescent="0.2">
      <c r="C34">
        <f t="shared" si="4"/>
        <v>2010</v>
      </c>
      <c r="D34" s="3">
        <f>[5]Prices!H30</f>
        <v>2.7862700228832953</v>
      </c>
      <c r="E34" s="3">
        <f>'Other (MECS) Prices'!AT47</f>
        <v>2</v>
      </c>
      <c r="F34">
        <f>$H$3*D34+$I$3*D33</f>
        <v>3.4703296839681137</v>
      </c>
      <c r="G34">
        <f>E34-F34</f>
        <v>-1.4703296839681137</v>
      </c>
      <c r="H34">
        <f>G34^2</f>
        <v>2.161869379557773</v>
      </c>
      <c r="I34">
        <f>G34</f>
        <v>-1.4703296839681137</v>
      </c>
      <c r="J34">
        <f>F34+I34</f>
        <v>2</v>
      </c>
      <c r="M34">
        <f>C34</f>
        <v>2010</v>
      </c>
      <c r="N34" s="2">
        <f t="shared" si="0"/>
        <v>2.7862700228832953</v>
      </c>
      <c r="O34">
        <f>E34</f>
        <v>2</v>
      </c>
      <c r="P34" s="2">
        <f>J34</f>
        <v>2</v>
      </c>
    </row>
    <row r="35" spans="3:16" x14ac:dyDescent="0.2">
      <c r="C35">
        <f t="shared" si="4"/>
        <v>2011</v>
      </c>
      <c r="D35" s="3">
        <f>[5]Prices!H31</f>
        <v>3.175707000463607</v>
      </c>
      <c r="F35">
        <f t="shared" ref="F35:F42" si="6">$H$3*D35+$I$3*D34</f>
        <v>3.8056203624267662</v>
      </c>
      <c r="I35">
        <f>0.75*G34+0.25*G38</f>
        <v>-1.3108957126703258</v>
      </c>
      <c r="J35">
        <f t="shared" ref="J35:J42" si="7">F35+I35</f>
        <v>2.4947246497564404</v>
      </c>
      <c r="M35">
        <f t="shared" ref="M35:M42" si="8">C35</f>
        <v>2011</v>
      </c>
      <c r="N35" s="2">
        <f t="shared" si="0"/>
        <v>3.175707000463607</v>
      </c>
      <c r="P35" s="2">
        <f t="shared" ref="P35:P42" si="9">J35</f>
        <v>2.4947246497564404</v>
      </c>
    </row>
    <row r="36" spans="3:16" x14ac:dyDescent="0.2">
      <c r="C36">
        <f t="shared" si="4"/>
        <v>2012</v>
      </c>
      <c r="D36" s="3">
        <f>[5]Prices!H32</f>
        <v>3.0787878787878791</v>
      </c>
      <c r="F36">
        <f t="shared" si="6"/>
        <v>4.3375319429949384</v>
      </c>
      <c r="I36">
        <f>0.5*G34+0.5*G38</f>
        <v>-1.1514617413725379</v>
      </c>
      <c r="J36">
        <f t="shared" si="7"/>
        <v>3.1860702016224005</v>
      </c>
      <c r="M36">
        <f t="shared" si="8"/>
        <v>2012</v>
      </c>
      <c r="N36" s="2">
        <f t="shared" si="0"/>
        <v>3.0787878787878791</v>
      </c>
      <c r="P36" s="2">
        <f t="shared" si="9"/>
        <v>3.1860702016224005</v>
      </c>
    </row>
    <row r="37" spans="3:16" x14ac:dyDescent="0.2">
      <c r="C37">
        <f t="shared" si="4"/>
        <v>2013</v>
      </c>
      <c r="D37" s="3">
        <f>[5]Prices!H33</f>
        <v>2.8060185185185182</v>
      </c>
      <c r="F37">
        <f t="shared" si="6"/>
        <v>4.2051551884347376</v>
      </c>
      <c r="I37">
        <f>0.25*G34+0.75*G38</f>
        <v>-0.99202777007474996</v>
      </c>
      <c r="J37">
        <f t="shared" si="7"/>
        <v>3.2131274183599876</v>
      </c>
      <c r="M37">
        <f t="shared" si="8"/>
        <v>2013</v>
      </c>
      <c r="N37" s="2">
        <f t="shared" si="0"/>
        <v>2.8060185185185182</v>
      </c>
      <c r="P37" s="2">
        <f t="shared" si="9"/>
        <v>3.2131274183599876</v>
      </c>
    </row>
    <row r="38" spans="3:16" x14ac:dyDescent="0.2">
      <c r="C38">
        <f t="shared" si="4"/>
        <v>2014</v>
      </c>
      <c r="D38" s="3">
        <f>[5]Prices!H34</f>
        <v>2.6011614401858307</v>
      </c>
      <c r="E38" s="18">
        <v>3</v>
      </c>
      <c r="F38">
        <f t="shared" si="6"/>
        <v>3.832593798776962</v>
      </c>
      <c r="G38">
        <f>E38-F38</f>
        <v>-0.83259379877696205</v>
      </c>
      <c r="H38">
        <f>G38^2</f>
        <v>0.69321243376185238</v>
      </c>
      <c r="I38">
        <f>G38</f>
        <v>-0.83259379877696205</v>
      </c>
      <c r="J38">
        <f t="shared" si="7"/>
        <v>3</v>
      </c>
      <c r="M38">
        <f t="shared" si="8"/>
        <v>2014</v>
      </c>
      <c r="N38" s="2">
        <f t="shared" si="0"/>
        <v>2.6011614401858307</v>
      </c>
      <c r="O38">
        <f>E38</f>
        <v>3</v>
      </c>
      <c r="P38" s="2">
        <f t="shared" si="9"/>
        <v>3</v>
      </c>
    </row>
    <row r="39" spans="3:16" x14ac:dyDescent="0.2">
      <c r="C39">
        <f t="shared" si="4"/>
        <v>2015</v>
      </c>
      <c r="D39" s="3">
        <f>[5]Prices!H35</f>
        <v>2.4259102455546149</v>
      </c>
      <c r="F39">
        <f t="shared" si="6"/>
        <v>3.5527902397940552</v>
      </c>
      <c r="I39" s="17">
        <f>I38</f>
        <v>-0.83259379877696205</v>
      </c>
      <c r="J39">
        <f t="shared" si="7"/>
        <v>2.7201964410170931</v>
      </c>
      <c r="M39">
        <f t="shared" si="8"/>
        <v>2015</v>
      </c>
      <c r="N39" s="2">
        <f t="shared" si="0"/>
        <v>2.4259102455546149</v>
      </c>
      <c r="P39" s="2">
        <f t="shared" si="9"/>
        <v>2.7201964410170931</v>
      </c>
    </row>
    <row r="40" spans="3:16" x14ac:dyDescent="0.2">
      <c r="C40">
        <f t="shared" si="4"/>
        <v>2016</v>
      </c>
      <c r="D40" s="3">
        <f>[5]Prices!H36</f>
        <v>2.2987413915934458</v>
      </c>
      <c r="F40">
        <f t="shared" si="6"/>
        <v>3.3134238074846674</v>
      </c>
      <c r="I40" s="17">
        <f t="shared" ref="I40:I42" si="10">I39</f>
        <v>-0.83259379877696205</v>
      </c>
      <c r="J40">
        <f t="shared" si="7"/>
        <v>2.4808300087077053</v>
      </c>
      <c r="M40">
        <f t="shared" si="8"/>
        <v>2016</v>
      </c>
      <c r="N40" s="2">
        <f t="shared" si="0"/>
        <v>2.2987413915934458</v>
      </c>
      <c r="P40" s="2">
        <f t="shared" si="9"/>
        <v>2.4808300087077053</v>
      </c>
    </row>
    <row r="41" spans="3:16" x14ac:dyDescent="0.2">
      <c r="C41">
        <f t="shared" si="4"/>
        <v>2017</v>
      </c>
      <c r="D41" s="3">
        <f>[5]Prices!H37</f>
        <v>2.6728199211614267</v>
      </c>
      <c r="F41">
        <f t="shared" si="6"/>
        <v>3.1397305271757143</v>
      </c>
      <c r="I41" s="17">
        <f t="shared" si="10"/>
        <v>-0.83259379877696205</v>
      </c>
      <c r="J41">
        <f t="shared" si="7"/>
        <v>2.3071367283987523</v>
      </c>
      <c r="M41">
        <f t="shared" si="8"/>
        <v>2017</v>
      </c>
      <c r="N41" s="2">
        <f t="shared" si="0"/>
        <v>2.6728199211614267</v>
      </c>
      <c r="P41" s="2">
        <f t="shared" si="9"/>
        <v>2.3071367283987523</v>
      </c>
    </row>
    <row r="42" spans="3:16" x14ac:dyDescent="0.2">
      <c r="C42">
        <f t="shared" si="4"/>
        <v>2018</v>
      </c>
      <c r="D42" s="3">
        <f>[5]Prices!H38</f>
        <v>2.8656155070157672</v>
      </c>
      <c r="F42">
        <f t="shared" si="6"/>
        <v>3.6506648076218706</v>
      </c>
      <c r="I42" s="17">
        <f t="shared" si="10"/>
        <v>-0.83259379877696205</v>
      </c>
      <c r="J42">
        <f t="shared" si="7"/>
        <v>2.8180710088449086</v>
      </c>
      <c r="M42">
        <f t="shared" si="8"/>
        <v>2018</v>
      </c>
      <c r="N42" s="2">
        <f t="shared" si="0"/>
        <v>2.8656155070157672</v>
      </c>
      <c r="P42" s="2">
        <f t="shared" si="9"/>
        <v>2.8180710088449086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2:P42"/>
  <sheetViews>
    <sheetView workbookViewId="0">
      <selection activeCell="D2" sqref="D2"/>
    </sheetView>
  </sheetViews>
  <sheetFormatPr defaultRowHeight="12.75" x14ac:dyDescent="0.2"/>
  <cols>
    <col min="9" max="10" width="11.140625" customWidth="1"/>
  </cols>
  <sheetData>
    <row r="2" spans="3:16" x14ac:dyDescent="0.2">
      <c r="K2" s="8" t="s">
        <v>35</v>
      </c>
    </row>
    <row r="3" spans="3:16" x14ac:dyDescent="0.2">
      <c r="H3" s="4">
        <v>1.3166756508138271</v>
      </c>
      <c r="I3" s="4">
        <v>1.0972301938823266</v>
      </c>
      <c r="K3">
        <v>0</v>
      </c>
    </row>
    <row r="4" spans="3:16" x14ac:dyDescent="0.2">
      <c r="H4">
        <f>SUM(H22:H38)</f>
        <v>5.932507017871302</v>
      </c>
      <c r="K4">
        <v>0</v>
      </c>
    </row>
    <row r="5" spans="3:16" x14ac:dyDescent="0.2">
      <c r="J5">
        <f>H3/I3</f>
        <v>1.1999994697147709</v>
      </c>
      <c r="K5">
        <v>1.2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'Other-311'!D7</f>
        <v>1.3710885852798589</v>
      </c>
      <c r="I7">
        <f>G9</f>
        <v>-3.3315210635703343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'Other-311'!D8</f>
        <v>1.3589174800354924</v>
      </c>
      <c r="F8">
        <f t="shared" ref="F8:F33" si="1">$H$3*D8+$I$3*D7</f>
        <v>3.2936533516844824</v>
      </c>
      <c r="I8">
        <f>G9</f>
        <v>-3.3315210635703343</v>
      </c>
      <c r="J8">
        <f>F8+I8</f>
        <v>-3.7867711885851918E-2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-3.7867711885851918E-2</v>
      </c>
    </row>
    <row r="9" spans="3:16" x14ac:dyDescent="0.2">
      <c r="C9">
        <f t="shared" ref="C9:C42" si="4">C8+1</f>
        <v>1985</v>
      </c>
      <c r="D9">
        <f>'Other-311'!D9</f>
        <v>1.3978201634877385</v>
      </c>
      <c r="E9">
        <f>'Other (MECS) Prices'!AU22</f>
        <v>0</v>
      </c>
      <c r="F9">
        <f t="shared" si="1"/>
        <v>3.3315210635703343</v>
      </c>
      <c r="G9">
        <f>E9-F9</f>
        <v>-3.3315210635703343</v>
      </c>
      <c r="H9">
        <f>G9^2</f>
        <v>11.099032597012812</v>
      </c>
      <c r="I9">
        <f>G9</f>
        <v>-3.3315210635703343</v>
      </c>
      <c r="J9">
        <f t="shared" ref="J9:J33" si="5">F9+I9</f>
        <v>0</v>
      </c>
      <c r="M9">
        <f t="shared" si="2"/>
        <v>1985</v>
      </c>
      <c r="N9" s="2">
        <f t="shared" si="0"/>
        <v>1.3978201634877385</v>
      </c>
      <c r="O9">
        <f>E9</f>
        <v>0</v>
      </c>
      <c r="P9" s="2">
        <f t="shared" si="3"/>
        <v>0</v>
      </c>
    </row>
    <row r="10" spans="3:16" x14ac:dyDescent="0.2">
      <c r="C10">
        <f t="shared" si="4"/>
        <v>1986</v>
      </c>
      <c r="D10">
        <f>'Other-311'!D10</f>
        <v>1.2990990990990992</v>
      </c>
      <c r="F10">
        <f t="shared" si="1"/>
        <v>3.2442226407742396</v>
      </c>
      <c r="I10">
        <f>(0.67*G9+0.33*G12)</f>
        <v>-3.2256984333138954</v>
      </c>
      <c r="J10">
        <f t="shared" si="5"/>
        <v>1.8524207460344222E-2</v>
      </c>
      <c r="M10">
        <f t="shared" si="2"/>
        <v>1986</v>
      </c>
      <c r="N10" s="2">
        <f t="shared" si="0"/>
        <v>1.2990990990990992</v>
      </c>
      <c r="P10" s="2">
        <f t="shared" si="3"/>
        <v>1.8524207460344222E-2</v>
      </c>
    </row>
    <row r="11" spans="3:16" x14ac:dyDescent="0.2">
      <c r="C11">
        <f t="shared" si="4"/>
        <v>1987</v>
      </c>
      <c r="D11">
        <f>'Other-311'!D11</f>
        <v>1.2596067917783738</v>
      </c>
      <c r="F11">
        <f t="shared" si="1"/>
        <v>3.0839043487111675</v>
      </c>
      <c r="I11">
        <f>(0.33*G9+0.67*G12)</f>
        <v>-3.1166690566860495</v>
      </c>
      <c r="J11">
        <f t="shared" si="5"/>
        <v>-3.2764707974882068E-2</v>
      </c>
      <c r="M11">
        <f t="shared" si="2"/>
        <v>1987</v>
      </c>
      <c r="N11" s="2">
        <f t="shared" si="0"/>
        <v>1.2596067917783738</v>
      </c>
      <c r="P11" s="2">
        <f t="shared" si="3"/>
        <v>-3.2764707974882068E-2</v>
      </c>
    </row>
    <row r="12" spans="3:16" x14ac:dyDescent="0.2">
      <c r="C12">
        <f t="shared" si="4"/>
        <v>1988</v>
      </c>
      <c r="D12">
        <f>'Other-311'!D12</f>
        <v>1.237030411449016</v>
      </c>
      <c r="E12">
        <f>'Other (MECS) Prices'!AU25</f>
        <v>0</v>
      </c>
      <c r="F12">
        <f t="shared" si="1"/>
        <v>3.0108464264296098</v>
      </c>
      <c r="G12">
        <f>E12-F12</f>
        <v>-3.0108464264296098</v>
      </c>
      <c r="H12">
        <f>G12^2</f>
        <v>9.0651962035439517</v>
      </c>
      <c r="I12">
        <f>G12</f>
        <v>-3.0108464264296098</v>
      </c>
      <c r="J12">
        <f t="shared" si="5"/>
        <v>0</v>
      </c>
      <c r="M12">
        <f t="shared" si="2"/>
        <v>1988</v>
      </c>
      <c r="N12" s="2">
        <f t="shared" si="0"/>
        <v>1.237030411449016</v>
      </c>
      <c r="O12">
        <f>E12</f>
        <v>0</v>
      </c>
      <c r="P12" s="2">
        <f t="shared" si="3"/>
        <v>0</v>
      </c>
    </row>
    <row r="13" spans="3:16" x14ac:dyDescent="0.2">
      <c r="C13">
        <f t="shared" si="4"/>
        <v>1989</v>
      </c>
      <c r="D13">
        <f>'Other-311'!D13</f>
        <v>1.2259507829977627</v>
      </c>
      <c r="F13">
        <f t="shared" si="1"/>
        <v>2.971486663261838</v>
      </c>
      <c r="I13">
        <f>(0.67*G12+0.33*G15)</f>
        <v>-2.991287786629087</v>
      </c>
      <c r="J13">
        <f t="shared" si="5"/>
        <v>-1.9801123367249041E-2</v>
      </c>
      <c r="M13">
        <f t="shared" si="2"/>
        <v>1989</v>
      </c>
      <c r="N13" s="2">
        <f t="shared" si="0"/>
        <v>1.2259507829977627</v>
      </c>
      <c r="P13" s="2">
        <f t="shared" si="3"/>
        <v>-1.9801123367249041E-2</v>
      </c>
    </row>
    <row r="14" spans="3:16" x14ac:dyDescent="0.2">
      <c r="C14">
        <f t="shared" si="4"/>
        <v>1990</v>
      </c>
      <c r="D14">
        <f>'Other-311'!D14</f>
        <v>1.2212822796081924</v>
      </c>
      <c r="F14">
        <f t="shared" si="1"/>
        <v>2.9531828556493362</v>
      </c>
      <c r="I14">
        <f>(0.33*G12+0.67*G15)</f>
        <v>-2.9711364607740021</v>
      </c>
      <c r="J14">
        <f t="shared" si="5"/>
        <v>-1.7953605124665817E-2</v>
      </c>
      <c r="M14">
        <f t="shared" si="2"/>
        <v>1990</v>
      </c>
      <c r="N14" s="2">
        <f t="shared" si="0"/>
        <v>1.2212822796081924</v>
      </c>
      <c r="P14" s="2">
        <f t="shared" si="3"/>
        <v>-1.7953605124665817E-2</v>
      </c>
    </row>
    <row r="15" spans="3:16" x14ac:dyDescent="0.2">
      <c r="C15">
        <f t="shared" si="4"/>
        <v>1991</v>
      </c>
      <c r="D15">
        <f>'Other-311'!D15</f>
        <v>1.223953695458593</v>
      </c>
      <c r="E15" s="3">
        <f>'Other (MECS) Prices'!AU28</f>
        <v>0</v>
      </c>
      <c r="F15">
        <f t="shared" si="1"/>
        <v>2.9515778209734784</v>
      </c>
      <c r="G15">
        <f>E15-F15</f>
        <v>-2.9515778209734784</v>
      </c>
      <c r="H15">
        <f>G15^2</f>
        <v>8.7118116332625473</v>
      </c>
      <c r="I15">
        <f>G15</f>
        <v>-2.9515778209734784</v>
      </c>
      <c r="J15">
        <f t="shared" si="5"/>
        <v>0</v>
      </c>
      <c r="M15">
        <f t="shared" si="2"/>
        <v>1991</v>
      </c>
      <c r="N15" s="2">
        <f t="shared" si="0"/>
        <v>1.223953695458593</v>
      </c>
      <c r="O15">
        <f>E15</f>
        <v>0</v>
      </c>
      <c r="P15" s="2">
        <f t="shared" si="3"/>
        <v>0</v>
      </c>
    </row>
    <row r="16" spans="3:16" x14ac:dyDescent="0.2">
      <c r="C16">
        <f t="shared" si="4"/>
        <v>1992</v>
      </c>
      <c r="D16">
        <f>'Other-311'!D16</f>
        <v>1.2035955056179777</v>
      </c>
      <c r="F16">
        <f t="shared" si="1"/>
        <v>2.9277038462471703</v>
      </c>
      <c r="I16">
        <f>(0.67*G15+0.33*G18)</f>
        <v>-2.9111856587702327</v>
      </c>
      <c r="J16">
        <f t="shared" si="5"/>
        <v>1.6518187476937563E-2</v>
      </c>
      <c r="M16">
        <f t="shared" si="2"/>
        <v>1992</v>
      </c>
      <c r="N16" s="2">
        <f t="shared" si="0"/>
        <v>1.2035955056179777</v>
      </c>
      <c r="P16" s="2">
        <f t="shared" si="3"/>
        <v>1.6518187476937563E-2</v>
      </c>
    </row>
    <row r="17" spans="3:16" x14ac:dyDescent="0.2">
      <c r="C17">
        <f t="shared" si="4"/>
        <v>1993</v>
      </c>
      <c r="D17">
        <f>'Other-311'!D17</f>
        <v>1.1821880650994574</v>
      </c>
      <c r="F17">
        <f t="shared" si="1"/>
        <v>2.8771795699842775</v>
      </c>
      <c r="I17">
        <f>(0.33*G15+0.67*G18)</f>
        <v>-2.8695694916517369</v>
      </c>
      <c r="J17">
        <f t="shared" si="5"/>
        <v>7.6100783325405708E-3</v>
      </c>
      <c r="M17">
        <f t="shared" si="2"/>
        <v>1993</v>
      </c>
      <c r="N17" s="2">
        <f t="shared" si="0"/>
        <v>1.1821880650994574</v>
      </c>
      <c r="P17" s="2">
        <f t="shared" si="3"/>
        <v>7.6100783325405708E-3</v>
      </c>
    </row>
    <row r="18" spans="3:16" x14ac:dyDescent="0.2">
      <c r="C18">
        <f t="shared" si="4"/>
        <v>1994</v>
      </c>
      <c r="D18">
        <f>'Other-311'!D18</f>
        <v>1.1635704576347983</v>
      </c>
      <c r="E18" s="3">
        <f>'Other (MECS) Prices'!AU31</f>
        <v>0</v>
      </c>
      <c r="F18">
        <f t="shared" si="1"/>
        <v>2.8291773294484908</v>
      </c>
      <c r="G18">
        <f>E18-F18</f>
        <v>-2.8291773294484908</v>
      </c>
      <c r="H18">
        <f>G18^2</f>
        <v>8.0042443614652932</v>
      </c>
      <c r="I18">
        <f>G18</f>
        <v>-2.8291773294484908</v>
      </c>
      <c r="J18">
        <f t="shared" si="5"/>
        <v>0</v>
      </c>
      <c r="M18">
        <f t="shared" si="2"/>
        <v>1994</v>
      </c>
      <c r="N18" s="2">
        <f t="shared" si="0"/>
        <v>1.1635704576347983</v>
      </c>
      <c r="O18">
        <f>E18</f>
        <v>0</v>
      </c>
      <c r="P18" s="2">
        <f t="shared" si="3"/>
        <v>0</v>
      </c>
    </row>
    <row r="19" spans="3:16" x14ac:dyDescent="0.2">
      <c r="C19">
        <f t="shared" si="4"/>
        <v>1995</v>
      </c>
      <c r="D19">
        <f>'Other-311'!D19</f>
        <v>1.1644646924829156</v>
      </c>
      <c r="F19">
        <f t="shared" si="1"/>
        <v>2.8099269456510432</v>
      </c>
      <c r="I19">
        <f>0.75*G18+0.25*G22</f>
        <v>-1.8802244831750365</v>
      </c>
      <c r="J19">
        <f t="shared" si="5"/>
        <v>0.92970246247600663</v>
      </c>
      <c r="M19">
        <f t="shared" si="2"/>
        <v>1995</v>
      </c>
      <c r="N19" s="2">
        <f t="shared" si="0"/>
        <v>1.1644646924829156</v>
      </c>
      <c r="P19" s="2">
        <f t="shared" si="3"/>
        <v>0.92970246247600663</v>
      </c>
    </row>
    <row r="20" spans="3:16" x14ac:dyDescent="0.2">
      <c r="C20">
        <f t="shared" si="4"/>
        <v>1996</v>
      </c>
      <c r="D20">
        <f>'Other-311'!D20</f>
        <v>1.1383989145183175</v>
      </c>
      <c r="F20">
        <f t="shared" si="1"/>
        <v>2.7765879519613135</v>
      </c>
      <c r="I20">
        <f>0.5*G18+0.5*G22</f>
        <v>-0.93127163690158254</v>
      </c>
      <c r="J20">
        <f t="shared" si="5"/>
        <v>1.8453163150597309</v>
      </c>
      <c r="M20">
        <f t="shared" si="2"/>
        <v>1996</v>
      </c>
      <c r="N20" s="2">
        <f t="shared" si="0"/>
        <v>1.1383989145183175</v>
      </c>
      <c r="P20" s="2">
        <f t="shared" si="3"/>
        <v>1.8453163150597309</v>
      </c>
    </row>
    <row r="21" spans="3:16" x14ac:dyDescent="0.2">
      <c r="C21">
        <f t="shared" si="4"/>
        <v>1997</v>
      </c>
      <c r="D21">
        <f>'Other-311'!D21</f>
        <v>1.1114118177717636</v>
      </c>
      <c r="F21">
        <f t="shared" si="1"/>
        <v>2.7124545401791789</v>
      </c>
      <c r="I21">
        <f>0.25*G18+0.75*G22</f>
        <v>1.7681209371871565E-2</v>
      </c>
      <c r="J21">
        <f t="shared" si="5"/>
        <v>2.7301357495510503</v>
      </c>
      <c r="M21">
        <f t="shared" si="2"/>
        <v>1997</v>
      </c>
      <c r="N21" s="2">
        <f t="shared" si="0"/>
        <v>1.1114118177717636</v>
      </c>
      <c r="P21" s="2">
        <f t="shared" si="3"/>
        <v>2.7301357495510503</v>
      </c>
    </row>
    <row r="22" spans="3:16" x14ac:dyDescent="0.2">
      <c r="C22">
        <f t="shared" si="4"/>
        <v>1998</v>
      </c>
      <c r="D22">
        <f>'Other-311'!D22</f>
        <v>1.0738341968911918</v>
      </c>
      <c r="E22" s="3">
        <f>'Other (MECS) Prices'!AU35</f>
        <v>3.6</v>
      </c>
      <c r="F22">
        <f t="shared" si="1"/>
        <v>2.6333659443546744</v>
      </c>
      <c r="G22">
        <f>E22-F22</f>
        <v>0.96663405564532567</v>
      </c>
      <c r="H22">
        <f>G22^2</f>
        <v>0.9343813975333306</v>
      </c>
      <c r="I22">
        <f>G22</f>
        <v>0.96663405564532567</v>
      </c>
      <c r="J22">
        <f t="shared" si="5"/>
        <v>3.6</v>
      </c>
      <c r="M22">
        <f t="shared" si="2"/>
        <v>1998</v>
      </c>
      <c r="N22" s="2">
        <f t="shared" si="0"/>
        <v>1.0738341968911918</v>
      </c>
      <c r="O22">
        <f>E22</f>
        <v>3.6</v>
      </c>
      <c r="P22" s="2">
        <f t="shared" si="3"/>
        <v>3.6</v>
      </c>
    </row>
    <row r="23" spans="3:16" x14ac:dyDescent="0.2">
      <c r="C23">
        <f t="shared" si="4"/>
        <v>1999</v>
      </c>
      <c r="D23">
        <f>'Other-311'!D23</f>
        <v>1.0635838150289019</v>
      </c>
      <c r="F23">
        <f t="shared" si="1"/>
        <v>2.5786382159006269</v>
      </c>
      <c r="I23">
        <f>0.75*G22+0.25*G26</f>
        <v>0.52976253881874147</v>
      </c>
      <c r="J23">
        <f t="shared" si="5"/>
        <v>3.1084007547193684</v>
      </c>
      <c r="M23">
        <f t="shared" si="2"/>
        <v>1999</v>
      </c>
      <c r="N23" s="2">
        <f t="shared" si="0"/>
        <v>1.0635838150289019</v>
      </c>
      <c r="P23" s="2">
        <f t="shared" si="3"/>
        <v>3.1084007547193684</v>
      </c>
    </row>
    <row r="24" spans="3:16" x14ac:dyDescent="0.2">
      <c r="C24">
        <f t="shared" si="4"/>
        <v>2000</v>
      </c>
      <c r="D24">
        <f>'Other-311'!D24</f>
        <v>1.0766830138207757</v>
      </c>
      <c r="F24">
        <f t="shared" si="1"/>
        <v>2.584638583516929</v>
      </c>
      <c r="I24">
        <f>0.5*G22+0.5*G26</f>
        <v>9.2891021992157263E-2</v>
      </c>
      <c r="J24">
        <f t="shared" si="5"/>
        <v>2.6775296055090863</v>
      </c>
      <c r="M24">
        <f t="shared" si="2"/>
        <v>2000</v>
      </c>
      <c r="N24" s="2">
        <f t="shared" si="0"/>
        <v>1.0766830138207757</v>
      </c>
      <c r="P24" s="2">
        <f t="shared" si="3"/>
        <v>2.6775296055090863</v>
      </c>
    </row>
    <row r="25" spans="3:16" x14ac:dyDescent="0.2">
      <c r="C25">
        <f t="shared" si="4"/>
        <v>2001</v>
      </c>
      <c r="D25">
        <f>'Other-311'!D25</f>
        <v>1.1211317418213969</v>
      </c>
      <c r="F25">
        <f t="shared" si="1"/>
        <v>2.6575359778151046</v>
      </c>
      <c r="I25">
        <f>0.25*G22+0.75*G26</f>
        <v>-0.34398049483442694</v>
      </c>
      <c r="J25">
        <f t="shared" si="5"/>
        <v>2.3135554829806777</v>
      </c>
      <c r="M25">
        <f t="shared" si="2"/>
        <v>2001</v>
      </c>
      <c r="N25" s="2">
        <f t="shared" si="0"/>
        <v>1.1211317418213969</v>
      </c>
      <c r="P25" s="2">
        <f t="shared" si="3"/>
        <v>2.3135554829806777</v>
      </c>
    </row>
    <row r="26" spans="3:16" x14ac:dyDescent="0.2">
      <c r="C26">
        <f t="shared" si="4"/>
        <v>2002</v>
      </c>
      <c r="D26">
        <f>'Other-311'!D26</f>
        <v>1.1777482269503547</v>
      </c>
      <c r="E26" s="3">
        <f>'Other (MECS) Prices'!AU39</f>
        <v>2</v>
      </c>
      <c r="F26">
        <f t="shared" si="1"/>
        <v>2.7808520116610111</v>
      </c>
      <c r="G26">
        <f>E26-F26</f>
        <v>-0.78085201166101115</v>
      </c>
      <c r="H26">
        <f>G26^2</f>
        <v>0.60972986411504793</v>
      </c>
      <c r="I26">
        <f>G26</f>
        <v>-0.78085201166101115</v>
      </c>
      <c r="J26">
        <f t="shared" si="5"/>
        <v>2</v>
      </c>
      <c r="M26">
        <f t="shared" si="2"/>
        <v>2002</v>
      </c>
      <c r="N26" s="2">
        <f t="shared" si="0"/>
        <v>1.1777482269503547</v>
      </c>
      <c r="O26">
        <f>E26</f>
        <v>2</v>
      </c>
      <c r="P26" s="2">
        <f t="shared" si="3"/>
        <v>2</v>
      </c>
    </row>
    <row r="27" spans="3:16" x14ac:dyDescent="0.2">
      <c r="C27">
        <f t="shared" si="4"/>
        <v>2003</v>
      </c>
      <c r="D27">
        <f>'Other-311'!D27</f>
        <v>1.1895861148197597</v>
      </c>
      <c r="F27">
        <f t="shared" si="1"/>
        <v>2.858559987330703</v>
      </c>
      <c r="I27">
        <f>0.75*G26+0.25*G30</f>
        <v>-0.62773760684238056</v>
      </c>
      <c r="J27">
        <f t="shared" si="5"/>
        <v>2.2308223804883225</v>
      </c>
      <c r="M27">
        <f t="shared" si="2"/>
        <v>2003</v>
      </c>
      <c r="N27" s="2">
        <f t="shared" si="0"/>
        <v>1.1895861148197597</v>
      </c>
      <c r="P27" s="2">
        <f t="shared" si="3"/>
        <v>2.2308223804883225</v>
      </c>
    </row>
    <row r="28" spans="3:16" x14ac:dyDescent="0.2">
      <c r="C28">
        <f t="shared" si="4"/>
        <v>2004</v>
      </c>
      <c r="D28">
        <f>'Other-311'!D28</f>
        <v>1.3600356030262573</v>
      </c>
      <c r="F28">
        <f t="shared" si="1"/>
        <v>3.0959755661479815</v>
      </c>
      <c r="I28">
        <f>0.5*G26+0.5*G30</f>
        <v>-0.47462320202374997</v>
      </c>
      <c r="J28">
        <f t="shared" si="5"/>
        <v>2.6213523641242316</v>
      </c>
      <c r="M28">
        <f t="shared" si="2"/>
        <v>2004</v>
      </c>
      <c r="N28" s="2">
        <f t="shared" si="0"/>
        <v>1.3600356030262573</v>
      </c>
      <c r="P28" s="2">
        <f t="shared" si="3"/>
        <v>2.6213523641242316</v>
      </c>
    </row>
    <row r="29" spans="3:16" x14ac:dyDescent="0.2">
      <c r="C29">
        <f t="shared" si="4"/>
        <v>2005</v>
      </c>
      <c r="D29">
        <f>'Other-311'!D29</f>
        <v>1.6591523895401261</v>
      </c>
      <c r="F29">
        <f t="shared" si="1"/>
        <v>3.6768376806924294</v>
      </c>
      <c r="I29">
        <f>0.25*G26+0.75*G30</f>
        <v>-0.32150879720511938</v>
      </c>
      <c r="J29">
        <f t="shared" si="5"/>
        <v>3.3553288834873101</v>
      </c>
      <c r="M29">
        <f t="shared" si="2"/>
        <v>2005</v>
      </c>
      <c r="N29" s="2">
        <f t="shared" si="0"/>
        <v>1.6591523895401261</v>
      </c>
      <c r="P29" s="2">
        <f t="shared" si="3"/>
        <v>3.3553288834873101</v>
      </c>
    </row>
    <row r="30" spans="3:16" x14ac:dyDescent="0.2">
      <c r="C30">
        <f t="shared" si="4"/>
        <v>2006</v>
      </c>
      <c r="D30">
        <f>'Other-311'!D30</f>
        <v>1.7832199546485261</v>
      </c>
      <c r="E30" s="3">
        <f>'Other (MECS) Prices'!AU43</f>
        <v>4</v>
      </c>
      <c r="F30">
        <f t="shared" si="1"/>
        <v>4.1683943923864888</v>
      </c>
      <c r="G30">
        <f>E30-F30</f>
        <v>-0.16839439238648879</v>
      </c>
      <c r="H30">
        <f>G30^2</f>
        <v>2.8356671387214753E-2</v>
      </c>
      <c r="I30">
        <f>G30</f>
        <v>-0.16839439238648879</v>
      </c>
      <c r="J30">
        <f t="shared" si="5"/>
        <v>4</v>
      </c>
      <c r="M30">
        <f t="shared" si="2"/>
        <v>2006</v>
      </c>
      <c r="N30" s="2">
        <f t="shared" si="0"/>
        <v>1.7832199546485261</v>
      </c>
      <c r="O30">
        <f>E30</f>
        <v>4</v>
      </c>
      <c r="P30" s="2">
        <f t="shared" si="3"/>
        <v>4</v>
      </c>
    </row>
    <row r="31" spans="3:16" x14ac:dyDescent="0.2">
      <c r="C31">
        <f t="shared" si="4"/>
        <v>2007</v>
      </c>
      <c r="D31">
        <f>'Other-311'!D31</f>
        <v>1.8238712561466248</v>
      </c>
      <c r="F31">
        <f t="shared" si="1"/>
        <v>4.358049649761325</v>
      </c>
      <c r="I31" s="15">
        <f>G30</f>
        <v>-0.16839439238648879</v>
      </c>
      <c r="J31">
        <f t="shared" si="5"/>
        <v>4.1896552573748362</v>
      </c>
      <c r="M31">
        <f t="shared" si="2"/>
        <v>2007</v>
      </c>
      <c r="N31" s="2">
        <f t="shared" si="0"/>
        <v>1.8238712561466248</v>
      </c>
      <c r="P31" s="2">
        <f t="shared" si="3"/>
        <v>4.1896552573748362</v>
      </c>
    </row>
    <row r="32" spans="3:16" x14ac:dyDescent="0.2">
      <c r="C32">
        <f t="shared" si="4"/>
        <v>2008</v>
      </c>
      <c r="D32">
        <f>'Other-311'!D32</f>
        <v>2.3044843049327355</v>
      </c>
      <c r="F32">
        <f t="shared" si="1"/>
        <v>5.0354649839857224</v>
      </c>
      <c r="I32" s="15">
        <f>G30</f>
        <v>-0.16839439238648879</v>
      </c>
      <c r="J32">
        <f t="shared" si="5"/>
        <v>4.8670705915992336</v>
      </c>
      <c r="M32">
        <f t="shared" si="2"/>
        <v>2008</v>
      </c>
      <c r="N32" s="2">
        <f t="shared" si="0"/>
        <v>2.3044843049327355</v>
      </c>
      <c r="P32" s="2">
        <f t="shared" si="3"/>
        <v>4.8670705915992336</v>
      </c>
    </row>
    <row r="33" spans="3:16" x14ac:dyDescent="0.2">
      <c r="C33">
        <f t="shared" si="4"/>
        <v>2009</v>
      </c>
      <c r="D33">
        <f>'Other-311'!D33</f>
        <v>2.5407882676443627</v>
      </c>
      <c r="F33">
        <f t="shared" si="1"/>
        <v>5.8739438065809013</v>
      </c>
      <c r="I33" s="15">
        <f>0.5*G30+0.5*G34</f>
        <v>-0.81241894581538654</v>
      </c>
      <c r="J33">
        <f t="shared" si="5"/>
        <v>5.0615248607655143</v>
      </c>
      <c r="M33">
        <f t="shared" si="2"/>
        <v>2009</v>
      </c>
      <c r="N33" s="2">
        <f t="shared" si="0"/>
        <v>2.5407882676443627</v>
      </c>
      <c r="P33" s="2">
        <f t="shared" si="3"/>
        <v>5.0615248607655143</v>
      </c>
    </row>
    <row r="34" spans="3:16" x14ac:dyDescent="0.2">
      <c r="C34">
        <f t="shared" si="4"/>
        <v>2010</v>
      </c>
      <c r="D34" s="3">
        <f>[5]Prices!H30</f>
        <v>2.7862700228832953</v>
      </c>
      <c r="E34" s="3">
        <f>'Other (MECS) Prices'!AU47</f>
        <v>5</v>
      </c>
      <c r="F34">
        <f>$H$3*D34+$I$3*D33</f>
        <v>6.4564434992442843</v>
      </c>
      <c r="G34">
        <f>E34-F34</f>
        <v>-1.4564434992442843</v>
      </c>
      <c r="H34">
        <f>G34^2</f>
        <v>2.1212276664909355</v>
      </c>
      <c r="I34">
        <f>G34</f>
        <v>-1.4564434992442843</v>
      </c>
      <c r="J34">
        <f>F34+I34</f>
        <v>5</v>
      </c>
      <c r="M34">
        <f>C34</f>
        <v>2010</v>
      </c>
      <c r="N34" s="2">
        <f t="shared" si="0"/>
        <v>2.7862700228832953</v>
      </c>
      <c r="O34">
        <f>E34</f>
        <v>5</v>
      </c>
      <c r="P34" s="2">
        <f>J34</f>
        <v>5</v>
      </c>
    </row>
    <row r="35" spans="3:16" x14ac:dyDescent="0.2">
      <c r="C35">
        <f t="shared" si="4"/>
        <v>2011</v>
      </c>
      <c r="D35" s="3">
        <f>[5]Prices!H31</f>
        <v>3.175707000463607</v>
      </c>
      <c r="F35">
        <f t="shared" ref="F35:F42" si="6">$H$3*D35+$I$3*D34</f>
        <v>7.2385556790461987</v>
      </c>
      <c r="I35">
        <f>0.75*G34+0.25*G38</f>
        <v>-0.71826616824320899</v>
      </c>
      <c r="J35">
        <f t="shared" ref="J35:J42" si="7">F35+I35</f>
        <v>6.5202895108029892</v>
      </c>
      <c r="M35">
        <f t="shared" ref="M35:M42" si="8">C35</f>
        <v>2011</v>
      </c>
      <c r="N35" s="2">
        <f t="shared" si="0"/>
        <v>3.175707000463607</v>
      </c>
      <c r="P35" s="2">
        <f t="shared" ref="P35:P42" si="9">J35</f>
        <v>6.5202895108029892</v>
      </c>
    </row>
    <row r="36" spans="3:16" x14ac:dyDescent="0.2">
      <c r="C36">
        <f t="shared" si="4"/>
        <v>2012</v>
      </c>
      <c r="D36" s="3">
        <f>[5]Prices!H32</f>
        <v>3.0787878787878791</v>
      </c>
      <c r="F36">
        <f t="shared" si="6"/>
        <v>7.5382466418528979</v>
      </c>
      <c r="I36">
        <f>0.5*G34+0.5*G38</f>
        <v>1.9911162757866308E-2</v>
      </c>
      <c r="J36">
        <f t="shared" si="7"/>
        <v>7.5581578046107643</v>
      </c>
      <c r="M36">
        <f t="shared" si="8"/>
        <v>2012</v>
      </c>
      <c r="N36" s="2">
        <f t="shared" si="0"/>
        <v>3.0787878787878791</v>
      </c>
      <c r="P36" s="2">
        <f t="shared" si="9"/>
        <v>7.5581578046107643</v>
      </c>
    </row>
    <row r="37" spans="3:16" x14ac:dyDescent="0.2">
      <c r="C37">
        <f t="shared" si="4"/>
        <v>2013</v>
      </c>
      <c r="D37" s="3">
        <f>[5]Prices!H33</f>
        <v>2.8060185185185182</v>
      </c>
      <c r="F37">
        <f t="shared" si="6"/>
        <v>7.0727552802310019</v>
      </c>
      <c r="I37">
        <f>0.25*G34+0.75*G38</f>
        <v>0.75808849375894161</v>
      </c>
      <c r="J37">
        <f t="shared" si="7"/>
        <v>7.8308437739899439</v>
      </c>
      <c r="M37">
        <f t="shared" si="8"/>
        <v>2013</v>
      </c>
      <c r="N37" s="2">
        <f t="shared" si="0"/>
        <v>2.8060185185185182</v>
      </c>
      <c r="P37" s="2">
        <f t="shared" si="9"/>
        <v>7.8308437739899439</v>
      </c>
    </row>
    <row r="38" spans="3:16" x14ac:dyDescent="0.2">
      <c r="C38">
        <f t="shared" si="4"/>
        <v>2014</v>
      </c>
      <c r="D38" s="3">
        <f>[5]Prices!H34</f>
        <v>2.6011614401858307</v>
      </c>
      <c r="E38" s="18">
        <v>8</v>
      </c>
      <c r="F38">
        <f t="shared" si="6"/>
        <v>6.5037341752399831</v>
      </c>
      <c r="G38">
        <f>E38-F38</f>
        <v>1.4962658247600169</v>
      </c>
      <c r="H38">
        <f>G38^2</f>
        <v>2.2388114183447736</v>
      </c>
      <c r="I38">
        <f>G38</f>
        <v>1.4962658247600169</v>
      </c>
      <c r="J38">
        <f t="shared" si="7"/>
        <v>8</v>
      </c>
      <c r="M38">
        <f t="shared" si="8"/>
        <v>2014</v>
      </c>
      <c r="N38" s="2">
        <f t="shared" si="0"/>
        <v>2.6011614401858307</v>
      </c>
      <c r="O38">
        <f>E38</f>
        <v>8</v>
      </c>
      <c r="P38" s="2">
        <f t="shared" si="9"/>
        <v>8</v>
      </c>
    </row>
    <row r="39" spans="3:16" x14ac:dyDescent="0.2">
      <c r="C39">
        <f t="shared" si="4"/>
        <v>2015</v>
      </c>
      <c r="D39" s="3">
        <f>[5]Prices!H35</f>
        <v>2.4259102455546149</v>
      </c>
      <c r="F39">
        <f t="shared" si="6"/>
        <v>6.0482098227158847</v>
      </c>
      <c r="I39" s="17">
        <f>I38</f>
        <v>1.4962658247600169</v>
      </c>
      <c r="J39">
        <f t="shared" si="7"/>
        <v>7.5444756474759016</v>
      </c>
      <c r="M39">
        <f t="shared" si="8"/>
        <v>2015</v>
      </c>
      <c r="N39" s="2">
        <f t="shared" si="0"/>
        <v>2.4259102455546149</v>
      </c>
      <c r="P39" s="2">
        <f t="shared" si="9"/>
        <v>7.5444756474759016</v>
      </c>
    </row>
    <row r="40" spans="3:16" x14ac:dyDescent="0.2">
      <c r="C40">
        <f t="shared" si="4"/>
        <v>2016</v>
      </c>
      <c r="D40" s="3">
        <f>[5]Prices!H36</f>
        <v>2.2987413915934458</v>
      </c>
      <c r="F40">
        <f t="shared" si="6"/>
        <v>5.6884787868999958</v>
      </c>
      <c r="I40" s="17">
        <f t="shared" ref="I40:I42" si="10">I39</f>
        <v>1.4962658247600169</v>
      </c>
      <c r="J40">
        <f t="shared" si="7"/>
        <v>7.1847446116600127</v>
      </c>
      <c r="M40">
        <f t="shared" si="8"/>
        <v>2016</v>
      </c>
      <c r="N40" s="2">
        <f t="shared" si="0"/>
        <v>2.2987413915934458</v>
      </c>
      <c r="P40" s="2">
        <f t="shared" si="9"/>
        <v>7.1847446116600127</v>
      </c>
    </row>
    <row r="41" spans="3:16" x14ac:dyDescent="0.2">
      <c r="C41">
        <f t="shared" si="4"/>
        <v>2017</v>
      </c>
      <c r="D41" s="3">
        <f>[5]Prices!H37</f>
        <v>2.6728199211614267</v>
      </c>
      <c r="F41">
        <f t="shared" si="6"/>
        <v>6.0414853719867896</v>
      </c>
      <c r="I41" s="17">
        <f t="shared" si="10"/>
        <v>1.4962658247600169</v>
      </c>
      <c r="J41">
        <f t="shared" si="7"/>
        <v>7.5377511967468065</v>
      </c>
      <c r="M41">
        <f t="shared" si="8"/>
        <v>2017</v>
      </c>
      <c r="N41" s="2">
        <f t="shared" si="0"/>
        <v>2.6728199211614267</v>
      </c>
      <c r="P41" s="2">
        <f t="shared" si="9"/>
        <v>7.5377511967468065</v>
      </c>
    </row>
    <row r="42" spans="3:16" x14ac:dyDescent="0.2">
      <c r="C42">
        <f t="shared" si="4"/>
        <v>2018</v>
      </c>
      <c r="D42" s="3">
        <f>[5]Prices!H38</f>
        <v>2.8656155070157672</v>
      </c>
      <c r="F42">
        <f t="shared" si="6"/>
        <v>6.7057848829906774</v>
      </c>
      <c r="I42" s="17">
        <f t="shared" si="10"/>
        <v>1.4962658247600169</v>
      </c>
      <c r="J42">
        <f t="shared" si="7"/>
        <v>8.2020507077506934</v>
      </c>
      <c r="M42">
        <f t="shared" si="8"/>
        <v>2018</v>
      </c>
      <c r="N42" s="2">
        <f t="shared" si="0"/>
        <v>2.8656155070157672</v>
      </c>
      <c r="P42" s="2">
        <f t="shared" si="9"/>
        <v>8.2020507077506934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Other (MECS) Prices</vt:lpstr>
      <vt:lpstr>Predicted Other Prices</vt:lpstr>
      <vt:lpstr>Other-311</vt:lpstr>
      <vt:lpstr>Other-312</vt:lpstr>
      <vt:lpstr>Other-313</vt:lpstr>
      <vt:lpstr>Other-314</vt:lpstr>
      <vt:lpstr>Other-315</vt:lpstr>
      <vt:lpstr>Other-316</vt:lpstr>
      <vt:lpstr>Other-321</vt:lpstr>
      <vt:lpstr>Other-322</vt:lpstr>
      <vt:lpstr>Other-323</vt:lpstr>
      <vt:lpstr>Other-324</vt:lpstr>
      <vt:lpstr>Other-325</vt:lpstr>
      <vt:lpstr>Other-326</vt:lpstr>
      <vt:lpstr>Other-327</vt:lpstr>
      <vt:lpstr>Other-331</vt:lpstr>
      <vt:lpstr>Other-332</vt:lpstr>
      <vt:lpstr>Other-333</vt:lpstr>
      <vt:lpstr>Other-334</vt:lpstr>
      <vt:lpstr>Other-335</vt:lpstr>
      <vt:lpstr>Other-336</vt:lpstr>
      <vt:lpstr>Other-337</vt:lpstr>
      <vt:lpstr>Other-339</vt:lpstr>
    </vt:vector>
  </TitlesOfParts>
  <Company>Pacific Northwest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David</cp:lastModifiedBy>
  <dcterms:created xsi:type="dcterms:W3CDTF">2010-10-31T16:10:11Z</dcterms:created>
  <dcterms:modified xsi:type="dcterms:W3CDTF">2020-01-03T03:54:07Z</dcterms:modified>
</cp:coreProperties>
</file>