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omments2.xml" ContentType="application/vnd.openxmlformats-officedocument.spreadsheetml.comments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icators - Industrial_2020\Fuel_Prices_by_Sector\"/>
    </mc:Choice>
  </mc:AlternateContent>
  <xr:revisionPtr revIDLastSave="0" documentId="13_ncr:1_{4F0A623A-BE40-49A2-BC98-7A1D124BB962}" xr6:coauthVersionLast="45" xr6:coauthVersionMax="45" xr10:uidLastSave="{00000000-0000-0000-0000-000000000000}"/>
  <bookViews>
    <workbookView xWindow="1515" yWindow="1515" windowWidth="25395" windowHeight="14040" activeTab="1" xr2:uid="{00000000-000D-0000-FFFF-FFFF00000000}"/>
  </bookViews>
  <sheets>
    <sheet name="Residual_Prices" sheetId="26" r:id="rId1"/>
    <sheet name="Predicted Residual Prices" sheetId="25" r:id="rId2"/>
    <sheet name="Resid-311" sheetId="1" r:id="rId3"/>
    <sheet name="Resid-312" sheetId="27" r:id="rId4"/>
    <sheet name="Resid-313" sheetId="28" r:id="rId5"/>
    <sheet name="Resid-314" sheetId="29" r:id="rId6"/>
    <sheet name="Resid-315" sheetId="30" r:id="rId7"/>
    <sheet name="Resid-316" sheetId="31" r:id="rId8"/>
    <sheet name="Resid-321" sheetId="32" r:id="rId9"/>
    <sheet name="Resid-322" sheetId="33" r:id="rId10"/>
    <sheet name="Resid-323" sheetId="34" r:id="rId11"/>
    <sheet name="Resid-324" sheetId="35" r:id="rId12"/>
    <sheet name="Resid-325" sheetId="36" r:id="rId13"/>
    <sheet name="Resid-326" sheetId="37" r:id="rId14"/>
    <sheet name="Resid-327" sheetId="38" r:id="rId15"/>
    <sheet name="Resid-331" sheetId="39" r:id="rId16"/>
    <sheet name="Resid-332" sheetId="40" r:id="rId17"/>
    <sheet name="Resid-333" sheetId="41" r:id="rId18"/>
    <sheet name="Resid-334" sheetId="42" r:id="rId19"/>
    <sheet name="Resid-335" sheetId="43" r:id="rId20"/>
    <sheet name="Resid-336" sheetId="44" r:id="rId21"/>
    <sheet name="Resid-337" sheetId="45" r:id="rId22"/>
    <sheet name="Resid-339" sheetId="46" r:id="rId23"/>
  </sheets>
  <externalReferences>
    <externalReference r:id="rId24"/>
    <externalReference r:id="rId25"/>
    <externalReference r:id="rId26"/>
    <externalReference r:id="rId27"/>
  </externalReferences>
  <definedNames>
    <definedName name="solver_adj" localSheetId="2" hidden="1">'Resid-311'!$H$3:$I$3</definedName>
    <definedName name="solver_adj" localSheetId="3" hidden="1">'Resid-312'!$H$3:$I$3</definedName>
    <definedName name="solver_adj" localSheetId="4" hidden="1">'Resid-313'!$H$3:$I$3</definedName>
    <definedName name="solver_adj" localSheetId="5" hidden="1">'Resid-314'!$H$3:$I$3</definedName>
    <definedName name="solver_adj" localSheetId="6" hidden="1">'Resid-315'!$H$3:$I$3</definedName>
    <definedName name="solver_adj" localSheetId="7" hidden="1">'Resid-316'!$H$3:$I$3</definedName>
    <definedName name="solver_adj" localSheetId="8" hidden="1">'Resid-321'!$H$3:$I$3</definedName>
    <definedName name="solver_adj" localSheetId="9" hidden="1">'Resid-322'!$H$3:$I$3</definedName>
    <definedName name="solver_adj" localSheetId="10" hidden="1">'Resid-323'!$H$3:$I$3</definedName>
    <definedName name="solver_adj" localSheetId="11" hidden="1">'Resid-324'!$H$3:$I$3</definedName>
    <definedName name="solver_adj" localSheetId="12" hidden="1">'Resid-325'!$H$3:$I$3</definedName>
    <definedName name="solver_adj" localSheetId="13" hidden="1">'Resid-326'!$H$3:$I$3</definedName>
    <definedName name="solver_adj" localSheetId="14" hidden="1">'Resid-327'!$H$3:$I$3</definedName>
    <definedName name="solver_adj" localSheetId="15" hidden="1">'Resid-331'!$H$3:$I$3</definedName>
    <definedName name="solver_adj" localSheetId="16" hidden="1">'Resid-332'!$H$3:$I$3</definedName>
    <definedName name="solver_adj" localSheetId="17" hidden="1">'Resid-333'!$H$3:$I$3</definedName>
    <definedName name="solver_adj" localSheetId="18" hidden="1">'Resid-334'!$H$3:$I$3</definedName>
    <definedName name="solver_adj" localSheetId="19" hidden="1">'Resid-335'!$H$3:$I$3</definedName>
    <definedName name="solver_adj" localSheetId="20" hidden="1">'Resid-336'!$H$3:$I$3</definedName>
    <definedName name="solver_adj" localSheetId="21" hidden="1">'Resid-337'!$H$3:$I$3</definedName>
    <definedName name="solver_adj" localSheetId="22" hidden="1">'Resid-339'!$H$3:$I$3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cvg" localSheetId="20" hidden="1">0.0001</definedName>
    <definedName name="solver_cvg" localSheetId="21" hidden="1">0.0001</definedName>
    <definedName name="solver_cvg" localSheetId="22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drv" localSheetId="20" hidden="1">1</definedName>
    <definedName name="solver_drv" localSheetId="21" hidden="1">1</definedName>
    <definedName name="solver_drv" localSheetId="22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21" hidden="1">1</definedName>
    <definedName name="solver_eng" localSheetId="22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21" hidden="1">1</definedName>
    <definedName name="solver_est" localSheetId="22" hidden="1">1</definedName>
    <definedName name="solver_itr" localSheetId="2" hidden="1">100</definedName>
    <definedName name="solver_itr" localSheetId="3" hidden="1">100</definedName>
    <definedName name="solver_itr" localSheetId="4" hidden="1">100</definedName>
    <definedName name="solver_itr" localSheetId="5" hidden="1">100</definedName>
    <definedName name="solver_itr" localSheetId="6" hidden="1">100</definedName>
    <definedName name="solver_itr" localSheetId="7" hidden="1">100</definedName>
    <definedName name="solver_itr" localSheetId="8" hidden="1">100</definedName>
    <definedName name="solver_itr" localSheetId="9" hidden="1">100</definedName>
    <definedName name="solver_itr" localSheetId="10" hidden="1">100</definedName>
    <definedName name="solver_itr" localSheetId="11" hidden="1">100</definedName>
    <definedName name="solver_itr" localSheetId="12" hidden="1">100</definedName>
    <definedName name="solver_itr" localSheetId="13" hidden="1">100</definedName>
    <definedName name="solver_itr" localSheetId="14" hidden="1">100</definedName>
    <definedName name="solver_itr" localSheetId="15" hidden="1">100</definedName>
    <definedName name="solver_itr" localSheetId="16" hidden="1">100</definedName>
    <definedName name="solver_itr" localSheetId="17" hidden="1">100</definedName>
    <definedName name="solver_itr" localSheetId="18" hidden="1">100</definedName>
    <definedName name="solver_itr" localSheetId="19" hidden="1">100</definedName>
    <definedName name="solver_itr" localSheetId="20" hidden="1">100</definedName>
    <definedName name="solver_itr" localSheetId="21" hidden="1">100</definedName>
    <definedName name="solver_itr" localSheetId="22" hidden="1">100</definedName>
    <definedName name="solver_lhs1" localSheetId="3" hidden="1">'Resid-312'!$H$3</definedName>
    <definedName name="solver_lhs1" localSheetId="4" hidden="1">'Resid-313'!$H$3</definedName>
    <definedName name="solver_lhs1" localSheetId="5" hidden="1">'Resid-314'!$H$3</definedName>
    <definedName name="solver_lhs1" localSheetId="6" hidden="1">'Resid-315'!$H$3</definedName>
    <definedName name="solver_lhs1" localSheetId="7" hidden="1">'Resid-316'!$H$3</definedName>
    <definedName name="solver_lhs1" localSheetId="8" hidden="1">'Resid-321'!$H$3</definedName>
    <definedName name="solver_lhs1" localSheetId="9" hidden="1">'Resid-322'!$H$3</definedName>
    <definedName name="solver_lhs1" localSheetId="10" hidden="1">'Resid-323'!$H$3</definedName>
    <definedName name="solver_lhs1" localSheetId="11" hidden="1">'Resid-324'!$H$3</definedName>
    <definedName name="solver_lhs1" localSheetId="12" hidden="1">'Resid-325'!$H$3</definedName>
    <definedName name="solver_lhs1" localSheetId="13" hidden="1">'Resid-326'!$H$3</definedName>
    <definedName name="solver_lhs1" localSheetId="14" hidden="1">'Resid-327'!$H$3</definedName>
    <definedName name="solver_lhs1" localSheetId="15" hidden="1">'Resid-331'!$H$3</definedName>
    <definedName name="solver_lhs1" localSheetId="16" hidden="1">'Resid-332'!$H$3</definedName>
    <definedName name="solver_lhs1" localSheetId="17" hidden="1">'Resid-333'!$H$3</definedName>
    <definedName name="solver_lhs1" localSheetId="18" hidden="1">'Resid-334'!$H$3</definedName>
    <definedName name="solver_lhs1" localSheetId="19" hidden="1">'Resid-335'!$H$3</definedName>
    <definedName name="solver_lhs1" localSheetId="20" hidden="1">'Resid-336'!$H$3</definedName>
    <definedName name="solver_lhs1" localSheetId="21" hidden="1">'Resid-337'!$H$3</definedName>
    <definedName name="solver_lhs1" localSheetId="22" hidden="1">'Resid-339'!$H$3</definedName>
    <definedName name="solver_lhs2" localSheetId="3" hidden="1">'Resid-312'!$I$3</definedName>
    <definedName name="solver_lhs2" localSheetId="4" hidden="1">'Resid-313'!$I$3</definedName>
    <definedName name="solver_lhs2" localSheetId="5" hidden="1">'Resid-314'!$I$3</definedName>
    <definedName name="solver_lhs2" localSheetId="6" hidden="1">'Resid-315'!$I$3</definedName>
    <definedName name="solver_lhs2" localSheetId="7" hidden="1">'Resid-316'!$I$3</definedName>
    <definedName name="solver_lhs2" localSheetId="8" hidden="1">'Resid-321'!$I$3</definedName>
    <definedName name="solver_lhs2" localSheetId="9" hidden="1">'Resid-322'!$I$3</definedName>
    <definedName name="solver_lhs2" localSheetId="10" hidden="1">'Resid-323'!$I$3</definedName>
    <definedName name="solver_lhs2" localSheetId="11" hidden="1">'Resid-324'!$I$3</definedName>
    <definedName name="solver_lhs2" localSheetId="12" hidden="1">'Resid-325'!$I$3</definedName>
    <definedName name="solver_lhs2" localSheetId="13" hidden="1">'Resid-326'!$I$3</definedName>
    <definedName name="solver_lhs2" localSheetId="14" hidden="1">'Resid-327'!$I$3</definedName>
    <definedName name="solver_lhs2" localSheetId="15" hidden="1">'Resid-331'!$I$3</definedName>
    <definedName name="solver_lhs2" localSheetId="16" hidden="1">'Resid-332'!$I$3</definedName>
    <definedName name="solver_lhs2" localSheetId="17" hidden="1">'Resid-333'!$I$3</definedName>
    <definedName name="solver_lhs2" localSheetId="18" hidden="1">'Resid-334'!$I$3</definedName>
    <definedName name="solver_lhs2" localSheetId="19" hidden="1">'Resid-335'!$I$3</definedName>
    <definedName name="solver_lhs2" localSheetId="20" hidden="1">'Resid-336'!$I$3</definedName>
    <definedName name="solver_lhs2" localSheetId="21" hidden="1">'Resid-337'!$I$3</definedName>
    <definedName name="solver_lhs2" localSheetId="22" hidden="1">'Resid-339'!$I$3</definedName>
    <definedName name="solver_lhs3" localSheetId="4" hidden="1">'Resid-313'!$Y$3</definedName>
    <definedName name="solver_lhs3" localSheetId="5" hidden="1">'Resid-314'!$Y$3</definedName>
    <definedName name="solver_lhs3" localSheetId="6" hidden="1">'Resid-315'!$Y$3</definedName>
    <definedName name="solver_lhs3" localSheetId="7" hidden="1">'Resid-316'!$Y$3</definedName>
    <definedName name="solver_lhs3" localSheetId="8" hidden="1">'Resid-321'!$Y$3</definedName>
    <definedName name="solver_lhs3" localSheetId="9" hidden="1">'Resid-322'!$Y$3</definedName>
    <definedName name="solver_lhs3" localSheetId="10" hidden="1">'Resid-323'!$J$5</definedName>
    <definedName name="solver_lhs3" localSheetId="11" hidden="1">'Resid-324'!$J$5</definedName>
    <definedName name="solver_lhs3" localSheetId="12" hidden="1">'Resid-325'!$Y$3</definedName>
    <definedName name="solver_lhs3" localSheetId="13" hidden="1">'Resid-326'!$Y$3</definedName>
    <definedName name="solver_lhs3" localSheetId="14" hidden="1">'Resid-327'!$Y$3</definedName>
    <definedName name="solver_lhs3" localSheetId="15" hidden="1">'Resid-331'!$Y$3</definedName>
    <definedName name="solver_lhs3" localSheetId="16" hidden="1">'Resid-332'!$J$5</definedName>
    <definedName name="solver_lhs3" localSheetId="17" hidden="1">'Resid-333'!$J$5</definedName>
    <definedName name="solver_lhs3" localSheetId="18" hidden="1">'Resid-334'!$Y$3</definedName>
    <definedName name="solver_lhs3" localSheetId="19" hidden="1">'Resid-335'!$Y$3</definedName>
    <definedName name="solver_lhs3" localSheetId="20" hidden="1">'Resid-336'!$J$5</definedName>
    <definedName name="solver_lhs3" localSheetId="21" hidden="1">'Resid-337'!$Y$3</definedName>
    <definedName name="solver_lhs3" localSheetId="22" hidden="1">'Resid-339'!$Y$3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lin" localSheetId="20" hidden="1">2</definedName>
    <definedName name="solver_lin" localSheetId="21" hidden="1">2</definedName>
    <definedName name="solver_lin" localSheetId="22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ip" localSheetId="21" hidden="1">2147483647</definedName>
    <definedName name="solver_mip" localSheetId="22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ni" localSheetId="21" hidden="1">30</definedName>
    <definedName name="solver_mni" localSheetId="22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rt" localSheetId="20" hidden="1">0.075</definedName>
    <definedName name="solver_mrt" localSheetId="21" hidden="1">0.075</definedName>
    <definedName name="solver_mrt" localSheetId="22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msl" localSheetId="21" hidden="1">2</definedName>
    <definedName name="solver_msl" localSheetId="22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eg" localSheetId="11" hidden="1">2</definedName>
    <definedName name="solver_neg" localSheetId="12" hidden="1">2</definedName>
    <definedName name="solver_neg" localSheetId="13" hidden="1">2</definedName>
    <definedName name="solver_neg" localSheetId="14" hidden="1">2</definedName>
    <definedName name="solver_neg" localSheetId="15" hidden="1">2</definedName>
    <definedName name="solver_neg" localSheetId="16" hidden="1">2</definedName>
    <definedName name="solver_neg" localSheetId="17" hidden="1">2</definedName>
    <definedName name="solver_neg" localSheetId="18" hidden="1">2</definedName>
    <definedName name="solver_neg" localSheetId="19" hidden="1">2</definedName>
    <definedName name="solver_neg" localSheetId="20" hidden="1">2</definedName>
    <definedName name="solver_neg" localSheetId="21" hidden="1">2</definedName>
    <definedName name="solver_neg" localSheetId="22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od" localSheetId="21" hidden="1">2147483647</definedName>
    <definedName name="solver_nod" localSheetId="22" hidden="1">2147483647</definedName>
    <definedName name="solver_num" localSheetId="2" hidden="1">0</definedName>
    <definedName name="solver_num" localSheetId="3" hidden="1">2</definedName>
    <definedName name="solver_num" localSheetId="4" hidden="1">2</definedName>
    <definedName name="solver_num" localSheetId="5" hidden="1">2</definedName>
    <definedName name="solver_num" localSheetId="6" hidden="1">2</definedName>
    <definedName name="solver_num" localSheetId="7" hidden="1">2</definedName>
    <definedName name="solver_num" localSheetId="8" hidden="1">2</definedName>
    <definedName name="solver_num" localSheetId="9" hidden="1">2</definedName>
    <definedName name="solver_num" localSheetId="10" hidden="1">3</definedName>
    <definedName name="solver_num" localSheetId="11" hidden="1">3</definedName>
    <definedName name="solver_num" localSheetId="12" hidden="1">2</definedName>
    <definedName name="solver_num" localSheetId="13" hidden="1">2</definedName>
    <definedName name="solver_num" localSheetId="14" hidden="1">2</definedName>
    <definedName name="solver_num" localSheetId="15" hidden="1">2</definedName>
    <definedName name="solver_num" localSheetId="16" hidden="1">3</definedName>
    <definedName name="solver_num" localSheetId="17" hidden="1">3</definedName>
    <definedName name="solver_num" localSheetId="18" hidden="1">2</definedName>
    <definedName name="solver_num" localSheetId="19" hidden="1">2</definedName>
    <definedName name="solver_num" localSheetId="20" hidden="1">3</definedName>
    <definedName name="solver_num" localSheetId="21" hidden="1">2</definedName>
    <definedName name="solver_num" localSheetId="22" hidden="1">2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21" hidden="1">1</definedName>
    <definedName name="solver_nwt" localSheetId="22" hidden="1">1</definedName>
    <definedName name="solver_opt" localSheetId="2" hidden="1">'Resid-311'!$H$4</definedName>
    <definedName name="solver_opt" localSheetId="3" hidden="1">'Resid-312'!$H$4</definedName>
    <definedName name="solver_opt" localSheetId="4" hidden="1">'Resid-313'!$H$4</definedName>
    <definedName name="solver_opt" localSheetId="5" hidden="1">'Resid-314'!$H$4</definedName>
    <definedName name="solver_opt" localSheetId="6" hidden="1">'Resid-315'!$H$4</definedName>
    <definedName name="solver_opt" localSheetId="7" hidden="1">'Resid-316'!$H$4</definedName>
    <definedName name="solver_opt" localSheetId="8" hidden="1">'Resid-321'!$H$4</definedName>
    <definedName name="solver_opt" localSheetId="9" hidden="1">'Resid-322'!$H$4</definedName>
    <definedName name="solver_opt" localSheetId="10" hidden="1">'Resid-323'!$H$4</definedName>
    <definedName name="solver_opt" localSheetId="11" hidden="1">'Resid-324'!$H$4</definedName>
    <definedName name="solver_opt" localSheetId="12" hidden="1">'Resid-325'!$H$4</definedName>
    <definedName name="solver_opt" localSheetId="13" hidden="1">'Resid-326'!$H$4</definedName>
    <definedName name="solver_opt" localSheetId="14" hidden="1">'Resid-327'!$H$4</definedName>
    <definedName name="solver_opt" localSheetId="15" hidden="1">'Resid-331'!$H$4</definedName>
    <definedName name="solver_opt" localSheetId="16" hidden="1">'Resid-332'!$H$4</definedName>
    <definedName name="solver_opt" localSheetId="17" hidden="1">'Resid-333'!$H$4</definedName>
    <definedName name="solver_opt" localSheetId="18" hidden="1">'Resid-334'!$H$4</definedName>
    <definedName name="solver_opt" localSheetId="19" hidden="1">'Resid-335'!$H$4</definedName>
    <definedName name="solver_opt" localSheetId="20" hidden="1">'Resid-336'!$H$4</definedName>
    <definedName name="solver_opt" localSheetId="21" hidden="1">'Resid-337'!$H$4</definedName>
    <definedName name="solver_opt" localSheetId="22" hidden="1">'Resid-339'!$H$4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pre" localSheetId="20" hidden="1">0.000001</definedName>
    <definedName name="solver_pre" localSheetId="21" hidden="1">0.000001</definedName>
    <definedName name="solver_pre" localSheetId="22" hidden="1">0.000001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bv" localSheetId="20" hidden="1">1</definedName>
    <definedName name="solver_rbv" localSheetId="21" hidden="1">1</definedName>
    <definedName name="solver_rbv" localSheetId="22" hidden="1">1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1" localSheetId="10" hidden="1">3</definedName>
    <definedName name="solver_rel1" localSheetId="11" hidden="1">3</definedName>
    <definedName name="solver_rel1" localSheetId="12" hidden="1">3</definedName>
    <definedName name="solver_rel1" localSheetId="13" hidden="1">3</definedName>
    <definedName name="solver_rel1" localSheetId="14" hidden="1">3</definedName>
    <definedName name="solver_rel1" localSheetId="15" hidden="1">3</definedName>
    <definedName name="solver_rel1" localSheetId="16" hidden="1">3</definedName>
    <definedName name="solver_rel1" localSheetId="17" hidden="1">3</definedName>
    <definedName name="solver_rel1" localSheetId="18" hidden="1">3</definedName>
    <definedName name="solver_rel1" localSheetId="19" hidden="1">3</definedName>
    <definedName name="solver_rel1" localSheetId="20" hidden="1">3</definedName>
    <definedName name="solver_rel1" localSheetId="21" hidden="1">3</definedName>
    <definedName name="solver_rel1" localSheetId="2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2" hidden="1">3</definedName>
    <definedName name="solver_rel2" localSheetId="13" hidden="1">3</definedName>
    <definedName name="solver_rel2" localSheetId="14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20" hidden="1">3</definedName>
    <definedName name="solver_rel2" localSheetId="21" hidden="1">3</definedName>
    <definedName name="solver_rel2" localSheetId="22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el3" localSheetId="8" hidden="1">3</definedName>
    <definedName name="solver_rel3" localSheetId="9" hidden="1">3</definedName>
    <definedName name="solver_rel3" localSheetId="10" hidden="1">3</definedName>
    <definedName name="solver_rel3" localSheetId="11" hidden="1">3</definedName>
    <definedName name="solver_rel3" localSheetId="12" hidden="1">3</definedName>
    <definedName name="solver_rel3" localSheetId="13" hidden="1">3</definedName>
    <definedName name="solver_rel3" localSheetId="14" hidden="1">3</definedName>
    <definedName name="solver_rel3" localSheetId="15" hidden="1">3</definedName>
    <definedName name="solver_rel3" localSheetId="16" hidden="1">3</definedName>
    <definedName name="solver_rel3" localSheetId="17" hidden="1">3</definedName>
    <definedName name="solver_rel3" localSheetId="18" hidden="1">3</definedName>
    <definedName name="solver_rel3" localSheetId="19" hidden="1">3</definedName>
    <definedName name="solver_rel3" localSheetId="20" hidden="1">3</definedName>
    <definedName name="solver_rel3" localSheetId="21" hidden="1">3</definedName>
    <definedName name="solver_rel3" localSheetId="22" hidden="1">3</definedName>
    <definedName name="solver_rhs1" localSheetId="3" hidden="1">0</definedName>
    <definedName name="solver_rhs1" localSheetId="4" hidden="1">0</definedName>
    <definedName name="solver_rhs1" localSheetId="5" hidden="1">0</definedName>
    <definedName name="solver_rhs1" localSheetId="6" hidden="1">0</definedName>
    <definedName name="solver_rhs1" localSheetId="7" hidden="1">0</definedName>
    <definedName name="solver_rhs1" localSheetId="8" hidden="1">0</definedName>
    <definedName name="solver_rhs1" localSheetId="9" hidden="1">0</definedName>
    <definedName name="solver_rhs1" localSheetId="10" hidden="1">0</definedName>
    <definedName name="solver_rhs1" localSheetId="11" hidden="1">0</definedName>
    <definedName name="solver_rhs1" localSheetId="12" hidden="1">0</definedName>
    <definedName name="solver_rhs1" localSheetId="13" hidden="1">0</definedName>
    <definedName name="solver_rhs1" localSheetId="14" hidden="1">0</definedName>
    <definedName name="solver_rhs1" localSheetId="15" hidden="1">0</definedName>
    <definedName name="solver_rhs1" localSheetId="16" hidden="1">0</definedName>
    <definedName name="solver_rhs1" localSheetId="17" hidden="1">0</definedName>
    <definedName name="solver_rhs1" localSheetId="18" hidden="1">0</definedName>
    <definedName name="solver_rhs1" localSheetId="19" hidden="1">0</definedName>
    <definedName name="solver_rhs1" localSheetId="20" hidden="1">0</definedName>
    <definedName name="solver_rhs1" localSheetId="21" hidden="1">0</definedName>
    <definedName name="solver_rhs1" localSheetId="2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11" hidden="1">0</definedName>
    <definedName name="solver_rhs2" localSheetId="12" hidden="1">0</definedName>
    <definedName name="solver_rhs2" localSheetId="13" hidden="1">0</definedName>
    <definedName name="solver_rhs2" localSheetId="14" hidden="1">0</definedName>
    <definedName name="solver_rhs2" localSheetId="15" hidden="1">0</definedName>
    <definedName name="solver_rhs2" localSheetId="16" hidden="1">0</definedName>
    <definedName name="solver_rhs2" localSheetId="17" hidden="1">0</definedName>
    <definedName name="solver_rhs2" localSheetId="18" hidden="1">0</definedName>
    <definedName name="solver_rhs2" localSheetId="19" hidden="1">0</definedName>
    <definedName name="solver_rhs2" localSheetId="20" hidden="1">0</definedName>
    <definedName name="solver_rhs2" localSheetId="21" hidden="1">0</definedName>
    <definedName name="solver_rhs2" localSheetId="22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hs3" localSheetId="8" hidden="1">0</definedName>
    <definedName name="solver_rhs3" localSheetId="9" hidden="1">0</definedName>
    <definedName name="solver_rhs3" localSheetId="10" hidden="1">'Resid-323'!$K$5</definedName>
    <definedName name="solver_rhs3" localSheetId="11" hidden="1">'Resid-324'!$K$5</definedName>
    <definedName name="solver_rhs3" localSheetId="12" hidden="1">0</definedName>
    <definedName name="solver_rhs3" localSheetId="13" hidden="1">0</definedName>
    <definedName name="solver_rhs3" localSheetId="14" hidden="1">0</definedName>
    <definedName name="solver_rhs3" localSheetId="15" hidden="1">0</definedName>
    <definedName name="solver_rhs3" localSheetId="16" hidden="1">'Resid-332'!$K$5</definedName>
    <definedName name="solver_rhs3" localSheetId="17" hidden="1">'Resid-333'!$K$5</definedName>
    <definedName name="solver_rhs3" localSheetId="18" hidden="1">0</definedName>
    <definedName name="solver_rhs3" localSheetId="19" hidden="1">0</definedName>
    <definedName name="solver_rhs3" localSheetId="20" hidden="1">'Resid-336'!$K$5</definedName>
    <definedName name="solver_rhs3" localSheetId="21" hidden="1">0</definedName>
    <definedName name="solver_rhs3" localSheetId="22" hidden="1">0</definedName>
    <definedName name="solver_rlx" localSheetId="2" hidden="1">1</definedName>
    <definedName name="solver_rlx" localSheetId="3" hidden="1">1</definedName>
    <definedName name="solver_rlx" localSheetId="4" hidden="1">1</definedName>
    <definedName name="solver_rlx" localSheetId="5" hidden="1">1</definedName>
    <definedName name="solver_rlx" localSheetId="6" hidden="1">1</definedName>
    <definedName name="solver_rlx" localSheetId="7" hidden="1">1</definedName>
    <definedName name="solver_rlx" localSheetId="8" hidden="1">1</definedName>
    <definedName name="solver_rlx" localSheetId="9" hidden="1">1</definedName>
    <definedName name="solver_rlx" localSheetId="10" hidden="1">1</definedName>
    <definedName name="solver_rlx" localSheetId="11" hidden="1">1</definedName>
    <definedName name="solver_rlx" localSheetId="12" hidden="1">1</definedName>
    <definedName name="solver_rlx" localSheetId="13" hidden="1">1</definedName>
    <definedName name="solver_rlx" localSheetId="14" hidden="1">1</definedName>
    <definedName name="solver_rlx" localSheetId="15" hidden="1">1</definedName>
    <definedName name="solver_rlx" localSheetId="16" hidden="1">1</definedName>
    <definedName name="solver_rlx" localSheetId="17" hidden="1">1</definedName>
    <definedName name="solver_rlx" localSheetId="18" hidden="1">1</definedName>
    <definedName name="solver_rlx" localSheetId="19" hidden="1">1</definedName>
    <definedName name="solver_rlx" localSheetId="20" hidden="1">1</definedName>
    <definedName name="solver_rlx" localSheetId="21" hidden="1">1</definedName>
    <definedName name="solver_rlx" localSheetId="22" hidden="1">1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rsd" localSheetId="21" hidden="1">0</definedName>
    <definedName name="solver_rsd" localSheetId="22" hidden="1">0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cl" localSheetId="11" hidden="1">2</definedName>
    <definedName name="solver_scl" localSheetId="12" hidden="1">2</definedName>
    <definedName name="solver_scl" localSheetId="13" hidden="1">2</definedName>
    <definedName name="solver_scl" localSheetId="14" hidden="1">2</definedName>
    <definedName name="solver_scl" localSheetId="15" hidden="1">2</definedName>
    <definedName name="solver_scl" localSheetId="16" hidden="1">2</definedName>
    <definedName name="solver_scl" localSheetId="17" hidden="1">2</definedName>
    <definedName name="solver_scl" localSheetId="18" hidden="1">2</definedName>
    <definedName name="solver_scl" localSheetId="19" hidden="1">2</definedName>
    <definedName name="solver_scl" localSheetId="20" hidden="1">2</definedName>
    <definedName name="solver_scl" localSheetId="21" hidden="1">2</definedName>
    <definedName name="solver_scl" localSheetId="22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21" hidden="1">2</definedName>
    <definedName name="solver_sho" localSheetId="22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ssz" localSheetId="21" hidden="1">100</definedName>
    <definedName name="solver_ssz" localSheetId="22" hidden="1">100</definedName>
    <definedName name="solver_tim" localSheetId="2" hidden="1">100</definedName>
    <definedName name="solver_tim" localSheetId="3" hidden="1">100</definedName>
    <definedName name="solver_tim" localSheetId="4" hidden="1">100</definedName>
    <definedName name="solver_tim" localSheetId="5" hidden="1">100</definedName>
    <definedName name="solver_tim" localSheetId="6" hidden="1">100</definedName>
    <definedName name="solver_tim" localSheetId="7" hidden="1">100</definedName>
    <definedName name="solver_tim" localSheetId="8" hidden="1">100</definedName>
    <definedName name="solver_tim" localSheetId="9" hidden="1">100</definedName>
    <definedName name="solver_tim" localSheetId="10" hidden="1">100</definedName>
    <definedName name="solver_tim" localSheetId="11" hidden="1">100</definedName>
    <definedName name="solver_tim" localSheetId="12" hidden="1">100</definedName>
    <definedName name="solver_tim" localSheetId="13" hidden="1">100</definedName>
    <definedName name="solver_tim" localSheetId="14" hidden="1">100</definedName>
    <definedName name="solver_tim" localSheetId="15" hidden="1">100</definedName>
    <definedName name="solver_tim" localSheetId="16" hidden="1">100</definedName>
    <definedName name="solver_tim" localSheetId="17" hidden="1">100</definedName>
    <definedName name="solver_tim" localSheetId="18" hidden="1">100</definedName>
    <definedName name="solver_tim" localSheetId="19" hidden="1">100</definedName>
    <definedName name="solver_tim" localSheetId="20" hidden="1">100</definedName>
    <definedName name="solver_tim" localSheetId="21" hidden="1">100</definedName>
    <definedName name="solver_tim" localSheetId="22" hidden="1">100</definedName>
    <definedName name="solver_tol" localSheetId="2" hidden="1">0.05</definedName>
    <definedName name="solver_tol" localSheetId="3" hidden="1">0.05</definedName>
    <definedName name="solver_tol" localSheetId="4" hidden="1">0.05</definedName>
    <definedName name="solver_tol" localSheetId="5" hidden="1">0.05</definedName>
    <definedName name="solver_tol" localSheetId="6" hidden="1">0.05</definedName>
    <definedName name="solver_tol" localSheetId="7" hidden="1">0.05</definedName>
    <definedName name="solver_tol" localSheetId="8" hidden="1">0.05</definedName>
    <definedName name="solver_tol" localSheetId="9" hidden="1">0.05</definedName>
    <definedName name="solver_tol" localSheetId="10" hidden="1">0.05</definedName>
    <definedName name="solver_tol" localSheetId="11" hidden="1">0.05</definedName>
    <definedName name="solver_tol" localSheetId="12" hidden="1">0.05</definedName>
    <definedName name="solver_tol" localSheetId="13" hidden="1">0.05</definedName>
    <definedName name="solver_tol" localSheetId="14" hidden="1">0.05</definedName>
    <definedName name="solver_tol" localSheetId="15" hidden="1">0.05</definedName>
    <definedName name="solver_tol" localSheetId="16" hidden="1">0.05</definedName>
    <definedName name="solver_tol" localSheetId="17" hidden="1">0.05</definedName>
    <definedName name="solver_tol" localSheetId="18" hidden="1">0.05</definedName>
    <definedName name="solver_tol" localSheetId="19" hidden="1">0.05</definedName>
    <definedName name="solver_tol" localSheetId="20" hidden="1">0.05</definedName>
    <definedName name="solver_tol" localSheetId="21" hidden="1">0.05</definedName>
    <definedName name="solver_tol" localSheetId="22" hidden="1">0.05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typ" localSheetId="20" hidden="1">2</definedName>
    <definedName name="solver_typ" localSheetId="21" hidden="1">2</definedName>
    <definedName name="solver_typ" localSheetId="22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21" hidden="1">0</definedName>
    <definedName name="solver_val" localSheetId="22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21" hidden="1">3</definedName>
    <definedName name="solver_ver" localSheetId="2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46" l="1"/>
  <c r="O38" i="46" s="1"/>
  <c r="E34" i="46"/>
  <c r="O34" i="46" s="1"/>
  <c r="D42" i="46"/>
  <c r="N42" i="46" s="1"/>
  <c r="D41" i="46"/>
  <c r="F41" i="46" s="1"/>
  <c r="F40" i="46"/>
  <c r="D40" i="46"/>
  <c r="N40" i="46" s="1"/>
  <c r="D39" i="46"/>
  <c r="N39" i="46" s="1"/>
  <c r="D38" i="46"/>
  <c r="F38" i="46" s="1"/>
  <c r="N37" i="46"/>
  <c r="D37" i="46"/>
  <c r="D36" i="46"/>
  <c r="N36" i="46" s="1"/>
  <c r="D35" i="46"/>
  <c r="N35" i="46" s="1"/>
  <c r="D34" i="46"/>
  <c r="N34" i="46" s="1"/>
  <c r="C34" i="46"/>
  <c r="C35" i="46" s="1"/>
  <c r="E30" i="46"/>
  <c r="D42" i="45"/>
  <c r="N42" i="45" s="1"/>
  <c r="D41" i="45"/>
  <c r="N41" i="45" s="1"/>
  <c r="D40" i="45"/>
  <c r="N40" i="45" s="1"/>
  <c r="D39" i="45"/>
  <c r="O38" i="45"/>
  <c r="E38" i="45"/>
  <c r="D38" i="45"/>
  <c r="D37" i="45"/>
  <c r="N37" i="45" s="1"/>
  <c r="D36" i="45"/>
  <c r="N36" i="45" s="1"/>
  <c r="D35" i="45"/>
  <c r="O34" i="45"/>
  <c r="M34" i="45"/>
  <c r="E34" i="45"/>
  <c r="D34" i="45"/>
  <c r="C34" i="45"/>
  <c r="C35" i="45" s="1"/>
  <c r="E38" i="44"/>
  <c r="E34" i="44"/>
  <c r="O34" i="44" s="1"/>
  <c r="D42" i="44"/>
  <c r="N42" i="44" s="1"/>
  <c r="D41" i="44"/>
  <c r="N41" i="44" s="1"/>
  <c r="D40" i="44"/>
  <c r="N40" i="44" s="1"/>
  <c r="D39" i="44"/>
  <c r="N39" i="44" s="1"/>
  <c r="O38" i="44"/>
  <c r="D38" i="44"/>
  <c r="D37" i="44"/>
  <c r="F37" i="44" s="1"/>
  <c r="D36" i="44"/>
  <c r="N36" i="44" s="1"/>
  <c r="D35" i="44"/>
  <c r="N35" i="44" s="1"/>
  <c r="M34" i="44"/>
  <c r="D34" i="44"/>
  <c r="C34" i="44"/>
  <c r="C35" i="44" s="1"/>
  <c r="E38" i="43"/>
  <c r="E34" i="43"/>
  <c r="O34" i="43" s="1"/>
  <c r="D42" i="43"/>
  <c r="N42" i="43" s="1"/>
  <c r="D41" i="43"/>
  <c r="D40" i="43"/>
  <c r="N40" i="43" s="1"/>
  <c r="D39" i="43"/>
  <c r="N39" i="43" s="1"/>
  <c r="O38" i="43"/>
  <c r="D38" i="43"/>
  <c r="D37" i="43"/>
  <c r="F37" i="43" s="1"/>
  <c r="D36" i="43"/>
  <c r="N36" i="43" s="1"/>
  <c r="D35" i="43"/>
  <c r="N35" i="43" s="1"/>
  <c r="M34" i="43"/>
  <c r="D34" i="43"/>
  <c r="C34" i="43"/>
  <c r="C35" i="43" s="1"/>
  <c r="E38" i="42"/>
  <c r="O38" i="42" s="1"/>
  <c r="E34" i="42"/>
  <c r="N42" i="42"/>
  <c r="D42" i="42"/>
  <c r="D41" i="42"/>
  <c r="N41" i="42" s="1"/>
  <c r="F40" i="42"/>
  <c r="D40" i="42"/>
  <c r="N40" i="42" s="1"/>
  <c r="D39" i="42"/>
  <c r="D38" i="42"/>
  <c r="F38" i="42" s="1"/>
  <c r="D37" i="42"/>
  <c r="D36" i="42"/>
  <c r="N36" i="42" s="1"/>
  <c r="D35" i="42"/>
  <c r="N35" i="42" s="1"/>
  <c r="O34" i="42"/>
  <c r="N34" i="42"/>
  <c r="M34" i="42"/>
  <c r="D34" i="42"/>
  <c r="C34" i="42"/>
  <c r="C35" i="42" s="1"/>
  <c r="O38" i="41"/>
  <c r="E34" i="41"/>
  <c r="O34" i="41" s="1"/>
  <c r="D42" i="41"/>
  <c r="N42" i="41" s="1"/>
  <c r="D41" i="41"/>
  <c r="D40" i="41"/>
  <c r="N40" i="41" s="1"/>
  <c r="D39" i="41"/>
  <c r="N39" i="41" s="1"/>
  <c r="D38" i="41"/>
  <c r="D37" i="41"/>
  <c r="D36" i="41"/>
  <c r="N36" i="41" s="1"/>
  <c r="D35" i="41"/>
  <c r="N35" i="41" s="1"/>
  <c r="M34" i="41"/>
  <c r="D34" i="41"/>
  <c r="C34" i="41"/>
  <c r="C35" i="41" s="1"/>
  <c r="E38" i="40"/>
  <c r="O38" i="40" s="1"/>
  <c r="E34" i="40"/>
  <c r="D42" i="40"/>
  <c r="N42" i="40" s="1"/>
  <c r="D41" i="40"/>
  <c r="D40" i="40"/>
  <c r="N40" i="40" s="1"/>
  <c r="D39" i="40"/>
  <c r="N39" i="40" s="1"/>
  <c r="D38" i="40"/>
  <c r="D37" i="40"/>
  <c r="D36" i="40"/>
  <c r="N36" i="40" s="1"/>
  <c r="D35" i="40"/>
  <c r="N35" i="40" s="1"/>
  <c r="O34" i="40"/>
  <c r="D34" i="40"/>
  <c r="C34" i="40"/>
  <c r="C35" i="40" s="1"/>
  <c r="E38" i="39"/>
  <c r="E34" i="39"/>
  <c r="O34" i="39" s="1"/>
  <c r="D42" i="39"/>
  <c r="N42" i="39" s="1"/>
  <c r="D41" i="39"/>
  <c r="D40" i="39"/>
  <c r="N40" i="39" s="1"/>
  <c r="D39" i="39"/>
  <c r="F39" i="39" s="1"/>
  <c r="O38" i="39"/>
  <c r="N38" i="39"/>
  <c r="F38" i="39"/>
  <c r="G38" i="39" s="1"/>
  <c r="D38" i="39"/>
  <c r="N37" i="39"/>
  <c r="D37" i="39"/>
  <c r="D36" i="39"/>
  <c r="N36" i="39" s="1"/>
  <c r="D35" i="39"/>
  <c r="D34" i="39"/>
  <c r="N34" i="39" s="1"/>
  <c r="C34" i="39"/>
  <c r="C35" i="39" s="1"/>
  <c r="E38" i="38"/>
  <c r="E34" i="38"/>
  <c r="O34" i="38" s="1"/>
  <c r="D42" i="38"/>
  <c r="N42" i="38" s="1"/>
  <c r="D41" i="38"/>
  <c r="F41" i="38" s="1"/>
  <c r="F40" i="38"/>
  <c r="D40" i="38"/>
  <c r="N40" i="38" s="1"/>
  <c r="D39" i="38"/>
  <c r="N39" i="38" s="1"/>
  <c r="O38" i="38"/>
  <c r="D38" i="38"/>
  <c r="N38" i="38" s="1"/>
  <c r="D37" i="38"/>
  <c r="N37" i="38" s="1"/>
  <c r="D36" i="38"/>
  <c r="F37" i="38" s="1"/>
  <c r="D35" i="38"/>
  <c r="N35" i="38" s="1"/>
  <c r="N34" i="38"/>
  <c r="M34" i="38"/>
  <c r="D34" i="38"/>
  <c r="C34" i="38"/>
  <c r="C35" i="38" s="1"/>
  <c r="E38" i="37"/>
  <c r="O38" i="37" s="1"/>
  <c r="E34" i="37"/>
  <c r="O34" i="37" s="1"/>
  <c r="N42" i="37"/>
  <c r="D42" i="37"/>
  <c r="D41" i="37"/>
  <c r="D40" i="37"/>
  <c r="N40" i="37" s="1"/>
  <c r="D39" i="37"/>
  <c r="N39" i="37" s="1"/>
  <c r="D38" i="37"/>
  <c r="N38" i="37" s="1"/>
  <c r="D37" i="37"/>
  <c r="D36" i="37"/>
  <c r="N36" i="37" s="1"/>
  <c r="N35" i="37"/>
  <c r="D35" i="37"/>
  <c r="M34" i="37"/>
  <c r="D34" i="37"/>
  <c r="C34" i="37"/>
  <c r="C35" i="37" s="1"/>
  <c r="E38" i="36"/>
  <c r="E34" i="36"/>
  <c r="D42" i="36"/>
  <c r="D41" i="36"/>
  <c r="F41" i="36" s="1"/>
  <c r="D40" i="36"/>
  <c r="N40" i="36" s="1"/>
  <c r="N39" i="36"/>
  <c r="D39" i="36"/>
  <c r="O38" i="36"/>
  <c r="D38" i="36"/>
  <c r="F38" i="36" s="1"/>
  <c r="D37" i="36"/>
  <c r="D36" i="36"/>
  <c r="N36" i="36" s="1"/>
  <c r="D35" i="36"/>
  <c r="F35" i="36" s="1"/>
  <c r="O34" i="36"/>
  <c r="N34" i="36"/>
  <c r="D34" i="36"/>
  <c r="C34" i="36"/>
  <c r="C35" i="36" s="1"/>
  <c r="D42" i="35"/>
  <c r="N42" i="35" s="1"/>
  <c r="D41" i="35"/>
  <c r="F41" i="35" s="1"/>
  <c r="D40" i="35"/>
  <c r="N40" i="35" s="1"/>
  <c r="D39" i="35"/>
  <c r="N39" i="35" s="1"/>
  <c r="O38" i="35"/>
  <c r="E38" i="35"/>
  <c r="D38" i="35"/>
  <c r="D37" i="35"/>
  <c r="F37" i="35" s="1"/>
  <c r="F36" i="35"/>
  <c r="D36" i="35"/>
  <c r="N36" i="35" s="1"/>
  <c r="D35" i="35"/>
  <c r="N35" i="35" s="1"/>
  <c r="O34" i="35"/>
  <c r="M34" i="35"/>
  <c r="E34" i="35"/>
  <c r="D34" i="35"/>
  <c r="C34" i="35"/>
  <c r="C35" i="35" s="1"/>
  <c r="E38" i="34"/>
  <c r="E34" i="34"/>
  <c r="D42" i="34"/>
  <c r="N42" i="34" s="1"/>
  <c r="D41" i="34"/>
  <c r="D40" i="34"/>
  <c r="N40" i="34" s="1"/>
  <c r="D39" i="34"/>
  <c r="N39" i="34" s="1"/>
  <c r="O38" i="34"/>
  <c r="D38" i="34"/>
  <c r="F38" i="34" s="1"/>
  <c r="D37" i="34"/>
  <c r="D36" i="34"/>
  <c r="N36" i="34" s="1"/>
  <c r="D35" i="34"/>
  <c r="N35" i="34" s="1"/>
  <c r="O34" i="34"/>
  <c r="M34" i="34"/>
  <c r="D34" i="34"/>
  <c r="C34" i="34"/>
  <c r="C35" i="34" s="1"/>
  <c r="E38" i="33"/>
  <c r="E34" i="33"/>
  <c r="O34" i="33" s="1"/>
  <c r="D42" i="33"/>
  <c r="N42" i="33" s="1"/>
  <c r="D41" i="33"/>
  <c r="N41" i="33" s="1"/>
  <c r="D40" i="33"/>
  <c r="N40" i="33" s="1"/>
  <c r="D39" i="33"/>
  <c r="F39" i="33" s="1"/>
  <c r="O38" i="33"/>
  <c r="D38" i="33"/>
  <c r="D37" i="33"/>
  <c r="N37" i="33" s="1"/>
  <c r="D36" i="33"/>
  <c r="N36" i="33" s="1"/>
  <c r="D35" i="33"/>
  <c r="F35" i="33" s="1"/>
  <c r="D34" i="33"/>
  <c r="C34" i="33"/>
  <c r="C35" i="33" s="1"/>
  <c r="E38" i="32"/>
  <c r="O38" i="32" s="1"/>
  <c r="E34" i="32"/>
  <c r="O34" i="32" s="1"/>
  <c r="D42" i="32"/>
  <c r="N42" i="32" s="1"/>
  <c r="N41" i="32"/>
  <c r="D41" i="32"/>
  <c r="D40" i="32"/>
  <c r="N40" i="32" s="1"/>
  <c r="D39" i="32"/>
  <c r="N39" i="32" s="1"/>
  <c r="D38" i="32"/>
  <c r="D37" i="32"/>
  <c r="D36" i="32"/>
  <c r="N36" i="32" s="1"/>
  <c r="D35" i="32"/>
  <c r="N35" i="32" s="1"/>
  <c r="M34" i="32"/>
  <c r="D34" i="32"/>
  <c r="C34" i="32"/>
  <c r="C35" i="32" s="1"/>
  <c r="E38" i="31"/>
  <c r="O38" i="31" s="1"/>
  <c r="E34" i="31"/>
  <c r="D42" i="31"/>
  <c r="N42" i="31" s="1"/>
  <c r="D41" i="31"/>
  <c r="D40" i="31"/>
  <c r="N40" i="31" s="1"/>
  <c r="D39" i="31"/>
  <c r="N39" i="31" s="1"/>
  <c r="D38" i="31"/>
  <c r="N38" i="31" s="1"/>
  <c r="D37" i="31"/>
  <c r="F37" i="31" s="1"/>
  <c r="D36" i="31"/>
  <c r="N36" i="31" s="1"/>
  <c r="D35" i="31"/>
  <c r="N35" i="31" s="1"/>
  <c r="M34" i="31"/>
  <c r="D34" i="31"/>
  <c r="N34" i="31" s="1"/>
  <c r="C34" i="31"/>
  <c r="C35" i="31" s="1"/>
  <c r="E38" i="30"/>
  <c r="O38" i="30" s="1"/>
  <c r="E34" i="30"/>
  <c r="O34" i="30" s="1"/>
  <c r="D42" i="30"/>
  <c r="N42" i="30" s="1"/>
  <c r="D41" i="30"/>
  <c r="D40" i="30"/>
  <c r="N40" i="30" s="1"/>
  <c r="D39" i="30"/>
  <c r="N39" i="30" s="1"/>
  <c r="D38" i="30"/>
  <c r="D37" i="30"/>
  <c r="F37" i="30" s="1"/>
  <c r="D36" i="30"/>
  <c r="N36" i="30" s="1"/>
  <c r="D35" i="30"/>
  <c r="N35" i="30" s="1"/>
  <c r="M34" i="30"/>
  <c r="D34" i="30"/>
  <c r="N34" i="30" s="1"/>
  <c r="C34" i="30"/>
  <c r="C35" i="30" s="1"/>
  <c r="E38" i="29"/>
  <c r="O38" i="29" s="1"/>
  <c r="E34" i="29"/>
  <c r="D42" i="29"/>
  <c r="N42" i="29" s="1"/>
  <c r="D41" i="29"/>
  <c r="N41" i="29" s="1"/>
  <c r="D40" i="29"/>
  <c r="D39" i="29"/>
  <c r="F39" i="29" s="1"/>
  <c r="N38" i="29"/>
  <c r="D38" i="29"/>
  <c r="D37" i="29"/>
  <c r="F37" i="29" s="1"/>
  <c r="D36" i="29"/>
  <c r="N36" i="29" s="1"/>
  <c r="D35" i="29"/>
  <c r="N35" i="29" s="1"/>
  <c r="M34" i="29"/>
  <c r="D34" i="29"/>
  <c r="N34" i="29" s="1"/>
  <c r="C34" i="29"/>
  <c r="C35" i="29" s="1"/>
  <c r="E38" i="28"/>
  <c r="E34" i="28"/>
  <c r="O34" i="28" s="1"/>
  <c r="D42" i="28"/>
  <c r="F42" i="28" s="1"/>
  <c r="N41" i="28"/>
  <c r="D41" i="28"/>
  <c r="F41" i="28" s="1"/>
  <c r="N40" i="28"/>
  <c r="D40" i="28"/>
  <c r="D39" i="28"/>
  <c r="N39" i="28" s="1"/>
  <c r="O38" i="28"/>
  <c r="D38" i="28"/>
  <c r="N38" i="28" s="1"/>
  <c r="D37" i="28"/>
  <c r="N37" i="28" s="1"/>
  <c r="D36" i="28"/>
  <c r="N36" i="28" s="1"/>
  <c r="D35" i="28"/>
  <c r="N35" i="28" s="1"/>
  <c r="D34" i="28"/>
  <c r="N34" i="28" s="1"/>
  <c r="C34" i="28"/>
  <c r="M34" i="28" s="1"/>
  <c r="E38" i="27"/>
  <c r="E34" i="27"/>
  <c r="N42" i="27"/>
  <c r="D42" i="27"/>
  <c r="D41" i="27"/>
  <c r="F42" i="27" s="1"/>
  <c r="D40" i="27"/>
  <c r="N40" i="27" s="1"/>
  <c r="D39" i="27"/>
  <c r="F39" i="27" s="1"/>
  <c r="D38" i="27"/>
  <c r="N38" i="27" s="1"/>
  <c r="D37" i="27"/>
  <c r="N36" i="27"/>
  <c r="D36" i="27"/>
  <c r="N35" i="27"/>
  <c r="D35" i="27"/>
  <c r="D34" i="27"/>
  <c r="C34" i="27"/>
  <c r="C35" i="27" s="1"/>
  <c r="E38" i="1"/>
  <c r="O38" i="1" s="1"/>
  <c r="E34" i="1"/>
  <c r="O34" i="1" s="1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AN51" i="26"/>
  <c r="AO51" i="26"/>
  <c r="AP51" i="26"/>
  <c r="AQ51" i="26"/>
  <c r="AR51" i="26"/>
  <c r="AS51" i="26"/>
  <c r="AT51" i="26"/>
  <c r="AU51" i="26"/>
  <c r="AA51" i="26"/>
  <c r="AA7" i="26" a="1"/>
  <c r="AD7" i="26" s="1"/>
  <c r="W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D34" i="1"/>
  <c r="D35" i="1"/>
  <c r="N35" i="1" s="1"/>
  <c r="D36" i="1"/>
  <c r="N36" i="1" s="1"/>
  <c r="D37" i="1"/>
  <c r="D38" i="1"/>
  <c r="N38" i="1" s="1"/>
  <c r="D39" i="1"/>
  <c r="N39" i="1" s="1"/>
  <c r="D40" i="1"/>
  <c r="D41" i="1"/>
  <c r="N41" i="1" s="1"/>
  <c r="D42" i="1"/>
  <c r="N42" i="1"/>
  <c r="M34" i="1"/>
  <c r="C34" i="1"/>
  <c r="C35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F41" i="34" l="1"/>
  <c r="F40" i="30"/>
  <c r="F41" i="30"/>
  <c r="F34" i="1"/>
  <c r="F41" i="31"/>
  <c r="F38" i="38"/>
  <c r="G38" i="38" s="1"/>
  <c r="F37" i="45"/>
  <c r="N39" i="39"/>
  <c r="N35" i="36"/>
  <c r="F35" i="27"/>
  <c r="F35" i="37"/>
  <c r="F41" i="40"/>
  <c r="F38" i="45"/>
  <c r="F36" i="46"/>
  <c r="F37" i="40"/>
  <c r="F41" i="37"/>
  <c r="F38" i="1"/>
  <c r="G38" i="1" s="1"/>
  <c r="N39" i="27"/>
  <c r="F38" i="35"/>
  <c r="F41" i="44"/>
  <c r="F40" i="35"/>
  <c r="N34" i="37"/>
  <c r="F38" i="32"/>
  <c r="F36" i="33"/>
  <c r="F38" i="27"/>
  <c r="N35" i="33"/>
  <c r="F41" i="43"/>
  <c r="F41" i="29"/>
  <c r="F40" i="36"/>
  <c r="F38" i="37"/>
  <c r="N41" i="38"/>
  <c r="F42" i="36"/>
  <c r="N41" i="30"/>
  <c r="F36" i="32"/>
  <c r="F37" i="41"/>
  <c r="F41" i="42"/>
  <c r="N37" i="43"/>
  <c r="F37" i="32"/>
  <c r="F36" i="36"/>
  <c r="F35" i="39"/>
  <c r="F40" i="39"/>
  <c r="F38" i="41"/>
  <c r="F38" i="43"/>
  <c r="G38" i="43" s="1"/>
  <c r="F38" i="40"/>
  <c r="N37" i="32"/>
  <c r="F40" i="33"/>
  <c r="F37" i="36"/>
  <c r="N35" i="39"/>
  <c r="F41" i="39"/>
  <c r="F42" i="42"/>
  <c r="F39" i="45"/>
  <c r="F37" i="28"/>
  <c r="F36" i="27"/>
  <c r="F40" i="28"/>
  <c r="N37" i="30"/>
  <c r="F41" i="33"/>
  <c r="F37" i="34"/>
  <c r="N38" i="36"/>
  <c r="F39" i="37"/>
  <c r="F37" i="39"/>
  <c r="F41" i="41"/>
  <c r="F37" i="42"/>
  <c r="N37" i="44"/>
  <c r="N39" i="45"/>
  <c r="F37" i="46"/>
  <c r="N34" i="27"/>
  <c r="N42" i="36"/>
  <c r="F38" i="30"/>
  <c r="F38" i="44"/>
  <c r="N38" i="30"/>
  <c r="F40" i="32"/>
  <c r="F42" i="33"/>
  <c r="F39" i="36"/>
  <c r="N38" i="42"/>
  <c r="N41" i="43"/>
  <c r="F41" i="32"/>
  <c r="F37" i="33"/>
  <c r="F39" i="42"/>
  <c r="F35" i="45"/>
  <c r="F41" i="45"/>
  <c r="N38" i="46"/>
  <c r="N39" i="42"/>
  <c r="N35" i="45"/>
  <c r="N39" i="29"/>
  <c r="N39" i="33"/>
  <c r="F36" i="28"/>
  <c r="N42" i="28"/>
  <c r="F38" i="33"/>
  <c r="G38" i="33" s="1"/>
  <c r="G38" i="46"/>
  <c r="M35" i="46"/>
  <c r="C36" i="46"/>
  <c r="M34" i="46"/>
  <c r="N41" i="46"/>
  <c r="F35" i="46"/>
  <c r="F39" i="46"/>
  <c r="F42" i="46"/>
  <c r="G38" i="45"/>
  <c r="M35" i="45"/>
  <c r="C36" i="45"/>
  <c r="N34" i="45"/>
  <c r="N38" i="45"/>
  <c r="F36" i="45"/>
  <c r="F40" i="45"/>
  <c r="F42" i="45"/>
  <c r="G38" i="44"/>
  <c r="M35" i="44"/>
  <c r="C36" i="44"/>
  <c r="N34" i="44"/>
  <c r="N38" i="44"/>
  <c r="F36" i="44"/>
  <c r="F40" i="44"/>
  <c r="F35" i="44"/>
  <c r="F39" i="44"/>
  <c r="F42" i="44"/>
  <c r="M35" i="43"/>
  <c r="C36" i="43"/>
  <c r="N34" i="43"/>
  <c r="N38" i="43"/>
  <c r="F36" i="43"/>
  <c r="F40" i="43"/>
  <c r="F35" i="43"/>
  <c r="F39" i="43"/>
  <c r="F42" i="43"/>
  <c r="G38" i="42"/>
  <c r="M35" i="42"/>
  <c r="C36" i="42"/>
  <c r="F36" i="42"/>
  <c r="N37" i="42"/>
  <c r="F35" i="42"/>
  <c r="G38" i="41"/>
  <c r="M35" i="41"/>
  <c r="C36" i="41"/>
  <c r="N34" i="41"/>
  <c r="N38" i="41"/>
  <c r="F36" i="41"/>
  <c r="N41" i="41"/>
  <c r="F40" i="41"/>
  <c r="N37" i="41"/>
  <c r="F35" i="41"/>
  <c r="F39" i="41"/>
  <c r="F42" i="41"/>
  <c r="G38" i="40"/>
  <c r="M35" i="40"/>
  <c r="C36" i="40"/>
  <c r="M34" i="40"/>
  <c r="N34" i="40"/>
  <c r="N38" i="40"/>
  <c r="F36" i="40"/>
  <c r="N37" i="40"/>
  <c r="F40" i="40"/>
  <c r="N41" i="40"/>
  <c r="F35" i="40"/>
  <c r="F39" i="40"/>
  <c r="F42" i="40"/>
  <c r="M35" i="39"/>
  <c r="C36" i="39"/>
  <c r="I38" i="39"/>
  <c r="H38" i="39"/>
  <c r="M34" i="39"/>
  <c r="N41" i="39"/>
  <c r="F36" i="39"/>
  <c r="F42" i="39"/>
  <c r="M35" i="38"/>
  <c r="C36" i="38"/>
  <c r="I38" i="38"/>
  <c r="H38" i="38"/>
  <c r="F42" i="38"/>
  <c r="F36" i="38"/>
  <c r="F35" i="38"/>
  <c r="N36" i="38"/>
  <c r="F39" i="38"/>
  <c r="G38" i="37"/>
  <c r="M35" i="37"/>
  <c r="C36" i="37"/>
  <c r="F36" i="37"/>
  <c r="N37" i="37"/>
  <c r="F40" i="37"/>
  <c r="N41" i="37"/>
  <c r="F37" i="37"/>
  <c r="F42" i="37"/>
  <c r="G38" i="36"/>
  <c r="C36" i="36"/>
  <c r="M35" i="36"/>
  <c r="M34" i="36"/>
  <c r="N37" i="36"/>
  <c r="N41" i="36"/>
  <c r="G38" i="35"/>
  <c r="M35" i="35"/>
  <c r="C36" i="35"/>
  <c r="N34" i="35"/>
  <c r="N38" i="35"/>
  <c r="N37" i="35"/>
  <c r="N41" i="35"/>
  <c r="F35" i="35"/>
  <c r="F39" i="35"/>
  <c r="F42" i="35"/>
  <c r="M35" i="34"/>
  <c r="C36" i="34"/>
  <c r="G38" i="34"/>
  <c r="N34" i="34"/>
  <c r="N38" i="34"/>
  <c r="F36" i="34"/>
  <c r="N37" i="34"/>
  <c r="F40" i="34"/>
  <c r="N41" i="34"/>
  <c r="F35" i="34"/>
  <c r="F39" i="34"/>
  <c r="F42" i="34"/>
  <c r="M35" i="33"/>
  <c r="C36" i="33"/>
  <c r="M34" i="33"/>
  <c r="N34" i="33"/>
  <c r="N38" i="33"/>
  <c r="G38" i="32"/>
  <c r="M35" i="32"/>
  <c r="C36" i="32"/>
  <c r="N34" i="32"/>
  <c r="N38" i="32"/>
  <c r="F35" i="32"/>
  <c r="F39" i="32"/>
  <c r="F42" i="32"/>
  <c r="O34" i="31"/>
  <c r="M35" i="31"/>
  <c r="C36" i="31"/>
  <c r="F36" i="31"/>
  <c r="N37" i="31"/>
  <c r="F40" i="31"/>
  <c r="N41" i="31"/>
  <c r="F35" i="31"/>
  <c r="F39" i="31"/>
  <c r="F42" i="31"/>
  <c r="F38" i="31"/>
  <c r="G38" i="31" s="1"/>
  <c r="M35" i="30"/>
  <c r="C36" i="30"/>
  <c r="G38" i="30"/>
  <c r="F36" i="30"/>
  <c r="F35" i="30"/>
  <c r="F39" i="30"/>
  <c r="F42" i="30"/>
  <c r="O34" i="29"/>
  <c r="M35" i="29"/>
  <c r="C36" i="29"/>
  <c r="F40" i="29"/>
  <c r="F36" i="29"/>
  <c r="N37" i="29"/>
  <c r="N40" i="29"/>
  <c r="F42" i="29"/>
  <c r="F35" i="29"/>
  <c r="F38" i="29"/>
  <c r="F39" i="28"/>
  <c r="F38" i="28"/>
  <c r="F35" i="28"/>
  <c r="C35" i="28"/>
  <c r="M35" i="27"/>
  <c r="C36" i="27"/>
  <c r="G38" i="27"/>
  <c r="F37" i="27"/>
  <c r="F41" i="27"/>
  <c r="M34" i="27"/>
  <c r="F40" i="27"/>
  <c r="N41" i="27"/>
  <c r="O38" i="27"/>
  <c r="O34" i="27"/>
  <c r="N37" i="27"/>
  <c r="AO15" i="26"/>
  <c r="AL14" i="26"/>
  <c r="AI13" i="26"/>
  <c r="AF12" i="26"/>
  <c r="AC11" i="26"/>
  <c r="AI9" i="26"/>
  <c r="AF8" i="26"/>
  <c r="AC7" i="26"/>
  <c r="AB15" i="26"/>
  <c r="AT13" i="26"/>
  <c r="AQ12" i="26"/>
  <c r="AN11" i="26"/>
  <c r="AK10" i="26"/>
  <c r="AH9" i="26"/>
  <c r="AE8" i="26"/>
  <c r="AN7" i="26"/>
  <c r="AM15" i="26"/>
  <c r="AJ14" i="26"/>
  <c r="AG13" i="26"/>
  <c r="AP12" i="26"/>
  <c r="AM11" i="26"/>
  <c r="AJ10" i="26"/>
  <c r="AG9" i="26"/>
  <c r="AD8" i="26"/>
  <c r="AA7" i="26"/>
  <c r="AU14" i="26"/>
  <c r="AR13" i="26"/>
  <c r="AO12" i="26"/>
  <c r="AL11" i="26"/>
  <c r="AU10" i="26"/>
  <c r="AR9" i="26"/>
  <c r="AO8" i="26"/>
  <c r="AL7" i="26"/>
  <c r="AK15" i="26"/>
  <c r="AT14" i="26"/>
  <c r="AH14" i="26"/>
  <c r="AQ13" i="26"/>
  <c r="AE13" i="26"/>
  <c r="AN12" i="26"/>
  <c r="AB12" i="26"/>
  <c r="AK11" i="26"/>
  <c r="AT10" i="26"/>
  <c r="AH10" i="26"/>
  <c r="AQ9" i="26"/>
  <c r="AE9" i="26"/>
  <c r="AN8" i="26"/>
  <c r="AB8" i="26"/>
  <c r="AK7" i="26"/>
  <c r="AJ15" i="26"/>
  <c r="AS14" i="26"/>
  <c r="AG14" i="26"/>
  <c r="AP13" i="26"/>
  <c r="AD13" i="26"/>
  <c r="AM12" i="26"/>
  <c r="AA12" i="26"/>
  <c r="AJ11" i="26"/>
  <c r="AS10" i="26"/>
  <c r="AG10" i="26"/>
  <c r="AP9" i="26"/>
  <c r="AD9" i="26"/>
  <c r="AM8" i="26"/>
  <c r="AA8" i="26"/>
  <c r="AJ7" i="26"/>
  <c r="AC15" i="26"/>
  <c r="AU13" i="26"/>
  <c r="AR12" i="26"/>
  <c r="AO11" i="26"/>
  <c r="AL10" i="26"/>
  <c r="AU9" i="26"/>
  <c r="AR8" i="26"/>
  <c r="AO7" i="26"/>
  <c r="AN15" i="26"/>
  <c r="AK14" i="26"/>
  <c r="AH13" i="26"/>
  <c r="AE12" i="26"/>
  <c r="AB11" i="26"/>
  <c r="AT9" i="26"/>
  <c r="AQ8" i="26"/>
  <c r="AB7" i="26"/>
  <c r="AA15" i="26"/>
  <c r="AS13" i="26"/>
  <c r="AD12" i="26"/>
  <c r="AA11" i="26"/>
  <c r="AS9" i="26"/>
  <c r="AP8" i="26"/>
  <c r="AM7" i="26"/>
  <c r="AL15" i="26"/>
  <c r="AI14" i="26"/>
  <c r="AF13" i="26"/>
  <c r="AC12" i="26"/>
  <c r="AI10" i="26"/>
  <c r="AF9" i="26"/>
  <c r="AC8" i="26"/>
  <c r="AU15" i="26"/>
  <c r="AR14" i="26"/>
  <c r="AO13" i="26"/>
  <c r="AL12" i="26"/>
  <c r="AI11" i="26"/>
  <c r="AF10" i="26"/>
  <c r="AC9" i="26"/>
  <c r="AU7" i="26"/>
  <c r="AT15" i="26"/>
  <c r="AQ14" i="26"/>
  <c r="AN13" i="26"/>
  <c r="AK12" i="26"/>
  <c r="AH11" i="26"/>
  <c r="AE10" i="26"/>
  <c r="AB9" i="26"/>
  <c r="AT7" i="26"/>
  <c r="AS15" i="26"/>
  <c r="AP14" i="26"/>
  <c r="AM13" i="26"/>
  <c r="AJ12" i="26"/>
  <c r="AG11" i="26"/>
  <c r="AD10" i="26"/>
  <c r="AA9" i="26"/>
  <c r="AS7" i="26"/>
  <c r="AF15" i="26"/>
  <c r="AC14" i="26"/>
  <c r="AU12" i="26"/>
  <c r="AR11" i="26"/>
  <c r="AO10" i="26"/>
  <c r="AC10" i="26"/>
  <c r="AU8" i="26"/>
  <c r="AI8" i="26"/>
  <c r="AR7" i="26"/>
  <c r="AQ15" i="26"/>
  <c r="AE15" i="26"/>
  <c r="AN14" i="26"/>
  <c r="AB14" i="26"/>
  <c r="AK13" i="26"/>
  <c r="AT12" i="26"/>
  <c r="AH12" i="26"/>
  <c r="AQ11" i="26"/>
  <c r="AE11" i="26"/>
  <c r="AN10" i="26"/>
  <c r="AB10" i="26"/>
  <c r="AK9" i="26"/>
  <c r="AT8" i="26"/>
  <c r="AH8" i="26"/>
  <c r="AQ7" i="26"/>
  <c r="AE7" i="26"/>
  <c r="AI15" i="26"/>
  <c r="AF14" i="26"/>
  <c r="AC13" i="26"/>
  <c r="AU11" i="26"/>
  <c r="AR10" i="26"/>
  <c r="AO9" i="26"/>
  <c r="AL8" i="26"/>
  <c r="AI7" i="26"/>
  <c r="AH15" i="26"/>
  <c r="AE14" i="26"/>
  <c r="AB13" i="26"/>
  <c r="AT11" i="26"/>
  <c r="AQ10" i="26"/>
  <c r="AN9" i="26"/>
  <c r="AK8" i="26"/>
  <c r="AH7" i="26"/>
  <c r="AG15" i="26"/>
  <c r="AD14" i="26"/>
  <c r="AA13" i="26"/>
  <c r="AS11" i="26"/>
  <c r="AP10" i="26"/>
  <c r="AM9" i="26"/>
  <c r="AJ8" i="26"/>
  <c r="AG7" i="26"/>
  <c r="AR15" i="26"/>
  <c r="AO14" i="26"/>
  <c r="AL13" i="26"/>
  <c r="AI12" i="26"/>
  <c r="AF11" i="26"/>
  <c r="AL9" i="26"/>
  <c r="AF7" i="26"/>
  <c r="AP15" i="26"/>
  <c r="AD15" i="26"/>
  <c r="AM14" i="26"/>
  <c r="AA14" i="26"/>
  <c r="AJ13" i="26"/>
  <c r="AS12" i="26"/>
  <c r="AG12" i="26"/>
  <c r="AP11" i="26"/>
  <c r="AD11" i="26"/>
  <c r="AM10" i="26"/>
  <c r="AA10" i="26"/>
  <c r="AJ9" i="26"/>
  <c r="AS8" i="26"/>
  <c r="AG8" i="26"/>
  <c r="AP7" i="26"/>
  <c r="F41" i="1"/>
  <c r="N34" i="1"/>
  <c r="F37" i="1"/>
  <c r="N37" i="1"/>
  <c r="M35" i="1"/>
  <c r="C36" i="1"/>
  <c r="G34" i="1"/>
  <c r="F36" i="1"/>
  <c r="F40" i="1"/>
  <c r="F39" i="1"/>
  <c r="N40" i="1"/>
  <c r="F42" i="1"/>
  <c r="F35" i="1"/>
  <c r="C37" i="46" l="1"/>
  <c r="M36" i="46"/>
  <c r="I38" i="46"/>
  <c r="H38" i="46"/>
  <c r="I38" i="45"/>
  <c r="H38" i="45"/>
  <c r="C37" i="45"/>
  <c r="M36" i="45"/>
  <c r="C37" i="44"/>
  <c r="M36" i="44"/>
  <c r="I38" i="44"/>
  <c r="H38" i="44"/>
  <c r="C37" i="43"/>
  <c r="M36" i="43"/>
  <c r="I38" i="43"/>
  <c r="H38" i="43"/>
  <c r="I38" i="42"/>
  <c r="H38" i="42"/>
  <c r="C37" i="42"/>
  <c r="M36" i="42"/>
  <c r="C37" i="41"/>
  <c r="M36" i="41"/>
  <c r="H38" i="41"/>
  <c r="I38" i="41"/>
  <c r="C37" i="40"/>
  <c r="M36" i="40"/>
  <c r="I38" i="40"/>
  <c r="H38" i="40"/>
  <c r="J38" i="39"/>
  <c r="P38" i="39" s="1"/>
  <c r="I39" i="39"/>
  <c r="C37" i="39"/>
  <c r="M36" i="39"/>
  <c r="J38" i="38"/>
  <c r="P38" i="38" s="1"/>
  <c r="I40" i="38"/>
  <c r="C37" i="38"/>
  <c r="M36" i="38"/>
  <c r="H38" i="37"/>
  <c r="I38" i="37"/>
  <c r="C37" i="37"/>
  <c r="M36" i="37"/>
  <c r="C37" i="36"/>
  <c r="M36" i="36"/>
  <c r="I38" i="36"/>
  <c r="H38" i="36"/>
  <c r="I38" i="35"/>
  <c r="H38" i="35"/>
  <c r="C37" i="35"/>
  <c r="M36" i="35"/>
  <c r="I38" i="34"/>
  <c r="H38" i="34"/>
  <c r="C37" i="34"/>
  <c r="M36" i="34"/>
  <c r="H38" i="33"/>
  <c r="I38" i="33"/>
  <c r="C37" i="33"/>
  <c r="M36" i="33"/>
  <c r="C37" i="32"/>
  <c r="M36" i="32"/>
  <c r="I38" i="32"/>
  <c r="H38" i="32"/>
  <c r="I38" i="31"/>
  <c r="I39" i="31" s="1"/>
  <c r="I40" i="31" s="1"/>
  <c r="I41" i="31" s="1"/>
  <c r="H38" i="31"/>
  <c r="C37" i="31"/>
  <c r="M36" i="31"/>
  <c r="C37" i="30"/>
  <c r="M36" i="30"/>
  <c r="I38" i="30"/>
  <c r="H38" i="30"/>
  <c r="C37" i="29"/>
  <c r="M36" i="29"/>
  <c r="G38" i="29"/>
  <c r="C36" i="28"/>
  <c r="M35" i="28"/>
  <c r="G38" i="28"/>
  <c r="H38" i="27"/>
  <c r="I38" i="27"/>
  <c r="C37" i="27"/>
  <c r="M36" i="27"/>
  <c r="I38" i="1"/>
  <c r="H38" i="1"/>
  <c r="I37" i="1"/>
  <c r="J37" i="1" s="1"/>
  <c r="P37" i="1" s="1"/>
  <c r="I34" i="1"/>
  <c r="J34" i="1" s="1"/>
  <c r="P34" i="1" s="1"/>
  <c r="H34" i="1"/>
  <c r="I35" i="1"/>
  <c r="J35" i="1" s="1"/>
  <c r="P35" i="1" s="1"/>
  <c r="I36" i="1"/>
  <c r="J36" i="1" s="1"/>
  <c r="P36" i="1" s="1"/>
  <c r="C37" i="1"/>
  <c r="M36" i="1"/>
  <c r="I39" i="46" l="1"/>
  <c r="J38" i="46"/>
  <c r="P38" i="46" s="1"/>
  <c r="C38" i="46"/>
  <c r="M37" i="46"/>
  <c r="C38" i="45"/>
  <c r="M37" i="45"/>
  <c r="I39" i="45"/>
  <c r="J38" i="45"/>
  <c r="P38" i="45" s="1"/>
  <c r="I39" i="44"/>
  <c r="J38" i="44"/>
  <c r="P38" i="44" s="1"/>
  <c r="C38" i="44"/>
  <c r="M37" i="44"/>
  <c r="C38" i="43"/>
  <c r="M37" i="43"/>
  <c r="I39" i="43"/>
  <c r="J38" i="43"/>
  <c r="P38" i="43" s="1"/>
  <c r="I39" i="42"/>
  <c r="J38" i="42"/>
  <c r="P38" i="42" s="1"/>
  <c r="C38" i="42"/>
  <c r="M37" i="42"/>
  <c r="I39" i="41"/>
  <c r="J38" i="41"/>
  <c r="P38" i="41" s="1"/>
  <c r="C38" i="41"/>
  <c r="M37" i="41"/>
  <c r="I39" i="40"/>
  <c r="J38" i="40"/>
  <c r="P38" i="40" s="1"/>
  <c r="C38" i="40"/>
  <c r="M37" i="40"/>
  <c r="I40" i="39"/>
  <c r="J39" i="39"/>
  <c r="P39" i="39" s="1"/>
  <c r="C38" i="39"/>
  <c r="M37" i="39"/>
  <c r="J39" i="38"/>
  <c r="P39" i="38" s="1"/>
  <c r="I41" i="38"/>
  <c r="J40" i="38"/>
  <c r="P40" i="38" s="1"/>
  <c r="C38" i="38"/>
  <c r="M37" i="38"/>
  <c r="J38" i="37"/>
  <c r="P38" i="37" s="1"/>
  <c r="C38" i="37"/>
  <c r="M37" i="37"/>
  <c r="C38" i="36"/>
  <c r="M37" i="36"/>
  <c r="I39" i="36"/>
  <c r="J38" i="36"/>
  <c r="P38" i="36" s="1"/>
  <c r="C38" i="35"/>
  <c r="M37" i="35"/>
  <c r="I39" i="35"/>
  <c r="J38" i="35"/>
  <c r="P38" i="35" s="1"/>
  <c r="I39" i="34"/>
  <c r="J38" i="34"/>
  <c r="P38" i="34" s="1"/>
  <c r="C38" i="34"/>
  <c r="M37" i="34"/>
  <c r="C38" i="33"/>
  <c r="M37" i="33"/>
  <c r="I39" i="33"/>
  <c r="J38" i="33"/>
  <c r="P38" i="33" s="1"/>
  <c r="I39" i="32"/>
  <c r="J38" i="32"/>
  <c r="P38" i="32" s="1"/>
  <c r="C38" i="32"/>
  <c r="M37" i="32"/>
  <c r="J40" i="31"/>
  <c r="P40" i="31" s="1"/>
  <c r="J39" i="31"/>
  <c r="P39" i="31" s="1"/>
  <c r="J38" i="31"/>
  <c r="P38" i="31" s="1"/>
  <c r="M37" i="31"/>
  <c r="C38" i="31"/>
  <c r="I42" i="31"/>
  <c r="J42" i="31" s="1"/>
  <c r="P42" i="31" s="1"/>
  <c r="J41" i="31"/>
  <c r="P41" i="31" s="1"/>
  <c r="C38" i="30"/>
  <c r="M37" i="30"/>
  <c r="I39" i="30"/>
  <c r="J38" i="30"/>
  <c r="P38" i="30" s="1"/>
  <c r="I38" i="29"/>
  <c r="I39" i="29" s="1"/>
  <c r="I40" i="29" s="1"/>
  <c r="I41" i="29" s="1"/>
  <c r="I42" i="29" s="1"/>
  <c r="H38" i="29"/>
  <c r="C38" i="29"/>
  <c r="M37" i="29"/>
  <c r="I38" i="28"/>
  <c r="H38" i="28"/>
  <c r="M36" i="28"/>
  <c r="C37" i="28"/>
  <c r="J38" i="27"/>
  <c r="P38" i="27" s="1"/>
  <c r="C38" i="27"/>
  <c r="M37" i="27"/>
  <c r="I39" i="1"/>
  <c r="J38" i="1"/>
  <c r="P38" i="1" s="1"/>
  <c r="C38" i="1"/>
  <c r="M37" i="1"/>
  <c r="I40" i="46" l="1"/>
  <c r="J39" i="46"/>
  <c r="P39" i="46" s="1"/>
  <c r="C39" i="46"/>
  <c r="M38" i="46"/>
  <c r="C39" i="45"/>
  <c r="M38" i="45"/>
  <c r="I40" i="45"/>
  <c r="J39" i="45"/>
  <c r="P39" i="45" s="1"/>
  <c r="I40" i="44"/>
  <c r="J39" i="44"/>
  <c r="P39" i="44" s="1"/>
  <c r="C39" i="44"/>
  <c r="M38" i="44"/>
  <c r="C39" i="43"/>
  <c r="M38" i="43"/>
  <c r="I40" i="43"/>
  <c r="J39" i="43"/>
  <c r="P39" i="43" s="1"/>
  <c r="C39" i="42"/>
  <c r="M38" i="42"/>
  <c r="I40" i="42"/>
  <c r="J39" i="42"/>
  <c r="P39" i="42" s="1"/>
  <c r="C39" i="41"/>
  <c r="M38" i="41"/>
  <c r="I40" i="41"/>
  <c r="J39" i="41"/>
  <c r="P39" i="41" s="1"/>
  <c r="I40" i="40"/>
  <c r="J39" i="40"/>
  <c r="P39" i="40" s="1"/>
  <c r="C39" i="40"/>
  <c r="M38" i="40"/>
  <c r="I41" i="39"/>
  <c r="J40" i="39"/>
  <c r="P40" i="39" s="1"/>
  <c r="C39" i="39"/>
  <c r="M38" i="39"/>
  <c r="I42" i="38"/>
  <c r="J42" i="38" s="1"/>
  <c r="P42" i="38" s="1"/>
  <c r="J41" i="38"/>
  <c r="P41" i="38" s="1"/>
  <c r="C39" i="38"/>
  <c r="M38" i="38"/>
  <c r="J39" i="37"/>
  <c r="P39" i="37" s="1"/>
  <c r="I40" i="37"/>
  <c r="C39" i="37"/>
  <c r="M38" i="37"/>
  <c r="I40" i="36"/>
  <c r="J39" i="36"/>
  <c r="P39" i="36" s="1"/>
  <c r="C39" i="36"/>
  <c r="M38" i="36"/>
  <c r="M38" i="35"/>
  <c r="C39" i="35"/>
  <c r="I40" i="35"/>
  <c r="J39" i="35"/>
  <c r="P39" i="35" s="1"/>
  <c r="I40" i="34"/>
  <c r="J39" i="34"/>
  <c r="P39" i="34" s="1"/>
  <c r="C39" i="34"/>
  <c r="M38" i="34"/>
  <c r="C39" i="33"/>
  <c r="M38" i="33"/>
  <c r="I40" i="33"/>
  <c r="J39" i="33"/>
  <c r="P39" i="33" s="1"/>
  <c r="C39" i="32"/>
  <c r="M38" i="32"/>
  <c r="I40" i="32"/>
  <c r="J39" i="32"/>
  <c r="P39" i="32" s="1"/>
  <c r="M38" i="31"/>
  <c r="C39" i="31"/>
  <c r="M38" i="30"/>
  <c r="C39" i="30"/>
  <c r="I40" i="30"/>
  <c r="J39" i="30"/>
  <c r="P39" i="30" s="1"/>
  <c r="J38" i="29"/>
  <c r="P38" i="29" s="1"/>
  <c r="C39" i="29"/>
  <c r="M38" i="29"/>
  <c r="J38" i="28"/>
  <c r="P38" i="28" s="1"/>
  <c r="M37" i="28"/>
  <c r="C38" i="28"/>
  <c r="J39" i="27"/>
  <c r="P39" i="27" s="1"/>
  <c r="C39" i="27"/>
  <c r="M38" i="27"/>
  <c r="I40" i="1"/>
  <c r="J39" i="1"/>
  <c r="P39" i="1" s="1"/>
  <c r="M38" i="1"/>
  <c r="C39" i="1"/>
  <c r="I41" i="46" l="1"/>
  <c r="J40" i="46"/>
  <c r="P40" i="46" s="1"/>
  <c r="M39" i="46"/>
  <c r="C40" i="46"/>
  <c r="I41" i="45"/>
  <c r="J40" i="45"/>
  <c r="P40" i="45" s="1"/>
  <c r="M39" i="45"/>
  <c r="C40" i="45"/>
  <c r="I41" i="44"/>
  <c r="J40" i="44"/>
  <c r="P40" i="44" s="1"/>
  <c r="M39" i="44"/>
  <c r="C40" i="44"/>
  <c r="M39" i="43"/>
  <c r="C40" i="43"/>
  <c r="I41" i="43"/>
  <c r="J40" i="43"/>
  <c r="P40" i="43" s="1"/>
  <c r="M39" i="42"/>
  <c r="C40" i="42"/>
  <c r="I41" i="42"/>
  <c r="J40" i="42"/>
  <c r="P40" i="42" s="1"/>
  <c r="M39" i="41"/>
  <c r="C40" i="41"/>
  <c r="I41" i="41"/>
  <c r="J40" i="41"/>
  <c r="P40" i="41" s="1"/>
  <c r="I41" i="40"/>
  <c r="J40" i="40"/>
  <c r="P40" i="40" s="1"/>
  <c r="M39" i="40"/>
  <c r="C40" i="40"/>
  <c r="I42" i="39"/>
  <c r="J42" i="39" s="1"/>
  <c r="P42" i="39" s="1"/>
  <c r="J41" i="39"/>
  <c r="P41" i="39" s="1"/>
  <c r="M39" i="39"/>
  <c r="C40" i="39"/>
  <c r="M39" i="38"/>
  <c r="C40" i="38"/>
  <c r="I41" i="37"/>
  <c r="J40" i="37"/>
  <c r="P40" i="37" s="1"/>
  <c r="M39" i="37"/>
  <c r="C40" i="37"/>
  <c r="I41" i="36"/>
  <c r="J40" i="36"/>
  <c r="P40" i="36" s="1"/>
  <c r="M39" i="36"/>
  <c r="C40" i="36"/>
  <c r="M39" i="35"/>
  <c r="C40" i="35"/>
  <c r="I41" i="35"/>
  <c r="J40" i="35"/>
  <c r="P40" i="35" s="1"/>
  <c r="I41" i="34"/>
  <c r="J40" i="34"/>
  <c r="P40" i="34" s="1"/>
  <c r="M39" i="34"/>
  <c r="C40" i="34"/>
  <c r="M39" i="33"/>
  <c r="C40" i="33"/>
  <c r="J40" i="33"/>
  <c r="P40" i="33" s="1"/>
  <c r="I41" i="33"/>
  <c r="M39" i="32"/>
  <c r="C40" i="32"/>
  <c r="I41" i="32"/>
  <c r="J40" i="32"/>
  <c r="P40" i="32" s="1"/>
  <c r="M39" i="31"/>
  <c r="C40" i="31"/>
  <c r="I41" i="30"/>
  <c r="J40" i="30"/>
  <c r="P40" i="30" s="1"/>
  <c r="M39" i="30"/>
  <c r="C40" i="30"/>
  <c r="J39" i="29"/>
  <c r="P39" i="29" s="1"/>
  <c r="M39" i="29"/>
  <c r="C40" i="29"/>
  <c r="I40" i="28"/>
  <c r="J39" i="28"/>
  <c r="P39" i="28" s="1"/>
  <c r="M38" i="28"/>
  <c r="C39" i="28"/>
  <c r="J40" i="27"/>
  <c r="P40" i="27" s="1"/>
  <c r="M39" i="27"/>
  <c r="C40" i="27"/>
  <c r="I41" i="1"/>
  <c r="J40" i="1"/>
  <c r="P40" i="1" s="1"/>
  <c r="C40" i="1"/>
  <c r="M39" i="1"/>
  <c r="I42" i="46" l="1"/>
  <c r="J42" i="46" s="1"/>
  <c r="P42" i="46" s="1"/>
  <c r="J41" i="46"/>
  <c r="P41" i="46" s="1"/>
  <c r="C41" i="46"/>
  <c r="M40" i="46"/>
  <c r="I42" i="45"/>
  <c r="J42" i="45" s="1"/>
  <c r="P42" i="45" s="1"/>
  <c r="J41" i="45"/>
  <c r="P41" i="45" s="1"/>
  <c r="C41" i="45"/>
  <c r="M40" i="45"/>
  <c r="I42" i="44"/>
  <c r="J42" i="44" s="1"/>
  <c r="P42" i="44" s="1"/>
  <c r="J41" i="44"/>
  <c r="P41" i="44" s="1"/>
  <c r="C41" i="44"/>
  <c r="M40" i="44"/>
  <c r="I42" i="43"/>
  <c r="J42" i="43" s="1"/>
  <c r="P42" i="43" s="1"/>
  <c r="J41" i="43"/>
  <c r="P41" i="43" s="1"/>
  <c r="C41" i="43"/>
  <c r="M40" i="43"/>
  <c r="I42" i="42"/>
  <c r="J42" i="42" s="1"/>
  <c r="P42" i="42" s="1"/>
  <c r="J41" i="42"/>
  <c r="P41" i="42" s="1"/>
  <c r="C41" i="42"/>
  <c r="M40" i="42"/>
  <c r="I42" i="41"/>
  <c r="J42" i="41" s="1"/>
  <c r="P42" i="41" s="1"/>
  <c r="J41" i="41"/>
  <c r="P41" i="41" s="1"/>
  <c r="C41" i="41"/>
  <c r="M40" i="41"/>
  <c r="I42" i="40"/>
  <c r="J42" i="40" s="1"/>
  <c r="P42" i="40" s="1"/>
  <c r="J41" i="40"/>
  <c r="P41" i="40" s="1"/>
  <c r="C41" i="40"/>
  <c r="M40" i="40"/>
  <c r="C41" i="39"/>
  <c r="M40" i="39"/>
  <c r="C41" i="38"/>
  <c r="M40" i="38"/>
  <c r="C41" i="37"/>
  <c r="M40" i="37"/>
  <c r="I42" i="37"/>
  <c r="J42" i="37" s="1"/>
  <c r="P42" i="37" s="1"/>
  <c r="J41" i="37"/>
  <c r="P41" i="37" s="1"/>
  <c r="I42" i="36"/>
  <c r="J42" i="36" s="1"/>
  <c r="P42" i="36" s="1"/>
  <c r="J41" i="36"/>
  <c r="P41" i="36" s="1"/>
  <c r="C41" i="36"/>
  <c r="M40" i="36"/>
  <c r="C41" i="35"/>
  <c r="M40" i="35"/>
  <c r="I42" i="35"/>
  <c r="J42" i="35" s="1"/>
  <c r="P42" i="35" s="1"/>
  <c r="J41" i="35"/>
  <c r="P41" i="35" s="1"/>
  <c r="C41" i="34"/>
  <c r="M40" i="34"/>
  <c r="I42" i="34"/>
  <c r="J42" i="34" s="1"/>
  <c r="P42" i="34" s="1"/>
  <c r="J41" i="34"/>
  <c r="P41" i="34" s="1"/>
  <c r="I42" i="33"/>
  <c r="J42" i="33" s="1"/>
  <c r="P42" i="33" s="1"/>
  <c r="J41" i="33"/>
  <c r="P41" i="33" s="1"/>
  <c r="C41" i="33"/>
  <c r="M40" i="33"/>
  <c r="C41" i="32"/>
  <c r="M40" i="32"/>
  <c r="I42" i="32"/>
  <c r="J42" i="32" s="1"/>
  <c r="P42" i="32" s="1"/>
  <c r="J41" i="32"/>
  <c r="P41" i="32" s="1"/>
  <c r="C41" i="31"/>
  <c r="M40" i="31"/>
  <c r="I42" i="30"/>
  <c r="J42" i="30" s="1"/>
  <c r="P42" i="30" s="1"/>
  <c r="J41" i="30"/>
  <c r="P41" i="30" s="1"/>
  <c r="C41" i="30"/>
  <c r="M40" i="30"/>
  <c r="J40" i="29"/>
  <c r="P40" i="29" s="1"/>
  <c r="C41" i="29"/>
  <c r="M40" i="29"/>
  <c r="I41" i="28"/>
  <c r="J40" i="28"/>
  <c r="P40" i="28" s="1"/>
  <c r="C40" i="28"/>
  <c r="M39" i="28"/>
  <c r="J42" i="27"/>
  <c r="P42" i="27" s="1"/>
  <c r="J41" i="27"/>
  <c r="P41" i="27" s="1"/>
  <c r="C41" i="27"/>
  <c r="M40" i="27"/>
  <c r="C41" i="1"/>
  <c r="M40" i="1"/>
  <c r="I42" i="1"/>
  <c r="J42" i="1" s="1"/>
  <c r="P42" i="1" s="1"/>
  <c r="J41" i="1"/>
  <c r="P41" i="1" s="1"/>
  <c r="C42" i="46" l="1"/>
  <c r="M42" i="46" s="1"/>
  <c r="M41" i="46"/>
  <c r="C42" i="45"/>
  <c r="M42" i="45" s="1"/>
  <c r="M41" i="45"/>
  <c r="C42" i="44"/>
  <c r="M42" i="44" s="1"/>
  <c r="M41" i="44"/>
  <c r="C42" i="43"/>
  <c r="M42" i="43" s="1"/>
  <c r="M41" i="43"/>
  <c r="C42" i="42"/>
  <c r="M42" i="42" s="1"/>
  <c r="M41" i="42"/>
  <c r="C42" i="41"/>
  <c r="M42" i="41" s="1"/>
  <c r="M41" i="41"/>
  <c r="C42" i="40"/>
  <c r="M42" i="40" s="1"/>
  <c r="M41" i="40"/>
  <c r="C42" i="39"/>
  <c r="M42" i="39" s="1"/>
  <c r="M41" i="39"/>
  <c r="C42" i="38"/>
  <c r="M42" i="38" s="1"/>
  <c r="M41" i="38"/>
  <c r="C42" i="37"/>
  <c r="M42" i="37" s="1"/>
  <c r="M41" i="37"/>
  <c r="C42" i="36"/>
  <c r="M42" i="36" s="1"/>
  <c r="M41" i="36"/>
  <c r="C42" i="35"/>
  <c r="M42" i="35" s="1"/>
  <c r="M41" i="35"/>
  <c r="C42" i="34"/>
  <c r="M42" i="34" s="1"/>
  <c r="M41" i="34"/>
  <c r="C42" i="33"/>
  <c r="M42" i="33" s="1"/>
  <c r="M41" i="33"/>
  <c r="C42" i="32"/>
  <c r="M42" i="32" s="1"/>
  <c r="M41" i="32"/>
  <c r="C42" i="31"/>
  <c r="M42" i="31" s="1"/>
  <c r="M41" i="31"/>
  <c r="C42" i="30"/>
  <c r="M42" i="30" s="1"/>
  <c r="M41" i="30"/>
  <c r="J42" i="29"/>
  <c r="P42" i="29" s="1"/>
  <c r="J41" i="29"/>
  <c r="P41" i="29" s="1"/>
  <c r="C42" i="29"/>
  <c r="M42" i="29" s="1"/>
  <c r="M41" i="29"/>
  <c r="I42" i="28"/>
  <c r="J42" i="28" s="1"/>
  <c r="P42" i="28" s="1"/>
  <c r="J41" i="28"/>
  <c r="P41" i="28" s="1"/>
  <c r="M40" i="28"/>
  <c r="C41" i="28"/>
  <c r="C42" i="27"/>
  <c r="M42" i="27" s="1"/>
  <c r="M41" i="27"/>
  <c r="C42" i="1"/>
  <c r="M42" i="1" s="1"/>
  <c r="M41" i="1"/>
  <c r="C42" i="28" l="1"/>
  <c r="M42" i="28" s="1"/>
  <c r="M41" i="28"/>
  <c r="AK91" i="25" l="1"/>
  <c r="AL91" i="25" s="1"/>
  <c r="AM91" i="25" s="1"/>
  <c r="E84" i="25"/>
  <c r="F84" i="25"/>
  <c r="G84" i="25"/>
  <c r="H84" i="25"/>
  <c r="I84" i="25"/>
  <c r="J84" i="25"/>
  <c r="K84" i="25"/>
  <c r="L84" i="25"/>
  <c r="M84" i="25"/>
  <c r="N84" i="25"/>
  <c r="O84" i="25"/>
  <c r="P84" i="25"/>
  <c r="Q84" i="25"/>
  <c r="R84" i="25"/>
  <c r="S84" i="25"/>
  <c r="T84" i="25"/>
  <c r="U84" i="25"/>
  <c r="V84" i="25"/>
  <c r="W84" i="25"/>
  <c r="X84" i="25"/>
  <c r="Y84" i="25"/>
  <c r="E85" i="25"/>
  <c r="F85" i="25"/>
  <c r="G85" i="25"/>
  <c r="H85" i="25"/>
  <c r="I85" i="25"/>
  <c r="J85" i="25"/>
  <c r="K85" i="25"/>
  <c r="L85" i="25"/>
  <c r="M85" i="25"/>
  <c r="N85" i="25"/>
  <c r="O85" i="25"/>
  <c r="P85" i="25"/>
  <c r="Q85" i="25"/>
  <c r="R85" i="25"/>
  <c r="S85" i="25"/>
  <c r="T85" i="25"/>
  <c r="U85" i="25"/>
  <c r="V85" i="25"/>
  <c r="W85" i="25"/>
  <c r="X85" i="25"/>
  <c r="Y85" i="25"/>
  <c r="E86" i="25"/>
  <c r="F86" i="25"/>
  <c r="G86" i="25"/>
  <c r="H86" i="25"/>
  <c r="I86" i="25"/>
  <c r="J86" i="25"/>
  <c r="K86" i="25"/>
  <c r="L86" i="25"/>
  <c r="M86" i="25"/>
  <c r="N86" i="25"/>
  <c r="O86" i="25"/>
  <c r="P86" i="25"/>
  <c r="Q86" i="25"/>
  <c r="R86" i="25"/>
  <c r="S86" i="25"/>
  <c r="T86" i="25"/>
  <c r="U86" i="25"/>
  <c r="V86" i="25"/>
  <c r="W86" i="25"/>
  <c r="X86" i="25"/>
  <c r="Y86" i="25"/>
  <c r="AQ598" i="25" l="1"/>
  <c r="AQ599" i="25"/>
  <c r="AQ600" i="25"/>
  <c r="AQ601" i="25"/>
  <c r="AQ602" i="25"/>
  <c r="AQ603" i="25"/>
  <c r="AQ604" i="25"/>
  <c r="AQ605" i="25"/>
  <c r="AQ606" i="25"/>
  <c r="AQ607" i="25"/>
  <c r="AQ608" i="25"/>
  <c r="AQ609" i="25"/>
  <c r="AQ610" i="25"/>
  <c r="AQ611" i="25"/>
  <c r="AQ612" i="25"/>
  <c r="AQ613" i="25"/>
  <c r="AQ614" i="25"/>
  <c r="AQ615" i="25"/>
  <c r="AQ616" i="25"/>
  <c r="AQ617" i="25"/>
  <c r="AQ597" i="25"/>
  <c r="O82" i="25"/>
  <c r="O83" i="25"/>
  <c r="J5" i="35" l="1"/>
  <c r="J5" i="34"/>
  <c r="J5" i="40"/>
  <c r="J5" i="41"/>
  <c r="J5" i="44"/>
  <c r="D33" i="26"/>
  <c r="E33" i="26"/>
  <c r="F33" i="26"/>
  <c r="G33" i="26"/>
  <c r="D34" i="26"/>
  <c r="E34" i="26"/>
  <c r="F34" i="26"/>
  <c r="G34" i="26"/>
  <c r="D35" i="26"/>
  <c r="E35" i="26"/>
  <c r="F35" i="26"/>
  <c r="G35" i="26"/>
  <c r="D36" i="26"/>
  <c r="E36" i="26"/>
  <c r="F36" i="26"/>
  <c r="G36" i="26"/>
  <c r="D37" i="26"/>
  <c r="E37" i="26"/>
  <c r="F37" i="26"/>
  <c r="G37" i="26"/>
  <c r="D38" i="26"/>
  <c r="E38" i="26"/>
  <c r="F38" i="26"/>
  <c r="G38" i="26"/>
  <c r="D39" i="26"/>
  <c r="E39" i="26"/>
  <c r="F39" i="26"/>
  <c r="G39" i="26"/>
  <c r="D40" i="26"/>
  <c r="E40" i="26"/>
  <c r="F40" i="26"/>
  <c r="G40" i="26"/>
  <c r="D41" i="26"/>
  <c r="E41" i="26"/>
  <c r="F41" i="26"/>
  <c r="G41" i="26"/>
  <c r="D42" i="26"/>
  <c r="E42" i="26"/>
  <c r="F42" i="26"/>
  <c r="G42" i="26"/>
  <c r="D43" i="26"/>
  <c r="E43" i="26"/>
  <c r="F43" i="26"/>
  <c r="G43" i="26"/>
  <c r="D44" i="26"/>
  <c r="E44" i="26"/>
  <c r="F44" i="26"/>
  <c r="G44" i="26"/>
  <c r="D45" i="26"/>
  <c r="E45" i="26"/>
  <c r="F45" i="26"/>
  <c r="G45" i="26"/>
  <c r="D46" i="26"/>
  <c r="E46" i="26"/>
  <c r="F46" i="26"/>
  <c r="G46" i="26"/>
  <c r="D47" i="26"/>
  <c r="E47" i="26"/>
  <c r="F47" i="26"/>
  <c r="G47" i="26"/>
  <c r="D48" i="26"/>
  <c r="E48" i="26"/>
  <c r="F48" i="26"/>
  <c r="G48" i="26"/>
  <c r="D49" i="26"/>
  <c r="E49" i="26"/>
  <c r="F49" i="26"/>
  <c r="G49" i="26"/>
  <c r="D50" i="26"/>
  <c r="E50" i="26"/>
  <c r="F50" i="26"/>
  <c r="G50" i="26"/>
  <c r="D51" i="26"/>
  <c r="E51" i="26"/>
  <c r="F51" i="26"/>
  <c r="G51" i="26"/>
  <c r="D52" i="26"/>
  <c r="E52" i="26"/>
  <c r="F52" i="26"/>
  <c r="G52" i="26"/>
  <c r="D53" i="26"/>
  <c r="E53" i="26"/>
  <c r="F53" i="26"/>
  <c r="G53" i="26"/>
  <c r="D54" i="26"/>
  <c r="E54" i="26"/>
  <c r="F54" i="26"/>
  <c r="G54" i="26"/>
  <c r="K54" i="26"/>
  <c r="V82" i="25" l="1"/>
  <c r="V83" i="25"/>
  <c r="Y82" i="25"/>
  <c r="Y83" i="25"/>
  <c r="D33" i="46"/>
  <c r="D32" i="46"/>
  <c r="N32" i="46" s="1"/>
  <c r="D31" i="46"/>
  <c r="N31" i="46" s="1"/>
  <c r="D30" i="46"/>
  <c r="N30" i="46" s="1"/>
  <c r="D29" i="46"/>
  <c r="N29" i="46" s="1"/>
  <c r="D28" i="46"/>
  <c r="N28" i="46" s="1"/>
  <c r="D27" i="46"/>
  <c r="N27" i="46" s="1"/>
  <c r="D26" i="46"/>
  <c r="N26" i="46" s="1"/>
  <c r="D25" i="46"/>
  <c r="N25" i="46" s="1"/>
  <c r="D24" i="46"/>
  <c r="N24" i="46" s="1"/>
  <c r="D23" i="46"/>
  <c r="N23" i="46" s="1"/>
  <c r="D22" i="46"/>
  <c r="N22" i="46" s="1"/>
  <c r="D21" i="46"/>
  <c r="N21" i="46" s="1"/>
  <c r="D20" i="46"/>
  <c r="N20" i="46" s="1"/>
  <c r="D19" i="46"/>
  <c r="N19" i="46" s="1"/>
  <c r="D18" i="46"/>
  <c r="N18" i="46" s="1"/>
  <c r="D17" i="46"/>
  <c r="N17" i="46" s="1"/>
  <c r="D16" i="46"/>
  <c r="N16" i="46" s="1"/>
  <c r="D15" i="46"/>
  <c r="N15" i="46" s="1"/>
  <c r="D14" i="46"/>
  <c r="N14" i="46" s="1"/>
  <c r="D13" i="46"/>
  <c r="N13" i="46" s="1"/>
  <c r="D12" i="46"/>
  <c r="N12" i="46" s="1"/>
  <c r="D11" i="46"/>
  <c r="N11" i="46" s="1"/>
  <c r="D10" i="46"/>
  <c r="N10" i="46" s="1"/>
  <c r="D9" i="46"/>
  <c r="N9" i="46" s="1"/>
  <c r="D8" i="46"/>
  <c r="N8" i="46" s="1"/>
  <c r="C8" i="46"/>
  <c r="C9" i="46" s="1"/>
  <c r="M7" i="46"/>
  <c r="D7" i="46"/>
  <c r="N7" i="46" s="1"/>
  <c r="P6" i="46"/>
  <c r="O6" i="46"/>
  <c r="N6" i="46"/>
  <c r="D33" i="45"/>
  <c r="F34" i="45" s="1"/>
  <c r="G34" i="45" s="1"/>
  <c r="D32" i="45"/>
  <c r="N32" i="45" s="1"/>
  <c r="D31" i="45"/>
  <c r="D30" i="45"/>
  <c r="N30" i="45" s="1"/>
  <c r="D29" i="45"/>
  <c r="N29" i="45" s="1"/>
  <c r="D28" i="45"/>
  <c r="D27" i="45"/>
  <c r="N27" i="45" s="1"/>
  <c r="D26" i="45"/>
  <c r="N26" i="45" s="1"/>
  <c r="D25" i="45"/>
  <c r="D24" i="45"/>
  <c r="N24" i="45" s="1"/>
  <c r="D23" i="45"/>
  <c r="D22" i="45"/>
  <c r="N22" i="45" s="1"/>
  <c r="D21" i="45"/>
  <c r="N21" i="45" s="1"/>
  <c r="D20" i="45"/>
  <c r="D19" i="45"/>
  <c r="N19" i="45" s="1"/>
  <c r="D18" i="45"/>
  <c r="N18" i="45" s="1"/>
  <c r="D17" i="45"/>
  <c r="D16" i="45"/>
  <c r="N16" i="45" s="1"/>
  <c r="D15" i="45"/>
  <c r="N15" i="45" s="1"/>
  <c r="D14" i="45"/>
  <c r="D13" i="45"/>
  <c r="N13" i="45" s="1"/>
  <c r="D12" i="45"/>
  <c r="D11" i="45"/>
  <c r="N11" i="45" s="1"/>
  <c r="D10" i="45"/>
  <c r="D9" i="45"/>
  <c r="D8" i="45"/>
  <c r="N8" i="45" s="1"/>
  <c r="C8" i="45"/>
  <c r="C9" i="45" s="1"/>
  <c r="M7" i="45"/>
  <c r="D7" i="45"/>
  <c r="P6" i="45"/>
  <c r="O6" i="45"/>
  <c r="N6" i="45"/>
  <c r="D33" i="44"/>
  <c r="D32" i="44"/>
  <c r="N32" i="44" s="1"/>
  <c r="D31" i="44"/>
  <c r="N31" i="44" s="1"/>
  <c r="D30" i="44"/>
  <c r="N30" i="44" s="1"/>
  <c r="D29" i="44"/>
  <c r="N29" i="44" s="1"/>
  <c r="D28" i="44"/>
  <c r="N28" i="44" s="1"/>
  <c r="D27" i="44"/>
  <c r="N27" i="44" s="1"/>
  <c r="D26" i="44"/>
  <c r="N26" i="44" s="1"/>
  <c r="D25" i="44"/>
  <c r="N25" i="44" s="1"/>
  <c r="D24" i="44"/>
  <c r="N24" i="44" s="1"/>
  <c r="D23" i="44"/>
  <c r="N23" i="44" s="1"/>
  <c r="D22" i="44"/>
  <c r="N22" i="44" s="1"/>
  <c r="D21" i="44"/>
  <c r="N21" i="44" s="1"/>
  <c r="D20" i="44"/>
  <c r="N20" i="44" s="1"/>
  <c r="D19" i="44"/>
  <c r="N19" i="44" s="1"/>
  <c r="D18" i="44"/>
  <c r="N18" i="44" s="1"/>
  <c r="D17" i="44"/>
  <c r="N17" i="44" s="1"/>
  <c r="D16" i="44"/>
  <c r="N16" i="44" s="1"/>
  <c r="D15" i="44"/>
  <c r="N15" i="44" s="1"/>
  <c r="D14" i="44"/>
  <c r="N14" i="44" s="1"/>
  <c r="D13" i="44"/>
  <c r="N13" i="44" s="1"/>
  <c r="D12" i="44"/>
  <c r="N12" i="44" s="1"/>
  <c r="D11" i="44"/>
  <c r="N11" i="44" s="1"/>
  <c r="D10" i="44"/>
  <c r="N10" i="44" s="1"/>
  <c r="D9" i="44"/>
  <c r="N9" i="44" s="1"/>
  <c r="D8" i="44"/>
  <c r="N8" i="44" s="1"/>
  <c r="C8" i="44"/>
  <c r="C9" i="44" s="1"/>
  <c r="M7" i="44"/>
  <c r="D7" i="44"/>
  <c r="N7" i="44" s="1"/>
  <c r="P6" i="44"/>
  <c r="O6" i="44"/>
  <c r="N6" i="44"/>
  <c r="D33" i="43"/>
  <c r="D32" i="43"/>
  <c r="N32" i="43" s="1"/>
  <c r="D31" i="43"/>
  <c r="N31" i="43" s="1"/>
  <c r="D30" i="43"/>
  <c r="N30" i="43" s="1"/>
  <c r="D29" i="43"/>
  <c r="N29" i="43" s="1"/>
  <c r="D28" i="43"/>
  <c r="N28" i="43" s="1"/>
  <c r="D27" i="43"/>
  <c r="N27" i="43" s="1"/>
  <c r="D26" i="43"/>
  <c r="N26" i="43" s="1"/>
  <c r="D25" i="43"/>
  <c r="N25" i="43" s="1"/>
  <c r="D24" i="43"/>
  <c r="N24" i="43" s="1"/>
  <c r="D23" i="43"/>
  <c r="N23" i="43" s="1"/>
  <c r="D22" i="43"/>
  <c r="N22" i="43" s="1"/>
  <c r="D21" i="43"/>
  <c r="N21" i="43" s="1"/>
  <c r="D20" i="43"/>
  <c r="N20" i="43" s="1"/>
  <c r="D19" i="43"/>
  <c r="N19" i="43" s="1"/>
  <c r="D18" i="43"/>
  <c r="N18" i="43" s="1"/>
  <c r="D17" i="43"/>
  <c r="N17" i="43" s="1"/>
  <c r="D16" i="43"/>
  <c r="N16" i="43" s="1"/>
  <c r="D15" i="43"/>
  <c r="N15" i="43" s="1"/>
  <c r="D14" i="43"/>
  <c r="N14" i="43" s="1"/>
  <c r="D13" i="43"/>
  <c r="N13" i="43" s="1"/>
  <c r="D12" i="43"/>
  <c r="N12" i="43" s="1"/>
  <c r="D11" i="43"/>
  <c r="N11" i="43" s="1"/>
  <c r="D10" i="43"/>
  <c r="N10" i="43" s="1"/>
  <c r="D9" i="43"/>
  <c r="N9" i="43" s="1"/>
  <c r="D8" i="43"/>
  <c r="N8" i="43" s="1"/>
  <c r="C8" i="43"/>
  <c r="C9" i="43" s="1"/>
  <c r="M7" i="43"/>
  <c r="D7" i="43"/>
  <c r="N7" i="43" s="1"/>
  <c r="P6" i="43"/>
  <c r="O6" i="43"/>
  <c r="N6" i="43"/>
  <c r="D33" i="42"/>
  <c r="D32" i="42"/>
  <c r="N32" i="42" s="1"/>
  <c r="D31" i="42"/>
  <c r="N31" i="42" s="1"/>
  <c r="D30" i="42"/>
  <c r="N30" i="42" s="1"/>
  <c r="D29" i="42"/>
  <c r="N29" i="42" s="1"/>
  <c r="D28" i="42"/>
  <c r="N28" i="42" s="1"/>
  <c r="D27" i="42"/>
  <c r="N27" i="42" s="1"/>
  <c r="D26" i="42"/>
  <c r="N26" i="42" s="1"/>
  <c r="D25" i="42"/>
  <c r="N25" i="42" s="1"/>
  <c r="D24" i="42"/>
  <c r="N24" i="42" s="1"/>
  <c r="D23" i="42"/>
  <c r="N23" i="42" s="1"/>
  <c r="D22" i="42"/>
  <c r="N22" i="42" s="1"/>
  <c r="D21" i="42"/>
  <c r="N21" i="42" s="1"/>
  <c r="D20" i="42"/>
  <c r="N20" i="42" s="1"/>
  <c r="D19" i="42"/>
  <c r="N19" i="42" s="1"/>
  <c r="D18" i="42"/>
  <c r="N18" i="42" s="1"/>
  <c r="D17" i="42"/>
  <c r="N17" i="42" s="1"/>
  <c r="D16" i="42"/>
  <c r="N16" i="42" s="1"/>
  <c r="D15" i="42"/>
  <c r="N15" i="42" s="1"/>
  <c r="D14" i="42"/>
  <c r="N14" i="42" s="1"/>
  <c r="D13" i="42"/>
  <c r="N13" i="42" s="1"/>
  <c r="D12" i="42"/>
  <c r="N12" i="42" s="1"/>
  <c r="D11" i="42"/>
  <c r="N11" i="42" s="1"/>
  <c r="D10" i="42"/>
  <c r="N10" i="42" s="1"/>
  <c r="D9" i="42"/>
  <c r="N9" i="42" s="1"/>
  <c r="D8" i="42"/>
  <c r="N8" i="42" s="1"/>
  <c r="C8" i="42"/>
  <c r="M8" i="42" s="1"/>
  <c r="M7" i="42"/>
  <c r="D7" i="42"/>
  <c r="N7" i="42" s="1"/>
  <c r="P6" i="42"/>
  <c r="O6" i="42"/>
  <c r="N6" i="42"/>
  <c r="D33" i="41"/>
  <c r="D32" i="41"/>
  <c r="N32" i="41" s="1"/>
  <c r="D31" i="41"/>
  <c r="N31" i="41" s="1"/>
  <c r="D30" i="41"/>
  <c r="N30" i="41" s="1"/>
  <c r="D29" i="41"/>
  <c r="N29" i="41" s="1"/>
  <c r="D28" i="41"/>
  <c r="N28" i="41" s="1"/>
  <c r="D27" i="41"/>
  <c r="N27" i="41" s="1"/>
  <c r="D26" i="41"/>
  <c r="N26" i="41" s="1"/>
  <c r="D25" i="41"/>
  <c r="N25" i="41" s="1"/>
  <c r="D24" i="41"/>
  <c r="N24" i="41" s="1"/>
  <c r="D23" i="41"/>
  <c r="N23" i="41" s="1"/>
  <c r="D22" i="41"/>
  <c r="N22" i="41" s="1"/>
  <c r="D21" i="41"/>
  <c r="N21" i="41" s="1"/>
  <c r="D20" i="41"/>
  <c r="N20" i="41" s="1"/>
  <c r="D19" i="41"/>
  <c r="N19" i="41" s="1"/>
  <c r="D18" i="41"/>
  <c r="N18" i="41" s="1"/>
  <c r="D17" i="41"/>
  <c r="N17" i="41" s="1"/>
  <c r="D16" i="41"/>
  <c r="N16" i="41" s="1"/>
  <c r="D15" i="41"/>
  <c r="N15" i="41" s="1"/>
  <c r="D14" i="41"/>
  <c r="N14" i="41" s="1"/>
  <c r="D13" i="41"/>
  <c r="N13" i="41" s="1"/>
  <c r="D12" i="41"/>
  <c r="N12" i="41" s="1"/>
  <c r="D11" i="41"/>
  <c r="N11" i="41" s="1"/>
  <c r="D10" i="41"/>
  <c r="N10" i="41" s="1"/>
  <c r="D9" i="41"/>
  <c r="N9" i="41" s="1"/>
  <c r="D8" i="41"/>
  <c r="N8" i="41" s="1"/>
  <c r="C8" i="41"/>
  <c r="C9" i="41" s="1"/>
  <c r="M7" i="41"/>
  <c r="D7" i="41"/>
  <c r="N7" i="41" s="1"/>
  <c r="P6" i="41"/>
  <c r="O6" i="41"/>
  <c r="N6" i="41"/>
  <c r="D33" i="40"/>
  <c r="D32" i="40"/>
  <c r="N32" i="40" s="1"/>
  <c r="D31" i="40"/>
  <c r="N31" i="40" s="1"/>
  <c r="D30" i="40"/>
  <c r="N30" i="40" s="1"/>
  <c r="D29" i="40"/>
  <c r="N29" i="40" s="1"/>
  <c r="D28" i="40"/>
  <c r="N28" i="40" s="1"/>
  <c r="D27" i="40"/>
  <c r="N27" i="40" s="1"/>
  <c r="D26" i="40"/>
  <c r="N26" i="40" s="1"/>
  <c r="D25" i="40"/>
  <c r="N25" i="40" s="1"/>
  <c r="D24" i="40"/>
  <c r="N24" i="40" s="1"/>
  <c r="D23" i="40"/>
  <c r="N23" i="40" s="1"/>
  <c r="D22" i="40"/>
  <c r="N22" i="40" s="1"/>
  <c r="D21" i="40"/>
  <c r="N21" i="40" s="1"/>
  <c r="D20" i="40"/>
  <c r="N20" i="40" s="1"/>
  <c r="D19" i="40"/>
  <c r="N19" i="40" s="1"/>
  <c r="D18" i="40"/>
  <c r="N18" i="40" s="1"/>
  <c r="D17" i="40"/>
  <c r="N17" i="40" s="1"/>
  <c r="D16" i="40"/>
  <c r="N16" i="40" s="1"/>
  <c r="D15" i="40"/>
  <c r="D14" i="40"/>
  <c r="N14" i="40" s="1"/>
  <c r="D13" i="40"/>
  <c r="N13" i="40" s="1"/>
  <c r="D12" i="40"/>
  <c r="N12" i="40" s="1"/>
  <c r="D11" i="40"/>
  <c r="N11" i="40" s="1"/>
  <c r="D10" i="40"/>
  <c r="N10" i="40" s="1"/>
  <c r="D9" i="40"/>
  <c r="N9" i="40" s="1"/>
  <c r="D8" i="40"/>
  <c r="N8" i="40" s="1"/>
  <c r="C8" i="40"/>
  <c r="C9" i="40" s="1"/>
  <c r="M7" i="40"/>
  <c r="D7" i="40"/>
  <c r="N7" i="40" s="1"/>
  <c r="P6" i="40"/>
  <c r="O6" i="40"/>
  <c r="N6" i="40"/>
  <c r="D33" i="39"/>
  <c r="D32" i="39"/>
  <c r="N32" i="39" s="1"/>
  <c r="D31" i="39"/>
  <c r="N31" i="39" s="1"/>
  <c r="D30" i="39"/>
  <c r="N30" i="39" s="1"/>
  <c r="D29" i="39"/>
  <c r="N29" i="39" s="1"/>
  <c r="D28" i="39"/>
  <c r="N28" i="39" s="1"/>
  <c r="D27" i="39"/>
  <c r="N27" i="39" s="1"/>
  <c r="D26" i="39"/>
  <c r="N26" i="39" s="1"/>
  <c r="D25" i="39"/>
  <c r="N25" i="39" s="1"/>
  <c r="D24" i="39"/>
  <c r="N24" i="39" s="1"/>
  <c r="D23" i="39"/>
  <c r="N23" i="39" s="1"/>
  <c r="D22" i="39"/>
  <c r="N22" i="39" s="1"/>
  <c r="D21" i="39"/>
  <c r="D20" i="39"/>
  <c r="D19" i="39"/>
  <c r="D18" i="39"/>
  <c r="D17" i="39"/>
  <c r="D16" i="39"/>
  <c r="N16" i="39" s="1"/>
  <c r="D15" i="39"/>
  <c r="D14" i="39"/>
  <c r="N14" i="39" s="1"/>
  <c r="D13" i="39"/>
  <c r="N13" i="39" s="1"/>
  <c r="D12" i="39"/>
  <c r="N12" i="39" s="1"/>
  <c r="D11" i="39"/>
  <c r="N11" i="39" s="1"/>
  <c r="D10" i="39"/>
  <c r="N10" i="39" s="1"/>
  <c r="D9" i="39"/>
  <c r="N9" i="39" s="1"/>
  <c r="D8" i="39"/>
  <c r="N8" i="39" s="1"/>
  <c r="C8" i="39"/>
  <c r="C9" i="39" s="1"/>
  <c r="M7" i="39"/>
  <c r="D7" i="39"/>
  <c r="N7" i="39" s="1"/>
  <c r="P6" i="39"/>
  <c r="O6" i="39"/>
  <c r="N6" i="39"/>
  <c r="D33" i="38"/>
  <c r="D32" i="38"/>
  <c r="D31" i="38"/>
  <c r="N31" i="38" s="1"/>
  <c r="D30" i="38"/>
  <c r="N30" i="38" s="1"/>
  <c r="D29" i="38"/>
  <c r="D28" i="38"/>
  <c r="N28" i="38" s="1"/>
  <c r="D27" i="38"/>
  <c r="D26" i="38"/>
  <c r="N26" i="38" s="1"/>
  <c r="D25" i="38"/>
  <c r="N25" i="38" s="1"/>
  <c r="D24" i="38"/>
  <c r="D23" i="38"/>
  <c r="N23" i="38" s="1"/>
  <c r="D22" i="38"/>
  <c r="N22" i="38" s="1"/>
  <c r="D21" i="38"/>
  <c r="D20" i="38"/>
  <c r="N20" i="38" s="1"/>
  <c r="D19" i="38"/>
  <c r="D18" i="38"/>
  <c r="N18" i="38" s="1"/>
  <c r="D17" i="38"/>
  <c r="N17" i="38" s="1"/>
  <c r="D16" i="38"/>
  <c r="D15" i="38"/>
  <c r="N15" i="38" s="1"/>
  <c r="D14" i="38"/>
  <c r="N14" i="38" s="1"/>
  <c r="D13" i="38"/>
  <c r="N13" i="38" s="1"/>
  <c r="D12" i="38"/>
  <c r="D11" i="38"/>
  <c r="N11" i="38" s="1"/>
  <c r="D10" i="38"/>
  <c r="D9" i="38"/>
  <c r="N9" i="38" s="1"/>
  <c r="D8" i="38"/>
  <c r="N8" i="38" s="1"/>
  <c r="C8" i="38"/>
  <c r="C9" i="38" s="1"/>
  <c r="M7" i="38"/>
  <c r="D7" i="38"/>
  <c r="P6" i="38"/>
  <c r="O6" i="38"/>
  <c r="N6" i="38"/>
  <c r="D33" i="37"/>
  <c r="D32" i="37"/>
  <c r="D31" i="37"/>
  <c r="D30" i="37"/>
  <c r="D29" i="37"/>
  <c r="D28" i="37"/>
  <c r="D27" i="37"/>
  <c r="D26" i="37"/>
  <c r="N26" i="37" s="1"/>
  <c r="D25" i="37"/>
  <c r="D24" i="37"/>
  <c r="D23" i="37"/>
  <c r="D22" i="37"/>
  <c r="D21" i="37"/>
  <c r="D20" i="37"/>
  <c r="D19" i="37"/>
  <c r="D18" i="37"/>
  <c r="N18" i="37" s="1"/>
  <c r="D17" i="37"/>
  <c r="D16" i="37"/>
  <c r="N16" i="37" s="1"/>
  <c r="D15" i="37"/>
  <c r="N15" i="37" s="1"/>
  <c r="D14" i="37"/>
  <c r="N14" i="37" s="1"/>
  <c r="D13" i="37"/>
  <c r="N13" i="37" s="1"/>
  <c r="D12" i="37"/>
  <c r="N12" i="37" s="1"/>
  <c r="D11" i="37"/>
  <c r="N11" i="37" s="1"/>
  <c r="D10" i="37"/>
  <c r="N10" i="37" s="1"/>
  <c r="D9" i="37"/>
  <c r="N9" i="37" s="1"/>
  <c r="D8" i="37"/>
  <c r="N8" i="37" s="1"/>
  <c r="C8" i="37"/>
  <c r="C9" i="37" s="1"/>
  <c r="M7" i="37"/>
  <c r="D7" i="37"/>
  <c r="N7" i="37" s="1"/>
  <c r="P6" i="37"/>
  <c r="O6" i="37"/>
  <c r="N6" i="37"/>
  <c r="D33" i="36"/>
  <c r="D32" i="36"/>
  <c r="N32" i="36" s="1"/>
  <c r="D31" i="36"/>
  <c r="N31" i="36" s="1"/>
  <c r="D30" i="36"/>
  <c r="N30" i="36" s="1"/>
  <c r="D29" i="36"/>
  <c r="N29" i="36" s="1"/>
  <c r="D28" i="36"/>
  <c r="N28" i="36" s="1"/>
  <c r="D27" i="36"/>
  <c r="N27" i="36" s="1"/>
  <c r="D26" i="36"/>
  <c r="N26" i="36" s="1"/>
  <c r="D25" i="36"/>
  <c r="N25" i="36" s="1"/>
  <c r="D24" i="36"/>
  <c r="N24" i="36" s="1"/>
  <c r="D23" i="36"/>
  <c r="N23" i="36" s="1"/>
  <c r="D22" i="36"/>
  <c r="N22" i="36" s="1"/>
  <c r="D21" i="36"/>
  <c r="N21" i="36" s="1"/>
  <c r="D20" i="36"/>
  <c r="N20" i="36" s="1"/>
  <c r="D19" i="36"/>
  <c r="N19" i="36" s="1"/>
  <c r="D18" i="36"/>
  <c r="N18" i="36" s="1"/>
  <c r="D17" i="36"/>
  <c r="N17" i="36" s="1"/>
  <c r="D16" i="36"/>
  <c r="N16" i="36" s="1"/>
  <c r="D15" i="36"/>
  <c r="N15" i="36" s="1"/>
  <c r="D14" i="36"/>
  <c r="N14" i="36" s="1"/>
  <c r="D13" i="36"/>
  <c r="N13" i="36" s="1"/>
  <c r="D12" i="36"/>
  <c r="N12" i="36" s="1"/>
  <c r="D11" i="36"/>
  <c r="N11" i="36" s="1"/>
  <c r="D10" i="36"/>
  <c r="N10" i="36" s="1"/>
  <c r="D9" i="36"/>
  <c r="N9" i="36" s="1"/>
  <c r="D8" i="36"/>
  <c r="N8" i="36" s="1"/>
  <c r="C8" i="36"/>
  <c r="C9" i="36" s="1"/>
  <c r="M7" i="36"/>
  <c r="D7" i="36"/>
  <c r="N7" i="36" s="1"/>
  <c r="P6" i="36"/>
  <c r="O6" i="36"/>
  <c r="N6" i="36"/>
  <c r="D33" i="35"/>
  <c r="D32" i="35"/>
  <c r="N32" i="35" s="1"/>
  <c r="D31" i="35"/>
  <c r="N31" i="35" s="1"/>
  <c r="D30" i="35"/>
  <c r="N30" i="35" s="1"/>
  <c r="D29" i="35"/>
  <c r="N29" i="35" s="1"/>
  <c r="D28" i="35"/>
  <c r="N28" i="35" s="1"/>
  <c r="D27" i="35"/>
  <c r="N27" i="35" s="1"/>
  <c r="D26" i="35"/>
  <c r="N26" i="35" s="1"/>
  <c r="D25" i="35"/>
  <c r="N25" i="35" s="1"/>
  <c r="D24" i="35"/>
  <c r="N24" i="35" s="1"/>
  <c r="D23" i="35"/>
  <c r="N23" i="35" s="1"/>
  <c r="D22" i="35"/>
  <c r="N22" i="35" s="1"/>
  <c r="D21" i="35"/>
  <c r="N21" i="35" s="1"/>
  <c r="D20" i="35"/>
  <c r="N20" i="35" s="1"/>
  <c r="D19" i="35"/>
  <c r="N19" i="35" s="1"/>
  <c r="D18" i="35"/>
  <c r="N18" i="35" s="1"/>
  <c r="D17" i="35"/>
  <c r="N17" i="35" s="1"/>
  <c r="D16" i="35"/>
  <c r="N16" i="35" s="1"/>
  <c r="D15" i="35"/>
  <c r="N15" i="35" s="1"/>
  <c r="D14" i="35"/>
  <c r="N14" i="35" s="1"/>
  <c r="D13" i="35"/>
  <c r="N13" i="35" s="1"/>
  <c r="D12" i="35"/>
  <c r="N12" i="35" s="1"/>
  <c r="D11" i="35"/>
  <c r="N11" i="35" s="1"/>
  <c r="D10" i="35"/>
  <c r="N10" i="35" s="1"/>
  <c r="D9" i="35"/>
  <c r="N9" i="35" s="1"/>
  <c r="D8" i="35"/>
  <c r="N8" i="35" s="1"/>
  <c r="C8" i="35"/>
  <c r="C9" i="35" s="1"/>
  <c r="M7" i="35"/>
  <c r="D7" i="35"/>
  <c r="N7" i="35" s="1"/>
  <c r="P6" i="35"/>
  <c r="O6" i="35"/>
  <c r="N6" i="35"/>
  <c r="D33" i="34"/>
  <c r="D32" i="34"/>
  <c r="N32" i="34" s="1"/>
  <c r="D31" i="34"/>
  <c r="N31" i="34" s="1"/>
  <c r="D30" i="34"/>
  <c r="N30" i="34" s="1"/>
  <c r="D29" i="34"/>
  <c r="N29" i="34" s="1"/>
  <c r="D28" i="34"/>
  <c r="N28" i="34" s="1"/>
  <c r="D27" i="34"/>
  <c r="N27" i="34" s="1"/>
  <c r="D26" i="34"/>
  <c r="N26" i="34" s="1"/>
  <c r="D25" i="34"/>
  <c r="N25" i="34" s="1"/>
  <c r="D24" i="34"/>
  <c r="N24" i="34" s="1"/>
  <c r="D23" i="34"/>
  <c r="N23" i="34" s="1"/>
  <c r="D22" i="34"/>
  <c r="N22" i="34" s="1"/>
  <c r="D21" i="34"/>
  <c r="N21" i="34" s="1"/>
  <c r="D20" i="34"/>
  <c r="N20" i="34" s="1"/>
  <c r="D19" i="34"/>
  <c r="N19" i="34" s="1"/>
  <c r="D18" i="34"/>
  <c r="N18" i="34" s="1"/>
  <c r="D17" i="34"/>
  <c r="N17" i="34" s="1"/>
  <c r="D16" i="34"/>
  <c r="D15" i="34"/>
  <c r="N15" i="34" s="1"/>
  <c r="D14" i="34"/>
  <c r="N14" i="34" s="1"/>
  <c r="D13" i="34"/>
  <c r="N13" i="34" s="1"/>
  <c r="D12" i="34"/>
  <c r="N12" i="34" s="1"/>
  <c r="D11" i="34"/>
  <c r="N11" i="34" s="1"/>
  <c r="D10" i="34"/>
  <c r="N10" i="34" s="1"/>
  <c r="D9" i="34"/>
  <c r="N9" i="34" s="1"/>
  <c r="D8" i="34"/>
  <c r="N8" i="34" s="1"/>
  <c r="C8" i="34"/>
  <c r="C9" i="34" s="1"/>
  <c r="M7" i="34"/>
  <c r="D7" i="34"/>
  <c r="P6" i="34"/>
  <c r="O6" i="34"/>
  <c r="N6" i="34"/>
  <c r="D33" i="33"/>
  <c r="D32" i="33"/>
  <c r="N32" i="33" s="1"/>
  <c r="D31" i="33"/>
  <c r="N31" i="33" s="1"/>
  <c r="D30" i="33"/>
  <c r="N30" i="33" s="1"/>
  <c r="D29" i="33"/>
  <c r="N29" i="33" s="1"/>
  <c r="D28" i="33"/>
  <c r="N28" i="33" s="1"/>
  <c r="D27" i="33"/>
  <c r="N27" i="33" s="1"/>
  <c r="D26" i="33"/>
  <c r="N26" i="33" s="1"/>
  <c r="D25" i="33"/>
  <c r="N25" i="33" s="1"/>
  <c r="D24" i="33"/>
  <c r="N24" i="33" s="1"/>
  <c r="D23" i="33"/>
  <c r="N23" i="33" s="1"/>
  <c r="D22" i="33"/>
  <c r="N22" i="33" s="1"/>
  <c r="D21" i="33"/>
  <c r="N21" i="33" s="1"/>
  <c r="D20" i="33"/>
  <c r="N20" i="33" s="1"/>
  <c r="D19" i="33"/>
  <c r="N19" i="33" s="1"/>
  <c r="D18" i="33"/>
  <c r="N18" i="33" s="1"/>
  <c r="D17" i="33"/>
  <c r="N17" i="33" s="1"/>
  <c r="D16" i="33"/>
  <c r="N16" i="33" s="1"/>
  <c r="D15" i="33"/>
  <c r="N15" i="33" s="1"/>
  <c r="D14" i="33"/>
  <c r="N14" i="33" s="1"/>
  <c r="D13" i="33"/>
  <c r="N13" i="33" s="1"/>
  <c r="D12" i="33"/>
  <c r="N12" i="33" s="1"/>
  <c r="D11" i="33"/>
  <c r="N11" i="33" s="1"/>
  <c r="D10" i="33"/>
  <c r="N10" i="33" s="1"/>
  <c r="D9" i="33"/>
  <c r="N9" i="33" s="1"/>
  <c r="D8" i="33"/>
  <c r="N8" i="33" s="1"/>
  <c r="C8" i="33"/>
  <c r="M8" i="33" s="1"/>
  <c r="M7" i="33"/>
  <c r="D7" i="33"/>
  <c r="N7" i="33" s="1"/>
  <c r="P6" i="33"/>
  <c r="O6" i="33"/>
  <c r="N6" i="33"/>
  <c r="D33" i="32"/>
  <c r="D32" i="32"/>
  <c r="N32" i="32" s="1"/>
  <c r="D31" i="32"/>
  <c r="N31" i="32" s="1"/>
  <c r="D30" i="32"/>
  <c r="N30" i="32" s="1"/>
  <c r="D29" i="32"/>
  <c r="N29" i="32" s="1"/>
  <c r="D28" i="32"/>
  <c r="N28" i="32" s="1"/>
  <c r="D27" i="32"/>
  <c r="N27" i="32" s="1"/>
  <c r="D26" i="32"/>
  <c r="N26" i="32" s="1"/>
  <c r="D25" i="32"/>
  <c r="N25" i="32" s="1"/>
  <c r="D24" i="32"/>
  <c r="N24" i="32" s="1"/>
  <c r="D23" i="32"/>
  <c r="N23" i="32" s="1"/>
  <c r="D22" i="32"/>
  <c r="N22" i="32" s="1"/>
  <c r="D21" i="32"/>
  <c r="N21" i="32" s="1"/>
  <c r="D20" i="32"/>
  <c r="N20" i="32" s="1"/>
  <c r="D19" i="32"/>
  <c r="N19" i="32" s="1"/>
  <c r="D18" i="32"/>
  <c r="N18" i="32" s="1"/>
  <c r="D17" i="32"/>
  <c r="N17" i="32" s="1"/>
  <c r="D16" i="32"/>
  <c r="N16" i="32" s="1"/>
  <c r="D15" i="32"/>
  <c r="N15" i="32" s="1"/>
  <c r="D14" i="32"/>
  <c r="N14" i="32" s="1"/>
  <c r="D13" i="32"/>
  <c r="N13" i="32" s="1"/>
  <c r="D12" i="32"/>
  <c r="N12" i="32" s="1"/>
  <c r="D11" i="32"/>
  <c r="N11" i="32" s="1"/>
  <c r="D10" i="32"/>
  <c r="N10" i="32" s="1"/>
  <c r="D9" i="32"/>
  <c r="N9" i="32" s="1"/>
  <c r="D8" i="32"/>
  <c r="N8" i="32" s="1"/>
  <c r="C8" i="32"/>
  <c r="M8" i="32" s="1"/>
  <c r="M7" i="32"/>
  <c r="D7" i="32"/>
  <c r="N7" i="32" s="1"/>
  <c r="P6" i="32"/>
  <c r="O6" i="32"/>
  <c r="N6" i="32"/>
  <c r="E30" i="31"/>
  <c r="O30" i="31" s="1"/>
  <c r="D33" i="31"/>
  <c r="D32" i="31"/>
  <c r="N32" i="31" s="1"/>
  <c r="D31" i="31"/>
  <c r="N31" i="31" s="1"/>
  <c r="D30" i="31"/>
  <c r="N30" i="31" s="1"/>
  <c r="D29" i="31"/>
  <c r="N29" i="31" s="1"/>
  <c r="D28" i="31"/>
  <c r="N28" i="31" s="1"/>
  <c r="D27" i="31"/>
  <c r="N27" i="31" s="1"/>
  <c r="D26" i="31"/>
  <c r="N26" i="31" s="1"/>
  <c r="D25" i="31"/>
  <c r="N25" i="31" s="1"/>
  <c r="D24" i="31"/>
  <c r="N24" i="31" s="1"/>
  <c r="D23" i="31"/>
  <c r="N23" i="31" s="1"/>
  <c r="D22" i="31"/>
  <c r="N22" i="31" s="1"/>
  <c r="D21" i="31"/>
  <c r="N21" i="31" s="1"/>
  <c r="D20" i="31"/>
  <c r="N20" i="31" s="1"/>
  <c r="D19" i="31"/>
  <c r="N19" i="31" s="1"/>
  <c r="D18" i="31"/>
  <c r="N18" i="31" s="1"/>
  <c r="D17" i="31"/>
  <c r="N17" i="31" s="1"/>
  <c r="D16" i="31"/>
  <c r="N16" i="31" s="1"/>
  <c r="D15" i="31"/>
  <c r="N15" i="31" s="1"/>
  <c r="D14" i="31"/>
  <c r="N14" i="31" s="1"/>
  <c r="D13" i="31"/>
  <c r="N13" i="31" s="1"/>
  <c r="D12" i="31"/>
  <c r="N12" i="31" s="1"/>
  <c r="D11" i="31"/>
  <c r="N11" i="31" s="1"/>
  <c r="D10" i="31"/>
  <c r="N10" i="31" s="1"/>
  <c r="D9" i="31"/>
  <c r="N9" i="31" s="1"/>
  <c r="D8" i="31"/>
  <c r="N8" i="31" s="1"/>
  <c r="C8" i="31"/>
  <c r="M8" i="31" s="1"/>
  <c r="M7" i="31"/>
  <c r="D7" i="31"/>
  <c r="N7" i="31" s="1"/>
  <c r="P6" i="31"/>
  <c r="O6" i="31"/>
  <c r="N6" i="31"/>
  <c r="D33" i="30"/>
  <c r="D32" i="30"/>
  <c r="N32" i="30" s="1"/>
  <c r="D31" i="30"/>
  <c r="N31" i="30" s="1"/>
  <c r="D30" i="30"/>
  <c r="N30" i="30" s="1"/>
  <c r="D29" i="30"/>
  <c r="N29" i="30" s="1"/>
  <c r="D28" i="30"/>
  <c r="N28" i="30" s="1"/>
  <c r="D27" i="30"/>
  <c r="N27" i="30" s="1"/>
  <c r="D26" i="30"/>
  <c r="N26" i="30" s="1"/>
  <c r="D25" i="30"/>
  <c r="N25" i="30" s="1"/>
  <c r="D24" i="30"/>
  <c r="N24" i="30" s="1"/>
  <c r="D23" i="30"/>
  <c r="N23" i="30" s="1"/>
  <c r="D22" i="30"/>
  <c r="N22" i="30" s="1"/>
  <c r="D21" i="30"/>
  <c r="N21" i="30" s="1"/>
  <c r="D20" i="30"/>
  <c r="N20" i="30" s="1"/>
  <c r="D19" i="30"/>
  <c r="N19" i="30" s="1"/>
  <c r="D18" i="30"/>
  <c r="N18" i="30" s="1"/>
  <c r="D17" i="30"/>
  <c r="N17" i="30" s="1"/>
  <c r="D16" i="30"/>
  <c r="N16" i="30" s="1"/>
  <c r="D15" i="30"/>
  <c r="N15" i="30" s="1"/>
  <c r="D14" i="30"/>
  <c r="N14" i="30" s="1"/>
  <c r="D13" i="30"/>
  <c r="N13" i="30" s="1"/>
  <c r="D12" i="30"/>
  <c r="N12" i="30" s="1"/>
  <c r="D11" i="30"/>
  <c r="N11" i="30" s="1"/>
  <c r="D10" i="30"/>
  <c r="N10" i="30" s="1"/>
  <c r="D9" i="30"/>
  <c r="N9" i="30" s="1"/>
  <c r="D8" i="30"/>
  <c r="N8" i="30" s="1"/>
  <c r="C8" i="30"/>
  <c r="C9" i="30" s="1"/>
  <c r="M7" i="30"/>
  <c r="D7" i="30"/>
  <c r="N7" i="30" s="1"/>
  <c r="P6" i="30"/>
  <c r="O6" i="30"/>
  <c r="N6" i="30"/>
  <c r="D8" i="29"/>
  <c r="D9" i="29"/>
  <c r="D10" i="29"/>
  <c r="D11" i="29"/>
  <c r="N11" i="29" s="1"/>
  <c r="D12" i="29"/>
  <c r="D13" i="29"/>
  <c r="D14" i="29"/>
  <c r="N14" i="29" s="1"/>
  <c r="D15" i="29"/>
  <c r="N15" i="29" s="1"/>
  <c r="D16" i="29"/>
  <c r="N16" i="29" s="1"/>
  <c r="D17" i="29"/>
  <c r="D18" i="29"/>
  <c r="N18" i="29" s="1"/>
  <c r="D19" i="29"/>
  <c r="D20" i="29"/>
  <c r="N20" i="29" s="1"/>
  <c r="D21" i="29"/>
  <c r="D22" i="29"/>
  <c r="N22" i="29" s="1"/>
  <c r="D23" i="29"/>
  <c r="D24" i="29"/>
  <c r="D25" i="29"/>
  <c r="D26" i="29"/>
  <c r="N26" i="29" s="1"/>
  <c r="D27" i="29"/>
  <c r="N27" i="29" s="1"/>
  <c r="D28" i="29"/>
  <c r="N28" i="29" s="1"/>
  <c r="D29" i="29"/>
  <c r="D30" i="29"/>
  <c r="N30" i="29" s="1"/>
  <c r="D31" i="29"/>
  <c r="D32" i="29"/>
  <c r="N32" i="29" s="1"/>
  <c r="D33" i="29"/>
  <c r="F34" i="29" s="1"/>
  <c r="G34" i="29" s="1"/>
  <c r="D7" i="29"/>
  <c r="N7" i="29" s="1"/>
  <c r="D8" i="28"/>
  <c r="N8" i="28" s="1"/>
  <c r="D9" i="28"/>
  <c r="D10" i="28"/>
  <c r="D11" i="28"/>
  <c r="D12" i="28"/>
  <c r="D13" i="28"/>
  <c r="N13" i="28" s="1"/>
  <c r="D14" i="28"/>
  <c r="N14" i="28" s="1"/>
  <c r="D15" i="28"/>
  <c r="D16" i="28"/>
  <c r="N16" i="28" s="1"/>
  <c r="D17" i="28"/>
  <c r="N17" i="28" s="1"/>
  <c r="D18" i="28"/>
  <c r="N18" i="28" s="1"/>
  <c r="D19" i="28"/>
  <c r="N19" i="28" s="1"/>
  <c r="D20" i="28"/>
  <c r="N20" i="28" s="1"/>
  <c r="D21" i="28"/>
  <c r="D22" i="28"/>
  <c r="N22" i="28" s="1"/>
  <c r="D23" i="28"/>
  <c r="D24" i="28"/>
  <c r="N24" i="28" s="1"/>
  <c r="D25" i="28"/>
  <c r="D26" i="28"/>
  <c r="N26" i="28" s="1"/>
  <c r="D27" i="28"/>
  <c r="D28" i="28"/>
  <c r="N28" i="28" s="1"/>
  <c r="D29" i="28"/>
  <c r="N29" i="28" s="1"/>
  <c r="D30" i="28"/>
  <c r="N30" i="28" s="1"/>
  <c r="D31" i="28"/>
  <c r="N31" i="28" s="1"/>
  <c r="D32" i="28"/>
  <c r="N32" i="28" s="1"/>
  <c r="D33" i="28"/>
  <c r="F34" i="28" s="1"/>
  <c r="G34" i="28" s="1"/>
  <c r="D7" i="28"/>
  <c r="D7" i="27"/>
  <c r="N7" i="27" s="1"/>
  <c r="D8" i="27"/>
  <c r="N8" i="27" s="1"/>
  <c r="D9" i="27"/>
  <c r="N9" i="27" s="1"/>
  <c r="D10" i="27"/>
  <c r="D11" i="27"/>
  <c r="N11" i="27" s="1"/>
  <c r="D12" i="27"/>
  <c r="N12" i="27" s="1"/>
  <c r="D13" i="27"/>
  <c r="N13" i="27" s="1"/>
  <c r="D14" i="27"/>
  <c r="N14" i="27" s="1"/>
  <c r="D15" i="27"/>
  <c r="N15" i="27" s="1"/>
  <c r="D16" i="27"/>
  <c r="N16" i="27" s="1"/>
  <c r="D17" i="27"/>
  <c r="D18" i="27"/>
  <c r="N18" i="27" s="1"/>
  <c r="D19" i="27"/>
  <c r="D20" i="27"/>
  <c r="D21" i="27"/>
  <c r="N21" i="27" s="1"/>
  <c r="D22" i="27"/>
  <c r="N22" i="27" s="1"/>
  <c r="D23" i="27"/>
  <c r="N23" i="27" s="1"/>
  <c r="D24" i="27"/>
  <c r="N24" i="27" s="1"/>
  <c r="D25" i="27"/>
  <c r="N25" i="27" s="1"/>
  <c r="D26" i="27"/>
  <c r="N26" i="27" s="1"/>
  <c r="D27" i="27"/>
  <c r="N27" i="27" s="1"/>
  <c r="D28" i="27"/>
  <c r="N28" i="27" s="1"/>
  <c r="D29" i="27"/>
  <c r="D30" i="27"/>
  <c r="N30" i="27" s="1"/>
  <c r="D31" i="27"/>
  <c r="N31" i="27" s="1"/>
  <c r="D32" i="27"/>
  <c r="N32" i="27" s="1"/>
  <c r="D33" i="27"/>
  <c r="F34" i="27" s="1"/>
  <c r="G34" i="27" s="1"/>
  <c r="N33" i="29"/>
  <c r="N31" i="29"/>
  <c r="N29" i="29"/>
  <c r="N25" i="29"/>
  <c r="N24" i="29"/>
  <c r="N23" i="29"/>
  <c r="N21" i="29"/>
  <c r="N19" i="29"/>
  <c r="N17" i="29"/>
  <c r="N13" i="29"/>
  <c r="N12" i="29"/>
  <c r="N9" i="29"/>
  <c r="N8" i="29"/>
  <c r="C8" i="29"/>
  <c r="M8" i="29" s="1"/>
  <c r="M7" i="29"/>
  <c r="P6" i="29"/>
  <c r="O6" i="29"/>
  <c r="N6" i="29"/>
  <c r="N33" i="28"/>
  <c r="N27" i="28"/>
  <c r="N25" i="28"/>
  <c r="N23" i="28"/>
  <c r="N21" i="28"/>
  <c r="N11" i="28"/>
  <c r="N9" i="28"/>
  <c r="C8" i="28"/>
  <c r="C9" i="28" s="1"/>
  <c r="M7" i="28"/>
  <c r="N7" i="28"/>
  <c r="P6" i="28"/>
  <c r="O6" i="28"/>
  <c r="N6" i="28"/>
  <c r="N33" i="27"/>
  <c r="N29" i="27"/>
  <c r="N17" i="27"/>
  <c r="C8" i="27"/>
  <c r="M8" i="27" s="1"/>
  <c r="M7" i="27"/>
  <c r="P6" i="27"/>
  <c r="O6" i="27"/>
  <c r="N6" i="27"/>
  <c r="AA22" i="26"/>
  <c r="E9" i="1" s="1"/>
  <c r="O9" i="1" s="1"/>
  <c r="P32" i="26"/>
  <c r="Q32" i="26"/>
  <c r="R32" i="26"/>
  <c r="S32" i="26"/>
  <c r="T32" i="26"/>
  <c r="U32" i="26"/>
  <c r="V32" i="26"/>
  <c r="O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I27" i="26"/>
  <c r="T27" i="26" s="1"/>
  <c r="H27" i="26"/>
  <c r="S27" i="26" s="1"/>
  <c r="G27" i="26"/>
  <c r="R27" i="26" s="1"/>
  <c r="F27" i="26"/>
  <c r="Q27" i="26" s="1"/>
  <c r="E27" i="26"/>
  <c r="P27" i="26" s="1"/>
  <c r="D27" i="26"/>
  <c r="O27" i="26" s="1"/>
  <c r="I26" i="26"/>
  <c r="T26" i="26" s="1"/>
  <c r="H26" i="26"/>
  <c r="S26" i="26" s="1"/>
  <c r="G26" i="26"/>
  <c r="R26" i="26" s="1"/>
  <c r="F26" i="26"/>
  <c r="Q26" i="26" s="1"/>
  <c r="E26" i="26"/>
  <c r="P26" i="26" s="1"/>
  <c r="D26" i="26"/>
  <c r="O26" i="26" s="1"/>
  <c r="I25" i="26"/>
  <c r="T25" i="26" s="1"/>
  <c r="H25" i="26"/>
  <c r="S25" i="26" s="1"/>
  <c r="G25" i="26"/>
  <c r="R25" i="26" s="1"/>
  <c r="F25" i="26"/>
  <c r="Q25" i="26" s="1"/>
  <c r="E25" i="26"/>
  <c r="P25" i="26" s="1"/>
  <c r="D25" i="26"/>
  <c r="O25" i="26" s="1"/>
  <c r="I24" i="26"/>
  <c r="T24" i="26" s="1"/>
  <c r="H24" i="26"/>
  <c r="S24" i="26" s="1"/>
  <c r="G24" i="26"/>
  <c r="R24" i="26" s="1"/>
  <c r="F24" i="26"/>
  <c r="Q24" i="26" s="1"/>
  <c r="E24" i="26"/>
  <c r="P24" i="26" s="1"/>
  <c r="D24" i="26"/>
  <c r="O24" i="26" s="1"/>
  <c r="I23" i="26"/>
  <c r="T23" i="26" s="1"/>
  <c r="H23" i="26"/>
  <c r="S23" i="26" s="1"/>
  <c r="G23" i="26"/>
  <c r="R23" i="26" s="1"/>
  <c r="F23" i="26"/>
  <c r="Q23" i="26" s="1"/>
  <c r="E23" i="26"/>
  <c r="P23" i="26" s="1"/>
  <c r="D23" i="26"/>
  <c r="O23" i="26" s="1"/>
  <c r="I22" i="26"/>
  <c r="T22" i="26" s="1"/>
  <c r="H22" i="26"/>
  <c r="S22" i="26" s="1"/>
  <c r="G22" i="26"/>
  <c r="R22" i="26" s="1"/>
  <c r="F22" i="26"/>
  <c r="Q22" i="26" s="1"/>
  <c r="E22" i="26"/>
  <c r="P22" i="26" s="1"/>
  <c r="D22" i="26"/>
  <c r="O22" i="26" s="1"/>
  <c r="I21" i="26"/>
  <c r="T21" i="26" s="1"/>
  <c r="H21" i="26"/>
  <c r="S21" i="26" s="1"/>
  <c r="G21" i="26"/>
  <c r="R21" i="26" s="1"/>
  <c r="F21" i="26"/>
  <c r="Q21" i="26" s="1"/>
  <c r="E21" i="26"/>
  <c r="P21" i="26" s="1"/>
  <c r="D21" i="26"/>
  <c r="O21" i="26" s="1"/>
  <c r="I20" i="26"/>
  <c r="T20" i="26" s="1"/>
  <c r="H20" i="26"/>
  <c r="S20" i="26" s="1"/>
  <c r="G20" i="26"/>
  <c r="R20" i="26" s="1"/>
  <c r="F20" i="26"/>
  <c r="Q20" i="26" s="1"/>
  <c r="E20" i="26"/>
  <c r="P20" i="26" s="1"/>
  <c r="D20" i="26"/>
  <c r="O20" i="26" s="1"/>
  <c r="I19" i="26"/>
  <c r="T19" i="26" s="1"/>
  <c r="H19" i="26"/>
  <c r="S19" i="26" s="1"/>
  <c r="G19" i="26"/>
  <c r="R19" i="26" s="1"/>
  <c r="F19" i="26"/>
  <c r="Q19" i="26" s="1"/>
  <c r="E19" i="26"/>
  <c r="P19" i="26" s="1"/>
  <c r="D19" i="26"/>
  <c r="O19" i="26" s="1"/>
  <c r="I18" i="26"/>
  <c r="T18" i="26" s="1"/>
  <c r="H18" i="26"/>
  <c r="S18" i="26" s="1"/>
  <c r="G18" i="26"/>
  <c r="R18" i="26" s="1"/>
  <c r="F18" i="26"/>
  <c r="Q18" i="26" s="1"/>
  <c r="E18" i="26"/>
  <c r="P18" i="26" s="1"/>
  <c r="D18" i="26"/>
  <c r="O18" i="26" s="1"/>
  <c r="I17" i="26"/>
  <c r="T17" i="26" s="1"/>
  <c r="H17" i="26"/>
  <c r="S17" i="26" s="1"/>
  <c r="G17" i="26"/>
  <c r="R17" i="26" s="1"/>
  <c r="F17" i="26"/>
  <c r="Q17" i="26" s="1"/>
  <c r="E17" i="26"/>
  <c r="P17" i="26" s="1"/>
  <c r="D17" i="26"/>
  <c r="O17" i="26" s="1"/>
  <c r="Z21" i="26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I16" i="26"/>
  <c r="T16" i="26" s="1"/>
  <c r="H16" i="26"/>
  <c r="S16" i="26" s="1"/>
  <c r="G16" i="26"/>
  <c r="R16" i="26" s="1"/>
  <c r="F16" i="26"/>
  <c r="Q16" i="26" s="1"/>
  <c r="E16" i="26"/>
  <c r="P16" i="26" s="1"/>
  <c r="D16" i="26"/>
  <c r="O16" i="26" s="1"/>
  <c r="I15" i="26"/>
  <c r="T15" i="26" s="1"/>
  <c r="H15" i="26"/>
  <c r="S15" i="26" s="1"/>
  <c r="G15" i="26"/>
  <c r="R15" i="26" s="1"/>
  <c r="F15" i="26"/>
  <c r="Q15" i="26" s="1"/>
  <c r="E15" i="26"/>
  <c r="P15" i="26" s="1"/>
  <c r="D15" i="26"/>
  <c r="O15" i="26" s="1"/>
  <c r="I14" i="26"/>
  <c r="T14" i="26" s="1"/>
  <c r="H14" i="26"/>
  <c r="S14" i="26" s="1"/>
  <c r="G14" i="26"/>
  <c r="R14" i="26" s="1"/>
  <c r="F14" i="26"/>
  <c r="Q14" i="26" s="1"/>
  <c r="E14" i="26"/>
  <c r="P14" i="26" s="1"/>
  <c r="D14" i="26"/>
  <c r="O14" i="26" s="1"/>
  <c r="I13" i="26"/>
  <c r="T13" i="26" s="1"/>
  <c r="H13" i="26"/>
  <c r="S13" i="26" s="1"/>
  <c r="G13" i="26"/>
  <c r="R13" i="26" s="1"/>
  <c r="F13" i="26"/>
  <c r="Q13" i="26" s="1"/>
  <c r="E13" i="26"/>
  <c r="P13" i="26" s="1"/>
  <c r="D13" i="26"/>
  <c r="O13" i="26" s="1"/>
  <c r="I12" i="26"/>
  <c r="T12" i="26" s="1"/>
  <c r="H12" i="26"/>
  <c r="S12" i="26" s="1"/>
  <c r="G12" i="26"/>
  <c r="R12" i="26" s="1"/>
  <c r="F12" i="26"/>
  <c r="Q12" i="26" s="1"/>
  <c r="E12" i="26"/>
  <c r="P12" i="26" s="1"/>
  <c r="D12" i="26"/>
  <c r="O12" i="26" s="1"/>
  <c r="I11" i="26"/>
  <c r="T11" i="26" s="1"/>
  <c r="H11" i="26"/>
  <c r="S11" i="26" s="1"/>
  <c r="G11" i="26"/>
  <c r="R11" i="26" s="1"/>
  <c r="F11" i="26"/>
  <c r="Q11" i="26" s="1"/>
  <c r="E11" i="26"/>
  <c r="P11" i="26" s="1"/>
  <c r="D11" i="26"/>
  <c r="O11" i="26" s="1"/>
  <c r="I10" i="26"/>
  <c r="T10" i="26" s="1"/>
  <c r="H10" i="26"/>
  <c r="S10" i="26" s="1"/>
  <c r="G10" i="26"/>
  <c r="R10" i="26" s="1"/>
  <c r="F10" i="26"/>
  <c r="Q10" i="26" s="1"/>
  <c r="E10" i="26"/>
  <c r="P10" i="26" s="1"/>
  <c r="D10" i="26"/>
  <c r="O10" i="26" s="1"/>
  <c r="I9" i="26"/>
  <c r="T9" i="26" s="1"/>
  <c r="H9" i="26"/>
  <c r="S9" i="26" s="1"/>
  <c r="G9" i="26"/>
  <c r="R9" i="26" s="1"/>
  <c r="F9" i="26"/>
  <c r="Q9" i="26" s="1"/>
  <c r="E9" i="26"/>
  <c r="P9" i="26" s="1"/>
  <c r="D9" i="26"/>
  <c r="O9" i="26" s="1"/>
  <c r="I8" i="26"/>
  <c r="T8" i="26" s="1"/>
  <c r="H8" i="26"/>
  <c r="S8" i="26" s="1"/>
  <c r="G8" i="26"/>
  <c r="R8" i="26" s="1"/>
  <c r="F8" i="26"/>
  <c r="Q8" i="26" s="1"/>
  <c r="E8" i="26"/>
  <c r="P8" i="26" s="1"/>
  <c r="D8" i="26"/>
  <c r="O8" i="26" s="1"/>
  <c r="I7" i="26"/>
  <c r="T7" i="26" s="1"/>
  <c r="H7" i="26"/>
  <c r="S7" i="26" s="1"/>
  <c r="G7" i="26"/>
  <c r="R7" i="26" s="1"/>
  <c r="F7" i="26"/>
  <c r="Q7" i="26" s="1"/>
  <c r="E7" i="26"/>
  <c r="P7" i="26" s="1"/>
  <c r="D7" i="26"/>
  <c r="O7" i="26" s="1"/>
  <c r="F11" i="29" l="1"/>
  <c r="I34" i="29"/>
  <c r="J34" i="29" s="1"/>
  <c r="P34" i="29" s="1"/>
  <c r="H34" i="29"/>
  <c r="I35" i="29"/>
  <c r="J35" i="29" s="1"/>
  <c r="P35" i="29" s="1"/>
  <c r="I36" i="29"/>
  <c r="J36" i="29" s="1"/>
  <c r="P36" i="29" s="1"/>
  <c r="I37" i="29"/>
  <c r="J37" i="29" s="1"/>
  <c r="P37" i="29" s="1"/>
  <c r="N33" i="32"/>
  <c r="F34" i="32"/>
  <c r="G34" i="32" s="1"/>
  <c r="N33" i="35"/>
  <c r="F34" i="35"/>
  <c r="G34" i="35" s="1"/>
  <c r="N33" i="38"/>
  <c r="F34" i="38"/>
  <c r="G34" i="38" s="1"/>
  <c r="N33" i="41"/>
  <c r="F34" i="41"/>
  <c r="G34" i="41" s="1"/>
  <c r="N33" i="44"/>
  <c r="F34" i="44"/>
  <c r="G34" i="44" s="1"/>
  <c r="H34" i="27"/>
  <c r="I35" i="27"/>
  <c r="J35" i="27" s="1"/>
  <c r="P35" i="27" s="1"/>
  <c r="I36" i="27"/>
  <c r="J36" i="27" s="1"/>
  <c r="P36" i="27" s="1"/>
  <c r="I34" i="27"/>
  <c r="J34" i="27" s="1"/>
  <c r="P34" i="27" s="1"/>
  <c r="I37" i="27"/>
  <c r="J37" i="27" s="1"/>
  <c r="P37" i="27" s="1"/>
  <c r="N33" i="31"/>
  <c r="F34" i="31"/>
  <c r="G34" i="31" s="1"/>
  <c r="N33" i="34"/>
  <c r="F34" i="34"/>
  <c r="G34" i="34" s="1"/>
  <c r="N33" i="37"/>
  <c r="F34" i="37"/>
  <c r="G34" i="37" s="1"/>
  <c r="N33" i="40"/>
  <c r="F34" i="40"/>
  <c r="G34" i="40" s="1"/>
  <c r="N33" i="43"/>
  <c r="F34" i="43"/>
  <c r="G34" i="43" s="1"/>
  <c r="N33" i="46"/>
  <c r="F34" i="46"/>
  <c r="G34" i="46" s="1"/>
  <c r="I36" i="28"/>
  <c r="J36" i="28" s="1"/>
  <c r="P36" i="28" s="1"/>
  <c r="I34" i="28"/>
  <c r="J34" i="28" s="1"/>
  <c r="P34" i="28" s="1"/>
  <c r="H34" i="28"/>
  <c r="I37" i="28"/>
  <c r="J37" i="28" s="1"/>
  <c r="P37" i="28" s="1"/>
  <c r="I35" i="28"/>
  <c r="J35" i="28" s="1"/>
  <c r="P35" i="28" s="1"/>
  <c r="N33" i="30"/>
  <c r="F34" i="30"/>
  <c r="G34" i="30" s="1"/>
  <c r="N33" i="33"/>
  <c r="F34" i="33"/>
  <c r="G34" i="33" s="1"/>
  <c r="N33" i="36"/>
  <c r="F34" i="36"/>
  <c r="G34" i="36" s="1"/>
  <c r="N33" i="39"/>
  <c r="F34" i="39"/>
  <c r="G34" i="39" s="1"/>
  <c r="N33" i="42"/>
  <c r="F34" i="42"/>
  <c r="G34" i="42" s="1"/>
  <c r="I34" i="45"/>
  <c r="J34" i="45" s="1"/>
  <c r="P34" i="45" s="1"/>
  <c r="H34" i="45"/>
  <c r="I36" i="45"/>
  <c r="J36" i="45" s="1"/>
  <c r="P36" i="45" s="1"/>
  <c r="I37" i="45"/>
  <c r="J37" i="45" s="1"/>
  <c r="P37" i="45" s="1"/>
  <c r="I35" i="45"/>
  <c r="J35" i="45" s="1"/>
  <c r="P35" i="45" s="1"/>
  <c r="F14" i="28"/>
  <c r="M8" i="30"/>
  <c r="F20" i="27"/>
  <c r="F17" i="27"/>
  <c r="F11" i="27"/>
  <c r="F13" i="28"/>
  <c r="F11" i="28"/>
  <c r="F16" i="34"/>
  <c r="F24" i="38"/>
  <c r="F8" i="45"/>
  <c r="F10" i="45"/>
  <c r="F21" i="27"/>
  <c r="F8" i="34"/>
  <c r="F22" i="37"/>
  <c r="F18" i="39"/>
  <c r="F16" i="40"/>
  <c r="F13" i="45"/>
  <c r="F16" i="39"/>
  <c r="F33" i="45"/>
  <c r="AT43" i="26"/>
  <c r="AP43" i="26"/>
  <c r="AL43" i="26"/>
  <c r="AH43" i="26"/>
  <c r="AD43" i="26"/>
  <c r="AI39" i="26"/>
  <c r="AE39" i="26"/>
  <c r="AA39" i="26"/>
  <c r="AR35" i="26"/>
  <c r="AN35" i="26"/>
  <c r="AJ35" i="26"/>
  <c r="AF35" i="26"/>
  <c r="AB35" i="26"/>
  <c r="AS31" i="26"/>
  <c r="AO31" i="26"/>
  <c r="AK31" i="26"/>
  <c r="AC31" i="26"/>
  <c r="AT28" i="26"/>
  <c r="AN28" i="26"/>
  <c r="AJ28" i="26"/>
  <c r="AF28" i="26"/>
  <c r="AB28" i="26"/>
  <c r="AS25" i="26"/>
  <c r="AO25" i="26"/>
  <c r="AK25" i="26"/>
  <c r="AG25" i="26"/>
  <c r="AT22" i="26"/>
  <c r="E9" i="45" s="1"/>
  <c r="O9" i="45" s="1"/>
  <c r="AP22" i="26"/>
  <c r="E9" i="41" s="1"/>
  <c r="O9" i="41" s="1"/>
  <c r="AL22" i="26"/>
  <c r="E9" i="37" s="1"/>
  <c r="O9" i="37" s="1"/>
  <c r="AH22" i="26"/>
  <c r="E9" i="33" s="1"/>
  <c r="O9" i="33" s="1"/>
  <c r="AD22" i="26"/>
  <c r="E9" i="29" s="1"/>
  <c r="O9" i="29" s="1"/>
  <c r="AA47" i="26"/>
  <c r="AJ43" i="26"/>
  <c r="AB43" i="26"/>
  <c r="AS39" i="26"/>
  <c r="AO39" i="26"/>
  <c r="AK39" i="26"/>
  <c r="AG39" i="26"/>
  <c r="AC39" i="26"/>
  <c r="AT35" i="26"/>
  <c r="AL35" i="26"/>
  <c r="AD35" i="26"/>
  <c r="AU31" i="26"/>
  <c r="AQ31" i="26"/>
  <c r="AM31" i="26"/>
  <c r="AE31" i="26"/>
  <c r="AA31" i="26"/>
  <c r="AP28" i="26"/>
  <c r="AL28" i="26"/>
  <c r="AH28" i="26"/>
  <c r="AQ25" i="26"/>
  <c r="AM25" i="26"/>
  <c r="AI25" i="26"/>
  <c r="AE25" i="26"/>
  <c r="AA25" i="26"/>
  <c r="AR22" i="26"/>
  <c r="E9" i="43" s="1"/>
  <c r="O9" i="43" s="1"/>
  <c r="AN22" i="26"/>
  <c r="E9" i="39" s="1"/>
  <c r="O9" i="39" s="1"/>
  <c r="AJ22" i="26"/>
  <c r="E9" i="35" s="1"/>
  <c r="O9" i="35" s="1"/>
  <c r="AF22" i="26"/>
  <c r="E9" i="31" s="1"/>
  <c r="O9" i="31" s="1"/>
  <c r="AB22" i="26"/>
  <c r="E9" i="27" s="1"/>
  <c r="O9" i="27" s="1"/>
  <c r="F16" i="38"/>
  <c r="F19" i="38"/>
  <c r="F21" i="38"/>
  <c r="F27" i="38"/>
  <c r="F29" i="38"/>
  <c r="F31" i="38"/>
  <c r="F17" i="45"/>
  <c r="F19" i="45"/>
  <c r="F28" i="45"/>
  <c r="F31" i="45"/>
  <c r="F10" i="38"/>
  <c r="F13" i="38"/>
  <c r="F14" i="38"/>
  <c r="F32" i="38"/>
  <c r="F14" i="45"/>
  <c r="F16" i="45"/>
  <c r="F20" i="45"/>
  <c r="F23" i="45"/>
  <c r="F25" i="45"/>
  <c r="F27" i="45"/>
  <c r="F30" i="37"/>
  <c r="N10" i="38"/>
  <c r="F11" i="38"/>
  <c r="N16" i="38"/>
  <c r="F17" i="38"/>
  <c r="N19" i="38"/>
  <c r="F20" i="38"/>
  <c r="N21" i="38"/>
  <c r="F23" i="38"/>
  <c r="N24" i="38"/>
  <c r="F25" i="38"/>
  <c r="N27" i="38"/>
  <c r="F28" i="38"/>
  <c r="N29" i="38"/>
  <c r="N32" i="38"/>
  <c r="F33" i="38"/>
  <c r="N14" i="45"/>
  <c r="N17" i="45"/>
  <c r="N20" i="45"/>
  <c r="F21" i="45"/>
  <c r="N23" i="45"/>
  <c r="F24" i="45"/>
  <c r="N25" i="45"/>
  <c r="N28" i="45"/>
  <c r="F29" i="45"/>
  <c r="N31" i="45"/>
  <c r="F32" i="45"/>
  <c r="N33" i="45"/>
  <c r="F8" i="38"/>
  <c r="F11" i="45"/>
  <c r="C10" i="46"/>
  <c r="M9" i="46"/>
  <c r="M8" i="46"/>
  <c r="F9" i="46"/>
  <c r="F12" i="46"/>
  <c r="F15" i="46"/>
  <c r="F8" i="46"/>
  <c r="F10" i="46"/>
  <c r="F11" i="46"/>
  <c r="F13" i="46"/>
  <c r="F14" i="46"/>
  <c r="F16" i="46"/>
  <c r="F17" i="46"/>
  <c r="F19" i="46"/>
  <c r="F20" i="46"/>
  <c r="F21" i="46"/>
  <c r="F23" i="46"/>
  <c r="F24" i="46"/>
  <c r="F25" i="46"/>
  <c r="F27" i="46"/>
  <c r="F28" i="46"/>
  <c r="F29" i="46"/>
  <c r="F31" i="46"/>
  <c r="F32" i="46"/>
  <c r="F33" i="46"/>
  <c r="F18" i="46"/>
  <c r="F22" i="46"/>
  <c r="F26" i="46"/>
  <c r="F30" i="46"/>
  <c r="C10" i="45"/>
  <c r="M9" i="45"/>
  <c r="N7" i="45"/>
  <c r="M8" i="45"/>
  <c r="F9" i="45"/>
  <c r="N9" i="45"/>
  <c r="F12" i="45"/>
  <c r="N12" i="45"/>
  <c r="N10" i="45"/>
  <c r="F15" i="45"/>
  <c r="F18" i="45"/>
  <c r="F22" i="45"/>
  <c r="F26" i="45"/>
  <c r="F30" i="45"/>
  <c r="C10" i="44"/>
  <c r="M9" i="44"/>
  <c r="M8" i="44"/>
  <c r="F9" i="44"/>
  <c r="F12" i="44"/>
  <c r="F15" i="44"/>
  <c r="F8" i="44"/>
  <c r="F10" i="44"/>
  <c r="F11" i="44"/>
  <c r="F13" i="44"/>
  <c r="F14" i="44"/>
  <c r="F16" i="44"/>
  <c r="F17" i="44"/>
  <c r="F19" i="44"/>
  <c r="F20" i="44"/>
  <c r="F21" i="44"/>
  <c r="F23" i="44"/>
  <c r="F24" i="44"/>
  <c r="F25" i="44"/>
  <c r="F27" i="44"/>
  <c r="F28" i="44"/>
  <c r="F29" i="44"/>
  <c r="F31" i="44"/>
  <c r="F32" i="44"/>
  <c r="F33" i="44"/>
  <c r="F18" i="44"/>
  <c r="F22" i="44"/>
  <c r="F26" i="44"/>
  <c r="F30" i="44"/>
  <c r="C10" i="43"/>
  <c r="M9" i="43"/>
  <c r="M8" i="43"/>
  <c r="F9" i="43"/>
  <c r="G9" i="43" s="1"/>
  <c r="F12" i="43"/>
  <c r="F15" i="43"/>
  <c r="F8" i="43"/>
  <c r="F10" i="43"/>
  <c r="F11" i="43"/>
  <c r="F13" i="43"/>
  <c r="F14" i="43"/>
  <c r="F16" i="43"/>
  <c r="F17" i="43"/>
  <c r="F19" i="43"/>
  <c r="F20" i="43"/>
  <c r="F21" i="43"/>
  <c r="F23" i="43"/>
  <c r="F24" i="43"/>
  <c r="F25" i="43"/>
  <c r="F27" i="43"/>
  <c r="F28" i="43"/>
  <c r="F29" i="43"/>
  <c r="F31" i="43"/>
  <c r="F32" i="43"/>
  <c r="F33" i="43"/>
  <c r="F18" i="43"/>
  <c r="F22" i="43"/>
  <c r="F26" i="43"/>
  <c r="F30" i="43"/>
  <c r="F8" i="42"/>
  <c r="C9" i="42"/>
  <c r="F10" i="42"/>
  <c r="F11" i="42"/>
  <c r="F13" i="42"/>
  <c r="F14" i="42"/>
  <c r="F16" i="42"/>
  <c r="F9" i="42"/>
  <c r="F12" i="42"/>
  <c r="F15" i="42"/>
  <c r="F17" i="42"/>
  <c r="F19" i="42"/>
  <c r="F20" i="42"/>
  <c r="F21" i="42"/>
  <c r="F23" i="42"/>
  <c r="F24" i="42"/>
  <c r="F25" i="42"/>
  <c r="F27" i="42"/>
  <c r="F28" i="42"/>
  <c r="F29" i="42"/>
  <c r="F31" i="42"/>
  <c r="F32" i="42"/>
  <c r="F33" i="42"/>
  <c r="F18" i="42"/>
  <c r="F22" i="42"/>
  <c r="F26" i="42"/>
  <c r="F30" i="42"/>
  <c r="C10" i="41"/>
  <c r="M9" i="41"/>
  <c r="M8" i="41"/>
  <c r="F9" i="41"/>
  <c r="F12" i="41"/>
  <c r="F15" i="41"/>
  <c r="F8" i="41"/>
  <c r="F10" i="41"/>
  <c r="F11" i="41"/>
  <c r="F13" i="41"/>
  <c r="F14" i="41"/>
  <c r="F16" i="41"/>
  <c r="F17" i="41"/>
  <c r="F19" i="41"/>
  <c r="F20" i="41"/>
  <c r="F21" i="41"/>
  <c r="F23" i="41"/>
  <c r="F24" i="41"/>
  <c r="F25" i="41"/>
  <c r="F27" i="41"/>
  <c r="F28" i="41"/>
  <c r="F29" i="41"/>
  <c r="F31" i="41"/>
  <c r="F32" i="41"/>
  <c r="F33" i="41"/>
  <c r="F18" i="41"/>
  <c r="F22" i="41"/>
  <c r="F26" i="41"/>
  <c r="F30" i="41"/>
  <c r="C10" i="40"/>
  <c r="M9" i="40"/>
  <c r="M8" i="40"/>
  <c r="F9" i="40"/>
  <c r="F12" i="40"/>
  <c r="F15" i="40"/>
  <c r="N15" i="40"/>
  <c r="F8" i="40"/>
  <c r="F10" i="40"/>
  <c r="F11" i="40"/>
  <c r="F13" i="40"/>
  <c r="F14" i="40"/>
  <c r="F17" i="40"/>
  <c r="F19" i="40"/>
  <c r="F20" i="40"/>
  <c r="F21" i="40"/>
  <c r="F23" i="40"/>
  <c r="F24" i="40"/>
  <c r="F25" i="40"/>
  <c r="F27" i="40"/>
  <c r="F28" i="40"/>
  <c r="F29" i="40"/>
  <c r="F31" i="40"/>
  <c r="F32" i="40"/>
  <c r="F33" i="40"/>
  <c r="F18" i="40"/>
  <c r="F22" i="40"/>
  <c r="F26" i="40"/>
  <c r="F30" i="40"/>
  <c r="C10" i="39"/>
  <c r="M9" i="39"/>
  <c r="M8" i="39"/>
  <c r="F9" i="39"/>
  <c r="F12" i="39"/>
  <c r="F15" i="39"/>
  <c r="N15" i="39"/>
  <c r="N18" i="39"/>
  <c r="N19" i="39"/>
  <c r="F19" i="39"/>
  <c r="N20" i="39"/>
  <c r="F20" i="39"/>
  <c r="N21" i="39"/>
  <c r="F21" i="39"/>
  <c r="F8" i="39"/>
  <c r="F10" i="39"/>
  <c r="F11" i="39"/>
  <c r="F13" i="39"/>
  <c r="F14" i="39"/>
  <c r="N17" i="39"/>
  <c r="F17" i="39"/>
  <c r="F23" i="39"/>
  <c r="F24" i="39"/>
  <c r="F25" i="39"/>
  <c r="F27" i="39"/>
  <c r="F28" i="39"/>
  <c r="F29" i="39"/>
  <c r="F31" i="39"/>
  <c r="F32" i="39"/>
  <c r="F33" i="39"/>
  <c r="F22" i="39"/>
  <c r="F26" i="39"/>
  <c r="F30" i="39"/>
  <c r="C10" i="38"/>
  <c r="M9" i="38"/>
  <c r="N7" i="38"/>
  <c r="M8" i="38"/>
  <c r="F9" i="38"/>
  <c r="F12" i="38"/>
  <c r="N12" i="38"/>
  <c r="F15" i="38"/>
  <c r="F18" i="38"/>
  <c r="F22" i="38"/>
  <c r="F26" i="38"/>
  <c r="F30" i="38"/>
  <c r="C10" i="37"/>
  <c r="M9" i="37"/>
  <c r="M8" i="37"/>
  <c r="F9" i="37"/>
  <c r="G9" i="37" s="1"/>
  <c r="F12" i="37"/>
  <c r="F15" i="37"/>
  <c r="N17" i="37"/>
  <c r="F17" i="37"/>
  <c r="F18" i="37"/>
  <c r="N22" i="37"/>
  <c r="N23" i="37"/>
  <c r="F23" i="37"/>
  <c r="N24" i="37"/>
  <c r="F24" i="37"/>
  <c r="N25" i="37"/>
  <c r="F25" i="37"/>
  <c r="F26" i="37"/>
  <c r="N30" i="37"/>
  <c r="N31" i="37"/>
  <c r="F31" i="37"/>
  <c r="N32" i="37"/>
  <c r="F32" i="37"/>
  <c r="F8" i="37"/>
  <c r="F10" i="37"/>
  <c r="F11" i="37"/>
  <c r="F13" i="37"/>
  <c r="F14" i="37"/>
  <c r="F16" i="37"/>
  <c r="N19" i="37"/>
  <c r="F19" i="37"/>
  <c r="N20" i="37"/>
  <c r="F20" i="37"/>
  <c r="N21" i="37"/>
  <c r="F21" i="37"/>
  <c r="N27" i="37"/>
  <c r="F27" i="37"/>
  <c r="N28" i="37"/>
  <c r="F28" i="37"/>
  <c r="N29" i="37"/>
  <c r="F29" i="37"/>
  <c r="F33" i="37"/>
  <c r="C10" i="36"/>
  <c r="M9" i="36"/>
  <c r="M8" i="36"/>
  <c r="F9" i="36"/>
  <c r="F12" i="36"/>
  <c r="F15" i="36"/>
  <c r="F8" i="36"/>
  <c r="F10" i="36"/>
  <c r="F11" i="36"/>
  <c r="F13" i="36"/>
  <c r="F14" i="36"/>
  <c r="F16" i="36"/>
  <c r="F17" i="36"/>
  <c r="F19" i="36"/>
  <c r="F20" i="36"/>
  <c r="F21" i="36"/>
  <c r="F23" i="36"/>
  <c r="F24" i="36"/>
  <c r="F25" i="36"/>
  <c r="F27" i="36"/>
  <c r="F28" i="36"/>
  <c r="F29" i="36"/>
  <c r="F31" i="36"/>
  <c r="F32" i="36"/>
  <c r="F33" i="36"/>
  <c r="F18" i="36"/>
  <c r="F22" i="36"/>
  <c r="F26" i="36"/>
  <c r="F30" i="36"/>
  <c r="C10" i="35"/>
  <c r="M9" i="35"/>
  <c r="M8" i="35"/>
  <c r="F9" i="35"/>
  <c r="F12" i="35"/>
  <c r="F15" i="35"/>
  <c r="F8" i="35"/>
  <c r="F10" i="35"/>
  <c r="F11" i="35"/>
  <c r="F13" i="35"/>
  <c r="F14" i="35"/>
  <c r="F16" i="35"/>
  <c r="F17" i="35"/>
  <c r="F19" i="35"/>
  <c r="F20" i="35"/>
  <c r="F21" i="35"/>
  <c r="F23" i="35"/>
  <c r="F24" i="35"/>
  <c r="F25" i="35"/>
  <c r="F27" i="35"/>
  <c r="F28" i="35"/>
  <c r="F29" i="35"/>
  <c r="F31" i="35"/>
  <c r="F32" i="35"/>
  <c r="F33" i="35"/>
  <c r="F18" i="35"/>
  <c r="F22" i="35"/>
  <c r="F26" i="35"/>
  <c r="F30" i="35"/>
  <c r="C10" i="34"/>
  <c r="M9" i="34"/>
  <c r="N7" i="34"/>
  <c r="M8" i="34"/>
  <c r="F9" i="34"/>
  <c r="F12" i="34"/>
  <c r="F15" i="34"/>
  <c r="N16" i="34"/>
  <c r="F10" i="34"/>
  <c r="F11" i="34"/>
  <c r="F13" i="34"/>
  <c r="F14" i="34"/>
  <c r="F17" i="34"/>
  <c r="F19" i="34"/>
  <c r="F20" i="34"/>
  <c r="F21" i="34"/>
  <c r="F23" i="34"/>
  <c r="F24" i="34"/>
  <c r="F25" i="34"/>
  <c r="F27" i="34"/>
  <c r="F28" i="34"/>
  <c r="F29" i="34"/>
  <c r="F31" i="34"/>
  <c r="F32" i="34"/>
  <c r="F33" i="34"/>
  <c r="F18" i="34"/>
  <c r="F22" i="34"/>
  <c r="F26" i="34"/>
  <c r="F30" i="34"/>
  <c r="F8" i="33"/>
  <c r="C9" i="33"/>
  <c r="F10" i="33"/>
  <c r="F11" i="33"/>
  <c r="F13" i="33"/>
  <c r="F14" i="33"/>
  <c r="F16" i="33"/>
  <c r="F9" i="33"/>
  <c r="F12" i="33"/>
  <c r="F15" i="33"/>
  <c r="F17" i="33"/>
  <c r="F19" i="33"/>
  <c r="F20" i="33"/>
  <c r="F21" i="33"/>
  <c r="F23" i="33"/>
  <c r="F24" i="33"/>
  <c r="F25" i="33"/>
  <c r="F27" i="33"/>
  <c r="F28" i="33"/>
  <c r="F29" i="33"/>
  <c r="F31" i="33"/>
  <c r="F32" i="33"/>
  <c r="F33" i="33"/>
  <c r="F18" i="33"/>
  <c r="F22" i="33"/>
  <c r="F26" i="33"/>
  <c r="F30" i="33"/>
  <c r="F8" i="32"/>
  <c r="C9" i="32"/>
  <c r="F10" i="32"/>
  <c r="F11" i="32"/>
  <c r="F13" i="32"/>
  <c r="F14" i="32"/>
  <c r="F16" i="32"/>
  <c r="F9" i="32"/>
  <c r="F12" i="32"/>
  <c r="F15" i="32"/>
  <c r="F17" i="32"/>
  <c r="F19" i="32"/>
  <c r="F20" i="32"/>
  <c r="F21" i="32"/>
  <c r="F23" i="32"/>
  <c r="F24" i="32"/>
  <c r="F25" i="32"/>
  <c r="F27" i="32"/>
  <c r="F28" i="32"/>
  <c r="F29" i="32"/>
  <c r="F31" i="32"/>
  <c r="F32" i="32"/>
  <c r="F33" i="32"/>
  <c r="F18" i="32"/>
  <c r="F22" i="32"/>
  <c r="F26" i="32"/>
  <c r="F30" i="32"/>
  <c r="F8" i="31"/>
  <c r="C9" i="31"/>
  <c r="F10" i="31"/>
  <c r="F11" i="31"/>
  <c r="F13" i="31"/>
  <c r="F14" i="31"/>
  <c r="F16" i="31"/>
  <c r="F9" i="31"/>
  <c r="F12" i="31"/>
  <c r="F15" i="31"/>
  <c r="F17" i="31"/>
  <c r="F19" i="31"/>
  <c r="F20" i="31"/>
  <c r="F21" i="31"/>
  <c r="F23" i="31"/>
  <c r="F24" i="31"/>
  <c r="F25" i="31"/>
  <c r="F27" i="31"/>
  <c r="F28" i="31"/>
  <c r="F29" i="31"/>
  <c r="F31" i="31"/>
  <c r="F32" i="31"/>
  <c r="F33" i="31"/>
  <c r="F18" i="31"/>
  <c r="F22" i="31"/>
  <c r="F26" i="31"/>
  <c r="F30" i="31"/>
  <c r="C10" i="30"/>
  <c r="M9" i="30"/>
  <c r="F9" i="30"/>
  <c r="F12" i="30"/>
  <c r="F15" i="30"/>
  <c r="F8" i="30"/>
  <c r="F10" i="30"/>
  <c r="F11" i="30"/>
  <c r="F13" i="30"/>
  <c r="F14" i="30"/>
  <c r="F16" i="30"/>
  <c r="F17" i="30"/>
  <c r="F19" i="30"/>
  <c r="F20" i="30"/>
  <c r="F21" i="30"/>
  <c r="F23" i="30"/>
  <c r="F24" i="30"/>
  <c r="F25" i="30"/>
  <c r="F27" i="30"/>
  <c r="F28" i="30"/>
  <c r="F29" i="30"/>
  <c r="F31" i="30"/>
  <c r="F32" i="30"/>
  <c r="F33" i="30"/>
  <c r="F18" i="30"/>
  <c r="F22" i="30"/>
  <c r="F26" i="30"/>
  <c r="F30" i="30"/>
  <c r="F8" i="29"/>
  <c r="C9" i="29"/>
  <c r="F10" i="29"/>
  <c r="N10" i="29"/>
  <c r="F13" i="29"/>
  <c r="F14" i="29"/>
  <c r="F9" i="29"/>
  <c r="F12" i="29"/>
  <c r="F15" i="29"/>
  <c r="F16" i="29"/>
  <c r="F17" i="29"/>
  <c r="F19" i="29"/>
  <c r="F20" i="29"/>
  <c r="F21" i="29"/>
  <c r="F23" i="29"/>
  <c r="F24" i="29"/>
  <c r="F25" i="29"/>
  <c r="F27" i="29"/>
  <c r="F28" i="29"/>
  <c r="F29" i="29"/>
  <c r="F31" i="29"/>
  <c r="F32" i="29"/>
  <c r="F33" i="29"/>
  <c r="F18" i="29"/>
  <c r="F22" i="29"/>
  <c r="F26" i="29"/>
  <c r="F30" i="29"/>
  <c r="C10" i="28"/>
  <c r="M9" i="28"/>
  <c r="M8" i="28"/>
  <c r="F9" i="28"/>
  <c r="F12" i="28"/>
  <c r="N12" i="28"/>
  <c r="N15" i="28"/>
  <c r="F15" i="28"/>
  <c r="F8" i="28"/>
  <c r="F10" i="28"/>
  <c r="N10" i="28"/>
  <c r="F16" i="28"/>
  <c r="F17" i="28"/>
  <c r="F19" i="28"/>
  <c r="F20" i="28"/>
  <c r="F21" i="28"/>
  <c r="F23" i="28"/>
  <c r="F24" i="28"/>
  <c r="F25" i="28"/>
  <c r="F27" i="28"/>
  <c r="F28" i="28"/>
  <c r="F29" i="28"/>
  <c r="F31" i="28"/>
  <c r="F32" i="28"/>
  <c r="F33" i="28"/>
  <c r="F18" i="28"/>
  <c r="F22" i="28"/>
  <c r="F26" i="28"/>
  <c r="F30" i="28"/>
  <c r="F8" i="27"/>
  <c r="C9" i="27"/>
  <c r="F10" i="27"/>
  <c r="N10" i="27"/>
  <c r="F13" i="27"/>
  <c r="F14" i="27"/>
  <c r="F9" i="27"/>
  <c r="F12" i="27"/>
  <c r="F16" i="27"/>
  <c r="F19" i="27"/>
  <c r="N19" i="27"/>
  <c r="N20" i="27"/>
  <c r="F23" i="27"/>
  <c r="F24" i="27"/>
  <c r="F25" i="27"/>
  <c r="F27" i="27"/>
  <c r="F28" i="27"/>
  <c r="F29" i="27"/>
  <c r="F31" i="27"/>
  <c r="F32" i="27"/>
  <c r="F33" i="27"/>
  <c r="F15" i="27"/>
  <c r="F18" i="27"/>
  <c r="F22" i="27"/>
  <c r="F26" i="27"/>
  <c r="F30" i="27"/>
  <c r="AR28" i="26"/>
  <c r="AU43" i="26"/>
  <c r="AS43" i="26"/>
  <c r="AQ43" i="26"/>
  <c r="AM43" i="26"/>
  <c r="AC43" i="26"/>
  <c r="AP39" i="26"/>
  <c r="AN39" i="26"/>
  <c r="AJ39" i="26"/>
  <c r="AU35" i="26"/>
  <c r="AS35" i="26"/>
  <c r="E22" i="44" s="1"/>
  <c r="O22" i="44" s="1"/>
  <c r="AO35" i="26"/>
  <c r="AM35" i="26"/>
  <c r="AK35" i="26"/>
  <c r="AG35" i="26"/>
  <c r="AR31" i="26"/>
  <c r="E18" i="43" s="1"/>
  <c r="O18" i="43" s="1"/>
  <c r="AP31" i="26"/>
  <c r="AL31" i="26"/>
  <c r="AH31" i="26"/>
  <c r="AF31" i="26"/>
  <c r="AD31" i="26"/>
  <c r="AB31" i="26"/>
  <c r="E18" i="27" s="1"/>
  <c r="O18" i="27" s="1"/>
  <c r="AO28" i="26"/>
  <c r="AM28" i="26"/>
  <c r="AE28" i="26"/>
  <c r="AC28" i="26"/>
  <c r="AA28" i="26"/>
  <c r="AF25" i="26"/>
  <c r="AB25" i="26"/>
  <c r="AU22" i="26"/>
  <c r="E9" i="46" s="1"/>
  <c r="O9" i="46" s="1"/>
  <c r="AS22" i="26"/>
  <c r="E9" i="44" s="1"/>
  <c r="O9" i="44" s="1"/>
  <c r="AQ22" i="26"/>
  <c r="E9" i="42" s="1"/>
  <c r="O9" i="42" s="1"/>
  <c r="AO22" i="26"/>
  <c r="E9" i="40" s="1"/>
  <c r="O9" i="40" s="1"/>
  <c r="AM22" i="26"/>
  <c r="E9" i="38" s="1"/>
  <c r="O9" i="38" s="1"/>
  <c r="AK22" i="26"/>
  <c r="E9" i="36" s="1"/>
  <c r="O9" i="36" s="1"/>
  <c r="AI22" i="26"/>
  <c r="E9" i="34" s="1"/>
  <c r="O9" i="34" s="1"/>
  <c r="AG22" i="26"/>
  <c r="E9" i="32" s="1"/>
  <c r="O9" i="32" s="1"/>
  <c r="AE22" i="26"/>
  <c r="E9" i="30" s="1"/>
  <c r="O9" i="30" s="1"/>
  <c r="AC22" i="26"/>
  <c r="E9" i="28" s="1"/>
  <c r="O9" i="28" s="1"/>
  <c r="E30" i="45"/>
  <c r="O30" i="45" s="1"/>
  <c r="E30" i="41"/>
  <c r="O30" i="41" s="1"/>
  <c r="E30" i="37"/>
  <c r="O30" i="37" s="1"/>
  <c r="E30" i="35"/>
  <c r="O30" i="35" s="1"/>
  <c r="E30" i="33"/>
  <c r="O30" i="33" s="1"/>
  <c r="E30" i="29"/>
  <c r="O30" i="29" s="1"/>
  <c r="E30" i="27"/>
  <c r="O30" i="27" s="1"/>
  <c r="E26" i="44"/>
  <c r="O26" i="44" s="1"/>
  <c r="E26" i="40"/>
  <c r="O26" i="40" s="1"/>
  <c r="E26" i="36"/>
  <c r="O26" i="36" s="1"/>
  <c r="E26" i="34"/>
  <c r="O26" i="34" s="1"/>
  <c r="E26" i="32"/>
  <c r="O26" i="32" s="1"/>
  <c r="E26" i="30"/>
  <c r="O26" i="30" s="1"/>
  <c r="E26" i="28"/>
  <c r="O26" i="28" s="1"/>
  <c r="E26" i="1"/>
  <c r="E22" i="45"/>
  <c r="O22" i="45" s="1"/>
  <c r="E22" i="43"/>
  <c r="O22" i="43" s="1"/>
  <c r="E22" i="39"/>
  <c r="O22" i="39" s="1"/>
  <c r="E22" i="37"/>
  <c r="O22" i="37" s="1"/>
  <c r="E22" i="35"/>
  <c r="O22" i="35" s="1"/>
  <c r="E22" i="31"/>
  <c r="O22" i="31" s="1"/>
  <c r="E22" i="29"/>
  <c r="O22" i="29" s="1"/>
  <c r="O30" i="46"/>
  <c r="E30" i="44"/>
  <c r="O30" i="44" s="1"/>
  <c r="E30" i="42"/>
  <c r="O30" i="42" s="1"/>
  <c r="E30" i="38"/>
  <c r="O30" i="38" s="1"/>
  <c r="E30" i="28"/>
  <c r="O30" i="28" s="1"/>
  <c r="E26" i="41"/>
  <c r="O26" i="41" s="1"/>
  <c r="E26" i="39"/>
  <c r="O26" i="39" s="1"/>
  <c r="E26" i="35"/>
  <c r="O26" i="35" s="1"/>
  <c r="E22" i="46"/>
  <c r="O22" i="46" s="1"/>
  <c r="E22" i="40"/>
  <c r="O22" i="40" s="1"/>
  <c r="E22" i="38"/>
  <c r="O22" i="38" s="1"/>
  <c r="E22" i="36"/>
  <c r="O22" i="36" s="1"/>
  <c r="E22" i="32"/>
  <c r="O22" i="32" s="1"/>
  <c r="E18" i="46"/>
  <c r="O18" i="46" s="1"/>
  <c r="E18" i="42"/>
  <c r="O18" i="42" s="1"/>
  <c r="E18" i="40"/>
  <c r="O18" i="40" s="1"/>
  <c r="E18" i="38"/>
  <c r="O18" i="38" s="1"/>
  <c r="E18" i="36"/>
  <c r="O18" i="36" s="1"/>
  <c r="E18" i="30"/>
  <c r="O18" i="30" s="1"/>
  <c r="E18" i="28"/>
  <c r="O18" i="28" s="1"/>
  <c r="E18" i="1"/>
  <c r="E15" i="45"/>
  <c r="O15" i="45" s="1"/>
  <c r="E15" i="43"/>
  <c r="O15" i="43" s="1"/>
  <c r="E15" i="41"/>
  <c r="O15" i="41" s="1"/>
  <c r="E15" i="39"/>
  <c r="O15" i="39" s="1"/>
  <c r="E15" i="37"/>
  <c r="O15" i="37" s="1"/>
  <c r="E15" i="35"/>
  <c r="O15" i="35" s="1"/>
  <c r="E15" i="33"/>
  <c r="O15" i="33" s="1"/>
  <c r="E15" i="31"/>
  <c r="O15" i="31" s="1"/>
  <c r="E15" i="27"/>
  <c r="O15" i="27" s="1"/>
  <c r="E12" i="44"/>
  <c r="O12" i="44" s="1"/>
  <c r="E12" i="42"/>
  <c r="O12" i="42" s="1"/>
  <c r="E12" i="40"/>
  <c r="O12" i="40" s="1"/>
  <c r="E12" i="38"/>
  <c r="O12" i="38" s="1"/>
  <c r="E12" i="36"/>
  <c r="O12" i="36" s="1"/>
  <c r="E12" i="34"/>
  <c r="O12" i="34" s="1"/>
  <c r="E12" i="32"/>
  <c r="O12" i="32" s="1"/>
  <c r="E12" i="30"/>
  <c r="O12" i="30" s="1"/>
  <c r="E12" i="1"/>
  <c r="E22" i="27"/>
  <c r="O22" i="27" s="1"/>
  <c r="E18" i="44"/>
  <c r="O18" i="44" s="1"/>
  <c r="E18" i="41"/>
  <c r="O18" i="41" s="1"/>
  <c r="E18" i="37"/>
  <c r="O18" i="37" s="1"/>
  <c r="E18" i="33"/>
  <c r="O18" i="33" s="1"/>
  <c r="E18" i="31"/>
  <c r="O18" i="31" s="1"/>
  <c r="E18" i="29"/>
  <c r="O18" i="29" s="1"/>
  <c r="E15" i="40"/>
  <c r="O15" i="40" s="1"/>
  <c r="E15" i="38"/>
  <c r="O15" i="38" s="1"/>
  <c r="E15" i="30"/>
  <c r="O15" i="30" s="1"/>
  <c r="E15" i="28"/>
  <c r="O15" i="28" s="1"/>
  <c r="E15" i="1"/>
  <c r="E12" i="31"/>
  <c r="O12" i="31" s="1"/>
  <c r="E12" i="27"/>
  <c r="O12" i="27" s="1"/>
  <c r="I34" i="31" l="1"/>
  <c r="J34" i="31" s="1"/>
  <c r="P34" i="31" s="1"/>
  <c r="H34" i="31"/>
  <c r="I35" i="31"/>
  <c r="J35" i="31" s="1"/>
  <c r="P35" i="31" s="1"/>
  <c r="I36" i="31"/>
  <c r="J36" i="31" s="1"/>
  <c r="P36" i="31" s="1"/>
  <c r="I37" i="31"/>
  <c r="J37" i="31" s="1"/>
  <c r="P37" i="31" s="1"/>
  <c r="I34" i="39"/>
  <c r="J34" i="39" s="1"/>
  <c r="P34" i="39" s="1"/>
  <c r="I36" i="39"/>
  <c r="J36" i="39" s="1"/>
  <c r="P36" i="39" s="1"/>
  <c r="H34" i="39"/>
  <c r="I35" i="39"/>
  <c r="J35" i="39" s="1"/>
  <c r="P35" i="39" s="1"/>
  <c r="I37" i="39"/>
  <c r="J37" i="39" s="1"/>
  <c r="P37" i="39" s="1"/>
  <c r="I35" i="35"/>
  <c r="J35" i="35" s="1"/>
  <c r="P35" i="35" s="1"/>
  <c r="I34" i="35"/>
  <c r="J34" i="35" s="1"/>
  <c r="P34" i="35" s="1"/>
  <c r="I37" i="35"/>
  <c r="J37" i="35" s="1"/>
  <c r="P37" i="35" s="1"/>
  <c r="I36" i="35"/>
  <c r="J36" i="35" s="1"/>
  <c r="P36" i="35" s="1"/>
  <c r="H34" i="35"/>
  <c r="I34" i="46"/>
  <c r="J34" i="46" s="1"/>
  <c r="P34" i="46" s="1"/>
  <c r="I36" i="46"/>
  <c r="J36" i="46" s="1"/>
  <c r="P36" i="46" s="1"/>
  <c r="H34" i="46"/>
  <c r="I35" i="46"/>
  <c r="J35" i="46" s="1"/>
  <c r="P35" i="46" s="1"/>
  <c r="I37" i="46"/>
  <c r="J37" i="46" s="1"/>
  <c r="P37" i="46" s="1"/>
  <c r="Y81" i="25" s="1"/>
  <c r="I36" i="36"/>
  <c r="J36" i="36" s="1"/>
  <c r="P36" i="36" s="1"/>
  <c r="H34" i="36"/>
  <c r="I34" i="36"/>
  <c r="J34" i="36" s="1"/>
  <c r="P34" i="36" s="1"/>
  <c r="I35" i="36"/>
  <c r="J35" i="36" s="1"/>
  <c r="P35" i="36" s="1"/>
  <c r="I37" i="36"/>
  <c r="J37" i="36" s="1"/>
  <c r="P37" i="36" s="1"/>
  <c r="O81" i="25" s="1"/>
  <c r="I35" i="32"/>
  <c r="J35" i="32" s="1"/>
  <c r="P35" i="32" s="1"/>
  <c r="I36" i="32"/>
  <c r="J36" i="32" s="1"/>
  <c r="P36" i="32" s="1"/>
  <c r="I37" i="32"/>
  <c r="J37" i="32" s="1"/>
  <c r="P37" i="32" s="1"/>
  <c r="I34" i="32"/>
  <c r="J34" i="32" s="1"/>
  <c r="P34" i="32" s="1"/>
  <c r="H34" i="32"/>
  <c r="I34" i="43"/>
  <c r="J34" i="43" s="1"/>
  <c r="P34" i="43" s="1"/>
  <c r="H34" i="43"/>
  <c r="I37" i="43"/>
  <c r="J37" i="43" s="1"/>
  <c r="P37" i="43" s="1"/>
  <c r="V81" i="25" s="1"/>
  <c r="I35" i="43"/>
  <c r="J35" i="43" s="1"/>
  <c r="P35" i="43" s="1"/>
  <c r="I36" i="43"/>
  <c r="J36" i="43" s="1"/>
  <c r="P36" i="43" s="1"/>
  <c r="I34" i="33"/>
  <c r="J34" i="33" s="1"/>
  <c r="P34" i="33" s="1"/>
  <c r="H34" i="33"/>
  <c r="I35" i="33"/>
  <c r="J35" i="33" s="1"/>
  <c r="P35" i="33" s="1"/>
  <c r="I36" i="33"/>
  <c r="J36" i="33" s="1"/>
  <c r="P36" i="33" s="1"/>
  <c r="I37" i="33"/>
  <c r="J37" i="33" s="1"/>
  <c r="P37" i="33" s="1"/>
  <c r="I34" i="40"/>
  <c r="J34" i="40" s="1"/>
  <c r="P34" i="40" s="1"/>
  <c r="I36" i="40"/>
  <c r="J36" i="40" s="1"/>
  <c r="P36" i="40" s="1"/>
  <c r="H34" i="40"/>
  <c r="I35" i="40"/>
  <c r="J35" i="40" s="1"/>
  <c r="P35" i="40" s="1"/>
  <c r="I37" i="40"/>
  <c r="J37" i="40" s="1"/>
  <c r="P37" i="40" s="1"/>
  <c r="I37" i="34"/>
  <c r="J37" i="34" s="1"/>
  <c r="P37" i="34" s="1"/>
  <c r="I34" i="34"/>
  <c r="J34" i="34" s="1"/>
  <c r="P34" i="34" s="1"/>
  <c r="H34" i="34"/>
  <c r="I36" i="34"/>
  <c r="J36" i="34" s="1"/>
  <c r="P36" i="34" s="1"/>
  <c r="I35" i="34"/>
  <c r="J35" i="34" s="1"/>
  <c r="P35" i="34" s="1"/>
  <c r="I34" i="30"/>
  <c r="J34" i="30" s="1"/>
  <c r="P34" i="30" s="1"/>
  <c r="I35" i="30"/>
  <c r="J35" i="30" s="1"/>
  <c r="P35" i="30" s="1"/>
  <c r="I37" i="30"/>
  <c r="J37" i="30" s="1"/>
  <c r="P37" i="30" s="1"/>
  <c r="I36" i="30"/>
  <c r="J36" i="30" s="1"/>
  <c r="P36" i="30" s="1"/>
  <c r="H34" i="30"/>
  <c r="I37" i="44"/>
  <c r="J37" i="44" s="1"/>
  <c r="P37" i="44" s="1"/>
  <c r="I34" i="44"/>
  <c r="J34" i="44" s="1"/>
  <c r="P34" i="44" s="1"/>
  <c r="I36" i="44"/>
  <c r="J36" i="44" s="1"/>
  <c r="P36" i="44" s="1"/>
  <c r="H34" i="44"/>
  <c r="I35" i="44"/>
  <c r="J35" i="44" s="1"/>
  <c r="P35" i="44" s="1"/>
  <c r="H34" i="38"/>
  <c r="I34" i="38"/>
  <c r="J34" i="38" s="1"/>
  <c r="P34" i="38" s="1"/>
  <c r="I36" i="38"/>
  <c r="J36" i="38" s="1"/>
  <c r="P36" i="38" s="1"/>
  <c r="I35" i="38"/>
  <c r="J35" i="38" s="1"/>
  <c r="P35" i="38" s="1"/>
  <c r="I37" i="38"/>
  <c r="J37" i="38" s="1"/>
  <c r="P37" i="38" s="1"/>
  <c r="H34" i="37"/>
  <c r="I34" i="37"/>
  <c r="J34" i="37" s="1"/>
  <c r="P34" i="37" s="1"/>
  <c r="I37" i="37"/>
  <c r="J37" i="37" s="1"/>
  <c r="P37" i="37" s="1"/>
  <c r="I35" i="37"/>
  <c r="J35" i="37" s="1"/>
  <c r="P35" i="37" s="1"/>
  <c r="I36" i="37"/>
  <c r="J36" i="37" s="1"/>
  <c r="P36" i="37" s="1"/>
  <c r="I34" i="42"/>
  <c r="J34" i="42" s="1"/>
  <c r="P34" i="42" s="1"/>
  <c r="H34" i="42"/>
  <c r="I35" i="42"/>
  <c r="J35" i="42" s="1"/>
  <c r="P35" i="42" s="1"/>
  <c r="I36" i="42"/>
  <c r="J36" i="42" s="1"/>
  <c r="P36" i="42" s="1"/>
  <c r="I37" i="42"/>
  <c r="J37" i="42" s="1"/>
  <c r="P37" i="42" s="1"/>
  <c r="I37" i="41"/>
  <c r="J37" i="41" s="1"/>
  <c r="P37" i="41" s="1"/>
  <c r="I36" i="41"/>
  <c r="J36" i="41" s="1"/>
  <c r="P36" i="41" s="1"/>
  <c r="I34" i="41"/>
  <c r="J34" i="41" s="1"/>
  <c r="P34" i="41" s="1"/>
  <c r="I35" i="41"/>
  <c r="J35" i="41" s="1"/>
  <c r="P35" i="41" s="1"/>
  <c r="H34" i="41"/>
  <c r="AI28" i="26"/>
  <c r="E15" i="34" s="1"/>
  <c r="AR39" i="26"/>
  <c r="E26" i="43" s="1"/>
  <c r="AU25" i="26"/>
  <c r="E12" i="46" s="1"/>
  <c r="AH35" i="26"/>
  <c r="E22" i="33" s="1"/>
  <c r="AN43" i="26"/>
  <c r="E30" i="39" s="1"/>
  <c r="AG31" i="26"/>
  <c r="E18" i="32" s="1"/>
  <c r="AM39" i="26"/>
  <c r="E26" i="38" s="1"/>
  <c r="AS47" i="26"/>
  <c r="AH25" i="26"/>
  <c r="E12" i="33" s="1"/>
  <c r="AK28" i="26"/>
  <c r="E15" i="36" s="1"/>
  <c r="AN31" i="26"/>
  <c r="E18" i="39" s="1"/>
  <c r="AQ35" i="26"/>
  <c r="E22" i="42" s="1"/>
  <c r="AT39" i="26"/>
  <c r="E26" i="45" s="1"/>
  <c r="AB47" i="26"/>
  <c r="AD28" i="26"/>
  <c r="E15" i="29" s="1"/>
  <c r="AR43" i="26"/>
  <c r="E30" i="43" s="1"/>
  <c r="AC25" i="26"/>
  <c r="E12" i="28" s="1"/>
  <c r="AQ39" i="26"/>
  <c r="E26" i="42" s="1"/>
  <c r="AJ25" i="26"/>
  <c r="E12" i="35" s="1"/>
  <c r="AA43" i="26"/>
  <c r="E30" i="1" s="1"/>
  <c r="AD47" i="26"/>
  <c r="AP35" i="26"/>
  <c r="E22" i="41" s="1"/>
  <c r="AU39" i="26"/>
  <c r="E26" i="46" s="1"/>
  <c r="AL25" i="26"/>
  <c r="E12" i="37" s="1"/>
  <c r="AF47" i="26"/>
  <c r="AE47" i="26"/>
  <c r="AN25" i="26"/>
  <c r="E12" i="39" s="1"/>
  <c r="AQ28" i="26"/>
  <c r="E15" i="42" s="1"/>
  <c r="AT31" i="26"/>
  <c r="E18" i="45" s="1"/>
  <c r="AB39" i="26"/>
  <c r="E26" i="27" s="1"/>
  <c r="AE43" i="26"/>
  <c r="E30" i="30" s="1"/>
  <c r="AH47" i="26"/>
  <c r="AI47" i="26"/>
  <c r="AP25" i="26"/>
  <c r="E12" i="41" s="1"/>
  <c r="AS28" i="26"/>
  <c r="E15" i="44" s="1"/>
  <c r="AA35" i="26"/>
  <c r="E22" i="1" s="1"/>
  <c r="AD39" i="26"/>
  <c r="E26" i="29" s="1"/>
  <c r="AG43" i="26"/>
  <c r="E30" i="32" s="1"/>
  <c r="AJ47" i="26"/>
  <c r="AM47" i="26"/>
  <c r="AR25" i="26"/>
  <c r="E12" i="43" s="1"/>
  <c r="E15" i="46"/>
  <c r="O15" i="46" s="1"/>
  <c r="AU28" i="26"/>
  <c r="AC35" i="26"/>
  <c r="E22" i="28" s="1"/>
  <c r="AF39" i="26"/>
  <c r="E26" i="31" s="1"/>
  <c r="AI43" i="26"/>
  <c r="E30" i="34" s="1"/>
  <c r="AL47" i="26"/>
  <c r="AQ47" i="26"/>
  <c r="AT25" i="26"/>
  <c r="E12" i="45" s="1"/>
  <c r="AE35" i="26"/>
  <c r="E22" i="30" s="1"/>
  <c r="AH39" i="26"/>
  <c r="E26" i="33" s="1"/>
  <c r="E30" i="36"/>
  <c r="O30" i="36" s="1"/>
  <c r="AK43" i="26"/>
  <c r="AN47" i="26"/>
  <c r="AI31" i="26"/>
  <c r="E18" i="34" s="1"/>
  <c r="AU47" i="26"/>
  <c r="AP47" i="26"/>
  <c r="AC47" i="26"/>
  <c r="AI35" i="26"/>
  <c r="E22" i="34" s="1"/>
  <c r="AL39" i="26"/>
  <c r="E26" i="37" s="1"/>
  <c r="AO43" i="26"/>
  <c r="E30" i="40" s="1"/>
  <c r="AR47" i="26"/>
  <c r="AG47" i="26"/>
  <c r="AT47" i="26"/>
  <c r="AK47" i="26"/>
  <c r="AD25" i="26"/>
  <c r="E12" i="29" s="1"/>
  <c r="AG28" i="26"/>
  <c r="E15" i="32" s="1"/>
  <c r="AJ31" i="26"/>
  <c r="E18" i="35" s="1"/>
  <c r="O18" i="35" s="1"/>
  <c r="AO47" i="26"/>
  <c r="G9" i="35"/>
  <c r="I8" i="35" s="1"/>
  <c r="J8" i="35" s="1"/>
  <c r="P8" i="35" s="1"/>
  <c r="N52" i="25" s="1"/>
  <c r="G9" i="41"/>
  <c r="I9" i="41" s="1"/>
  <c r="J9" i="41" s="1"/>
  <c r="P9" i="41" s="1"/>
  <c r="T53" i="25" s="1"/>
  <c r="G9" i="39"/>
  <c r="G9" i="45"/>
  <c r="H9" i="45" s="1"/>
  <c r="G9" i="28"/>
  <c r="I8" i="28" s="1"/>
  <c r="J8" i="28" s="1"/>
  <c r="P8" i="28" s="1"/>
  <c r="G52" i="25" s="1"/>
  <c r="G15" i="28"/>
  <c r="H15" i="28" s="1"/>
  <c r="G15" i="30"/>
  <c r="I15" i="30" s="1"/>
  <c r="J15" i="30" s="1"/>
  <c r="P15" i="30" s="1"/>
  <c r="I59" i="25" s="1"/>
  <c r="G9" i="30"/>
  <c r="I9" i="30" s="1"/>
  <c r="J9" i="30" s="1"/>
  <c r="P9" i="30" s="1"/>
  <c r="I53" i="25" s="1"/>
  <c r="G12" i="34"/>
  <c r="I12" i="34" s="1"/>
  <c r="J12" i="34" s="1"/>
  <c r="P12" i="34" s="1"/>
  <c r="M56" i="25" s="1"/>
  <c r="G9" i="36"/>
  <c r="I9" i="36" s="1"/>
  <c r="J9" i="36" s="1"/>
  <c r="P9" i="36" s="1"/>
  <c r="O53" i="25" s="1"/>
  <c r="G22" i="37"/>
  <c r="H22" i="37" s="1"/>
  <c r="G15" i="37"/>
  <c r="I15" i="37" s="1"/>
  <c r="J15" i="37" s="1"/>
  <c r="P15" i="37" s="1"/>
  <c r="P59" i="25" s="1"/>
  <c r="G12" i="38"/>
  <c r="G15" i="39"/>
  <c r="H15" i="39" s="1"/>
  <c r="G26" i="40"/>
  <c r="H26" i="40" s="1"/>
  <c r="G18" i="40"/>
  <c r="I18" i="40" s="1"/>
  <c r="J18" i="40" s="1"/>
  <c r="P18" i="40" s="1"/>
  <c r="S62" i="25" s="1"/>
  <c r="G15" i="40"/>
  <c r="H15" i="40" s="1"/>
  <c r="G9" i="40"/>
  <c r="I9" i="40" s="1"/>
  <c r="J9" i="40" s="1"/>
  <c r="P9" i="40" s="1"/>
  <c r="S53" i="25" s="1"/>
  <c r="G15" i="43"/>
  <c r="I15" i="43" s="1"/>
  <c r="J15" i="43" s="1"/>
  <c r="P15" i="43" s="1"/>
  <c r="V59" i="25" s="1"/>
  <c r="G12" i="44"/>
  <c r="H12" i="44" s="1"/>
  <c r="G30" i="45"/>
  <c r="I30" i="45" s="1"/>
  <c r="J30" i="45" s="1"/>
  <c r="P30" i="45" s="1"/>
  <c r="X74" i="25" s="1"/>
  <c r="G22" i="45"/>
  <c r="I22" i="45" s="1"/>
  <c r="J22" i="45" s="1"/>
  <c r="P22" i="45" s="1"/>
  <c r="X66" i="25" s="1"/>
  <c r="G26" i="30"/>
  <c r="H26" i="30" s="1"/>
  <c r="G18" i="30"/>
  <c r="H18" i="30" s="1"/>
  <c r="G12" i="30"/>
  <c r="I12" i="30" s="1"/>
  <c r="J12" i="30" s="1"/>
  <c r="P12" i="30" s="1"/>
  <c r="I56" i="25" s="1"/>
  <c r="G9" i="34"/>
  <c r="I9" i="34" s="1"/>
  <c r="J9" i="34" s="1"/>
  <c r="P9" i="34" s="1"/>
  <c r="M53" i="25" s="1"/>
  <c r="G15" i="35"/>
  <c r="I15" i="35" s="1"/>
  <c r="J15" i="35" s="1"/>
  <c r="P15" i="35" s="1"/>
  <c r="N59" i="25" s="1"/>
  <c r="G12" i="36"/>
  <c r="I12" i="36" s="1"/>
  <c r="J12" i="36" s="1"/>
  <c r="P12" i="36" s="1"/>
  <c r="O56" i="25" s="1"/>
  <c r="G30" i="37"/>
  <c r="I30" i="37" s="1"/>
  <c r="J30" i="37" s="1"/>
  <c r="P30" i="37" s="1"/>
  <c r="P74" i="25" s="1"/>
  <c r="G18" i="37"/>
  <c r="H18" i="37" s="1"/>
  <c r="G9" i="38"/>
  <c r="I9" i="38" s="1"/>
  <c r="J9" i="38" s="1"/>
  <c r="P9" i="38" s="1"/>
  <c r="Q53" i="25" s="1"/>
  <c r="G22" i="39"/>
  <c r="I22" i="39" s="1"/>
  <c r="J22" i="39" s="1"/>
  <c r="P22" i="39" s="1"/>
  <c r="R66" i="25" s="1"/>
  <c r="G12" i="40"/>
  <c r="G15" i="41"/>
  <c r="H15" i="41" s="1"/>
  <c r="G9" i="44"/>
  <c r="I9" i="44" s="1"/>
  <c r="J9" i="44" s="1"/>
  <c r="P9" i="44" s="1"/>
  <c r="W53" i="25" s="1"/>
  <c r="G9" i="46"/>
  <c r="I9" i="46" s="1"/>
  <c r="J9" i="46" s="1"/>
  <c r="P9" i="46" s="1"/>
  <c r="Y53" i="25" s="1"/>
  <c r="G30" i="46"/>
  <c r="G22" i="46"/>
  <c r="G18" i="46"/>
  <c r="C11" i="46"/>
  <c r="M10" i="46"/>
  <c r="I9" i="45"/>
  <c r="J9" i="45" s="1"/>
  <c r="P9" i="45" s="1"/>
  <c r="X53" i="25" s="1"/>
  <c r="I8" i="45"/>
  <c r="J8" i="45" s="1"/>
  <c r="P8" i="45" s="1"/>
  <c r="X52" i="25" s="1"/>
  <c r="I7" i="45"/>
  <c r="C11" i="45"/>
  <c r="M10" i="45"/>
  <c r="G15" i="45"/>
  <c r="G30" i="44"/>
  <c r="G26" i="44"/>
  <c r="G22" i="44"/>
  <c r="G18" i="44"/>
  <c r="C11" i="44"/>
  <c r="M10" i="44"/>
  <c r="I9" i="43"/>
  <c r="J9" i="43" s="1"/>
  <c r="P9" i="43" s="1"/>
  <c r="V53" i="25" s="1"/>
  <c r="H9" i="43"/>
  <c r="I8" i="43"/>
  <c r="J8" i="43" s="1"/>
  <c r="P8" i="43" s="1"/>
  <c r="V52" i="25" s="1"/>
  <c r="I7" i="43"/>
  <c r="G22" i="43"/>
  <c r="G18" i="43"/>
  <c r="C11" i="43"/>
  <c r="M10" i="43"/>
  <c r="G12" i="42"/>
  <c r="C10" i="42"/>
  <c r="M9" i="42"/>
  <c r="G30" i="42"/>
  <c r="G18" i="42"/>
  <c r="G9" i="42"/>
  <c r="G30" i="41"/>
  <c r="G26" i="41"/>
  <c r="G18" i="41"/>
  <c r="C11" i="41"/>
  <c r="M10" i="41"/>
  <c r="G22" i="40"/>
  <c r="C11" i="40"/>
  <c r="M10" i="40"/>
  <c r="G26" i="39"/>
  <c r="I9" i="39"/>
  <c r="J9" i="39" s="1"/>
  <c r="P9" i="39" s="1"/>
  <c r="R53" i="25" s="1"/>
  <c r="H9" i="39"/>
  <c r="I8" i="39"/>
  <c r="J8" i="39" s="1"/>
  <c r="P8" i="39" s="1"/>
  <c r="R52" i="25" s="1"/>
  <c r="I7" i="39"/>
  <c r="C11" i="39"/>
  <c r="M10" i="39"/>
  <c r="G15" i="38"/>
  <c r="G30" i="38"/>
  <c r="G22" i="38"/>
  <c r="C11" i="38"/>
  <c r="M10" i="38"/>
  <c r="G18" i="38"/>
  <c r="I9" i="37"/>
  <c r="J9" i="37" s="1"/>
  <c r="P9" i="37" s="1"/>
  <c r="P53" i="25" s="1"/>
  <c r="H9" i="37"/>
  <c r="I8" i="37"/>
  <c r="J8" i="37" s="1"/>
  <c r="P8" i="37" s="1"/>
  <c r="P52" i="25" s="1"/>
  <c r="I7" i="37"/>
  <c r="C11" i="37"/>
  <c r="M10" i="37"/>
  <c r="G26" i="36"/>
  <c r="G22" i="36"/>
  <c r="G18" i="36"/>
  <c r="C11" i="36"/>
  <c r="M10" i="36"/>
  <c r="G30" i="35"/>
  <c r="G26" i="35"/>
  <c r="G22" i="35"/>
  <c r="C11" i="35"/>
  <c r="M10" i="35"/>
  <c r="C11" i="34"/>
  <c r="M10" i="34"/>
  <c r="G26" i="34"/>
  <c r="C10" i="33"/>
  <c r="M9" i="33"/>
  <c r="G30" i="33"/>
  <c r="G18" i="33"/>
  <c r="G15" i="33"/>
  <c r="G9" i="33"/>
  <c r="G12" i="32"/>
  <c r="C10" i="32"/>
  <c r="M9" i="32"/>
  <c r="G26" i="32"/>
  <c r="G22" i="32"/>
  <c r="G9" i="32"/>
  <c r="G12" i="31"/>
  <c r="C10" i="31"/>
  <c r="M9" i="31"/>
  <c r="G30" i="31"/>
  <c r="G22" i="31"/>
  <c r="G18" i="31"/>
  <c r="G15" i="31"/>
  <c r="G9" i="31"/>
  <c r="C11" i="30"/>
  <c r="M10" i="30"/>
  <c r="G9" i="29"/>
  <c r="G30" i="29"/>
  <c r="G22" i="29"/>
  <c r="G18" i="29"/>
  <c r="C10" i="29"/>
  <c r="M9" i="29"/>
  <c r="G30" i="28"/>
  <c r="G26" i="28"/>
  <c r="G18" i="28"/>
  <c r="H9" i="28"/>
  <c r="C11" i="28"/>
  <c r="M10" i="28"/>
  <c r="G9" i="27"/>
  <c r="G30" i="27"/>
  <c r="G22" i="27"/>
  <c r="G18" i="27"/>
  <c r="G15" i="27"/>
  <c r="G12" i="27"/>
  <c r="C10" i="27"/>
  <c r="M9" i="27"/>
  <c r="I15" i="40" l="1"/>
  <c r="J15" i="40" s="1"/>
  <c r="P15" i="40" s="1"/>
  <c r="S59" i="25" s="1"/>
  <c r="I7" i="28"/>
  <c r="H22" i="45"/>
  <c r="I7" i="41"/>
  <c r="H9" i="41"/>
  <c r="I8" i="41"/>
  <c r="J8" i="41" s="1"/>
  <c r="P8" i="41" s="1"/>
  <c r="T52" i="25" s="1"/>
  <c r="I7" i="35"/>
  <c r="I9" i="35"/>
  <c r="J9" i="35" s="1"/>
  <c r="P9" i="35" s="1"/>
  <c r="N53" i="25" s="1"/>
  <c r="H9" i="35"/>
  <c r="H15" i="30"/>
  <c r="I14" i="30"/>
  <c r="J14" i="30" s="1"/>
  <c r="P14" i="30" s="1"/>
  <c r="I58" i="25" s="1"/>
  <c r="H12" i="30"/>
  <c r="O12" i="37"/>
  <c r="G12" i="37"/>
  <c r="I12" i="37" s="1"/>
  <c r="J12" i="37" s="1"/>
  <c r="P12" i="37" s="1"/>
  <c r="P56" i="25" s="1"/>
  <c r="O22" i="42"/>
  <c r="G22" i="42"/>
  <c r="I21" i="42" s="1"/>
  <c r="J21" i="42" s="1"/>
  <c r="P21" i="42" s="1"/>
  <c r="U65" i="25" s="1"/>
  <c r="O22" i="34"/>
  <c r="G22" i="34"/>
  <c r="I23" i="34" s="1"/>
  <c r="J23" i="34" s="1"/>
  <c r="P23" i="34" s="1"/>
  <c r="M67" i="25" s="1"/>
  <c r="O26" i="42"/>
  <c r="G26" i="42"/>
  <c r="I29" i="42" s="1"/>
  <c r="J29" i="42" s="1"/>
  <c r="P29" i="42" s="1"/>
  <c r="U73" i="25" s="1"/>
  <c r="O26" i="27"/>
  <c r="G26" i="27"/>
  <c r="I25" i="27" s="1"/>
  <c r="J25" i="27" s="1"/>
  <c r="P25" i="27" s="1"/>
  <c r="F69" i="25" s="1"/>
  <c r="O18" i="32"/>
  <c r="G18" i="32"/>
  <c r="I20" i="32" s="1"/>
  <c r="J20" i="32" s="1"/>
  <c r="P20" i="32" s="1"/>
  <c r="K64" i="25" s="1"/>
  <c r="O12" i="45"/>
  <c r="G12" i="45"/>
  <c r="H12" i="45" s="1"/>
  <c r="G30" i="36"/>
  <c r="I27" i="36" s="1"/>
  <c r="J27" i="36" s="1"/>
  <c r="P27" i="36" s="1"/>
  <c r="O71" i="25" s="1"/>
  <c r="O30" i="30"/>
  <c r="G30" i="30"/>
  <c r="I28" i="30" s="1"/>
  <c r="J28" i="30" s="1"/>
  <c r="P28" i="30" s="1"/>
  <c r="I72" i="25" s="1"/>
  <c r="O18" i="39"/>
  <c r="G18" i="39"/>
  <c r="I21" i="39" s="1"/>
  <c r="J21" i="39" s="1"/>
  <c r="P21" i="39" s="1"/>
  <c r="R65" i="25" s="1"/>
  <c r="O15" i="36"/>
  <c r="G15" i="36"/>
  <c r="I13" i="36" s="1"/>
  <c r="J13" i="36" s="1"/>
  <c r="P13" i="36" s="1"/>
  <c r="O57" i="25" s="1"/>
  <c r="O12" i="33"/>
  <c r="G12" i="33"/>
  <c r="I14" i="33" s="1"/>
  <c r="J14" i="33" s="1"/>
  <c r="P14" i="33" s="1"/>
  <c r="L58" i="25" s="1"/>
  <c r="O12" i="43"/>
  <c r="G12" i="43"/>
  <c r="I11" i="43" s="1"/>
  <c r="J11" i="43" s="1"/>
  <c r="P11" i="43" s="1"/>
  <c r="V55" i="25" s="1"/>
  <c r="O26" i="33"/>
  <c r="G26" i="33"/>
  <c r="O30" i="32"/>
  <c r="G30" i="32"/>
  <c r="O15" i="42"/>
  <c r="G15" i="42"/>
  <c r="I16" i="42" s="1"/>
  <c r="J16" i="42" s="1"/>
  <c r="P16" i="42" s="1"/>
  <c r="U60" i="25" s="1"/>
  <c r="O26" i="38"/>
  <c r="G26" i="38"/>
  <c r="I28" i="38" s="1"/>
  <c r="J28" i="38" s="1"/>
  <c r="P28" i="38" s="1"/>
  <c r="Q72" i="25" s="1"/>
  <c r="O22" i="30"/>
  <c r="G22" i="30"/>
  <c r="I22" i="30" s="1"/>
  <c r="J22" i="30" s="1"/>
  <c r="P22" i="30" s="1"/>
  <c r="I66" i="25" s="1"/>
  <c r="O15" i="32"/>
  <c r="G15" i="32"/>
  <c r="O26" i="29"/>
  <c r="G26" i="29"/>
  <c r="I26" i="29" s="1"/>
  <c r="J26" i="29" s="1"/>
  <c r="P26" i="29" s="1"/>
  <c r="H70" i="25" s="1"/>
  <c r="O12" i="39"/>
  <c r="G12" i="39"/>
  <c r="I11" i="39" s="1"/>
  <c r="J11" i="39" s="1"/>
  <c r="P11" i="39" s="1"/>
  <c r="R55" i="25" s="1"/>
  <c r="O12" i="28"/>
  <c r="G12" i="28"/>
  <c r="I12" i="28" s="1"/>
  <c r="J12" i="28" s="1"/>
  <c r="P12" i="28" s="1"/>
  <c r="G56" i="25" s="1"/>
  <c r="O30" i="43"/>
  <c r="G30" i="43"/>
  <c r="I33" i="43" s="1"/>
  <c r="J33" i="43" s="1"/>
  <c r="P33" i="43" s="1"/>
  <c r="V77" i="25" s="1"/>
  <c r="O15" i="29"/>
  <c r="G15" i="29"/>
  <c r="I15" i="29" s="1"/>
  <c r="J15" i="29" s="1"/>
  <c r="P15" i="29" s="1"/>
  <c r="H59" i="25" s="1"/>
  <c r="O30" i="39"/>
  <c r="G30" i="39"/>
  <c r="I30" i="39" s="1"/>
  <c r="J30" i="39" s="1"/>
  <c r="P30" i="39" s="1"/>
  <c r="R74" i="25" s="1"/>
  <c r="O12" i="35"/>
  <c r="G12" i="35"/>
  <c r="I10" i="35" s="1"/>
  <c r="J10" i="35" s="1"/>
  <c r="P10" i="35" s="1"/>
  <c r="N54" i="25" s="1"/>
  <c r="O30" i="34"/>
  <c r="G30" i="34"/>
  <c r="I30" i="34" s="1"/>
  <c r="J30" i="34" s="1"/>
  <c r="P30" i="34" s="1"/>
  <c r="M74" i="25" s="1"/>
  <c r="O15" i="44"/>
  <c r="G15" i="44"/>
  <c r="O22" i="33"/>
  <c r="G22" i="33"/>
  <c r="I19" i="33" s="1"/>
  <c r="J19" i="33" s="1"/>
  <c r="P19" i="33" s="1"/>
  <c r="L63" i="25" s="1"/>
  <c r="O26" i="31"/>
  <c r="G26" i="31"/>
  <c r="I25" i="31" s="1"/>
  <c r="J25" i="31" s="1"/>
  <c r="P25" i="31" s="1"/>
  <c r="J69" i="25" s="1"/>
  <c r="O12" i="41"/>
  <c r="G12" i="41"/>
  <c r="I14" i="41" s="1"/>
  <c r="J14" i="41" s="1"/>
  <c r="P14" i="41" s="1"/>
  <c r="T58" i="25" s="1"/>
  <c r="O26" i="45"/>
  <c r="G26" i="45"/>
  <c r="O12" i="46"/>
  <c r="G12" i="46"/>
  <c r="I12" i="46" s="1"/>
  <c r="J12" i="46" s="1"/>
  <c r="P12" i="46" s="1"/>
  <c r="Y56" i="25" s="1"/>
  <c r="O26" i="37"/>
  <c r="G26" i="37"/>
  <c r="I26" i="37" s="1"/>
  <c r="J26" i="37" s="1"/>
  <c r="P26" i="37" s="1"/>
  <c r="P70" i="25" s="1"/>
  <c r="O18" i="34"/>
  <c r="G18" i="34"/>
  <c r="I16" i="34" s="1"/>
  <c r="J16" i="34" s="1"/>
  <c r="P16" i="34" s="1"/>
  <c r="M60" i="25" s="1"/>
  <c r="O22" i="28"/>
  <c r="G22" i="28"/>
  <c r="I25" i="28" s="1"/>
  <c r="J25" i="28" s="1"/>
  <c r="P25" i="28" s="1"/>
  <c r="G69" i="25" s="1"/>
  <c r="O26" i="46"/>
  <c r="G26" i="46"/>
  <c r="I24" i="46" s="1"/>
  <c r="J24" i="46" s="1"/>
  <c r="P24" i="46" s="1"/>
  <c r="Y68" i="25" s="1"/>
  <c r="O26" i="43"/>
  <c r="G26" i="43"/>
  <c r="I24" i="43" s="1"/>
  <c r="J24" i="43" s="1"/>
  <c r="P24" i="43" s="1"/>
  <c r="V68" i="25" s="1"/>
  <c r="O30" i="40"/>
  <c r="G30" i="40"/>
  <c r="I33" i="40" s="1"/>
  <c r="J33" i="40" s="1"/>
  <c r="P33" i="40" s="1"/>
  <c r="S77" i="25" s="1"/>
  <c r="O18" i="45"/>
  <c r="G18" i="45"/>
  <c r="I20" i="45" s="1"/>
  <c r="J20" i="45" s="1"/>
  <c r="P20" i="45" s="1"/>
  <c r="X64" i="25" s="1"/>
  <c r="O12" i="29"/>
  <c r="G12" i="29"/>
  <c r="O22" i="41"/>
  <c r="G22" i="41"/>
  <c r="I24" i="41" s="1"/>
  <c r="J24" i="41" s="1"/>
  <c r="P24" i="41" s="1"/>
  <c r="T68" i="25" s="1"/>
  <c r="O15" i="34"/>
  <c r="G15" i="34"/>
  <c r="I15" i="34" s="1"/>
  <c r="J15" i="34" s="1"/>
  <c r="P15" i="34" s="1"/>
  <c r="M59" i="25" s="1"/>
  <c r="I22" i="37"/>
  <c r="J22" i="37" s="1"/>
  <c r="P22" i="37" s="1"/>
  <c r="P66" i="25" s="1"/>
  <c r="G18" i="35"/>
  <c r="H18" i="35" s="1"/>
  <c r="G15" i="46"/>
  <c r="H15" i="46" s="1"/>
  <c r="I12" i="44"/>
  <c r="J12" i="44" s="1"/>
  <c r="P12" i="44" s="1"/>
  <c r="W56" i="25" s="1"/>
  <c r="I18" i="37"/>
  <c r="J18" i="37" s="1"/>
  <c r="P18" i="37" s="1"/>
  <c r="P62" i="25" s="1"/>
  <c r="I7" i="38"/>
  <c r="I8" i="38"/>
  <c r="J8" i="38" s="1"/>
  <c r="P8" i="38" s="1"/>
  <c r="Q52" i="25" s="1"/>
  <c r="H9" i="38"/>
  <c r="I31" i="37"/>
  <c r="J31" i="37" s="1"/>
  <c r="P31" i="37" s="1"/>
  <c r="P75" i="25" s="1"/>
  <c r="I26" i="30"/>
  <c r="J26" i="30" s="1"/>
  <c r="P26" i="30" s="1"/>
  <c r="I70" i="25" s="1"/>
  <c r="I10" i="41"/>
  <c r="J10" i="41" s="1"/>
  <c r="P10" i="41" s="1"/>
  <c r="T54" i="25" s="1"/>
  <c r="I15" i="41"/>
  <c r="J15" i="41" s="1"/>
  <c r="P15" i="41" s="1"/>
  <c r="T59" i="25" s="1"/>
  <c r="H22" i="39"/>
  <c r="I14" i="40"/>
  <c r="J14" i="40" s="1"/>
  <c r="P14" i="40" s="1"/>
  <c r="S58" i="25" s="1"/>
  <c r="H18" i="40"/>
  <c r="I13" i="40"/>
  <c r="J13" i="40" s="1"/>
  <c r="P13" i="40" s="1"/>
  <c r="S57" i="25" s="1"/>
  <c r="I26" i="40"/>
  <c r="J26" i="40" s="1"/>
  <c r="P26" i="40" s="1"/>
  <c r="S70" i="25" s="1"/>
  <c r="I12" i="40"/>
  <c r="J12" i="40" s="1"/>
  <c r="P12" i="40" s="1"/>
  <c r="S56" i="25" s="1"/>
  <c r="I7" i="40"/>
  <c r="H9" i="40"/>
  <c r="I14" i="34"/>
  <c r="J14" i="34" s="1"/>
  <c r="P14" i="34" s="1"/>
  <c r="M58" i="25" s="1"/>
  <c r="I11" i="30"/>
  <c r="J11" i="30" s="1"/>
  <c r="P11" i="30" s="1"/>
  <c r="I55" i="25" s="1"/>
  <c r="I11" i="40"/>
  <c r="J11" i="40" s="1"/>
  <c r="P11" i="40" s="1"/>
  <c r="S55" i="25" s="1"/>
  <c r="H12" i="34"/>
  <c r="H30" i="37"/>
  <c r="H15" i="37"/>
  <c r="I33" i="37"/>
  <c r="J33" i="37" s="1"/>
  <c r="P33" i="37" s="1"/>
  <c r="P77" i="25" s="1"/>
  <c r="H12" i="35"/>
  <c r="I13" i="34"/>
  <c r="J13" i="34" s="1"/>
  <c r="P13" i="34" s="1"/>
  <c r="M57" i="25" s="1"/>
  <c r="H15" i="34"/>
  <c r="I12" i="43"/>
  <c r="J12" i="43" s="1"/>
  <c r="P12" i="43" s="1"/>
  <c r="V56" i="25" s="1"/>
  <c r="I17" i="41"/>
  <c r="J17" i="41" s="1"/>
  <c r="P17" i="41" s="1"/>
  <c r="T61" i="25" s="1"/>
  <c r="I12" i="39"/>
  <c r="J12" i="39" s="1"/>
  <c r="P12" i="39" s="1"/>
  <c r="R56" i="25" s="1"/>
  <c r="I10" i="39"/>
  <c r="J10" i="39" s="1"/>
  <c r="P10" i="39" s="1"/>
  <c r="R54" i="25" s="1"/>
  <c r="I15" i="39"/>
  <c r="J15" i="39" s="1"/>
  <c r="P15" i="39" s="1"/>
  <c r="R59" i="25" s="1"/>
  <c r="H12" i="39"/>
  <c r="I24" i="39"/>
  <c r="J24" i="39" s="1"/>
  <c r="P24" i="39" s="1"/>
  <c r="R68" i="25" s="1"/>
  <c r="I16" i="39"/>
  <c r="J16" i="39" s="1"/>
  <c r="P16" i="39" s="1"/>
  <c r="R60" i="25" s="1"/>
  <c r="I11" i="38"/>
  <c r="J11" i="38" s="1"/>
  <c r="P11" i="38" s="1"/>
  <c r="Q55" i="25" s="1"/>
  <c r="H12" i="38"/>
  <c r="I13" i="38"/>
  <c r="J13" i="38" s="1"/>
  <c r="P13" i="38" s="1"/>
  <c r="Q57" i="25" s="1"/>
  <c r="I8" i="36"/>
  <c r="J8" i="36" s="1"/>
  <c r="P8" i="36" s="1"/>
  <c r="O52" i="25" s="1"/>
  <c r="I10" i="36"/>
  <c r="J10" i="36" s="1"/>
  <c r="P10" i="36" s="1"/>
  <c r="O54" i="25" s="1"/>
  <c r="I7" i="36"/>
  <c r="H9" i="36"/>
  <c r="I11" i="36"/>
  <c r="J11" i="36" s="1"/>
  <c r="P11" i="36" s="1"/>
  <c r="O55" i="25" s="1"/>
  <c r="H15" i="35"/>
  <c r="I7" i="34"/>
  <c r="H9" i="34"/>
  <c r="I11" i="34"/>
  <c r="J11" i="34" s="1"/>
  <c r="P11" i="34" s="1"/>
  <c r="M55" i="25" s="1"/>
  <c r="I8" i="34"/>
  <c r="J8" i="34" s="1"/>
  <c r="P8" i="34" s="1"/>
  <c r="M52" i="25" s="1"/>
  <c r="I10" i="34"/>
  <c r="J10" i="34" s="1"/>
  <c r="P10" i="34" s="1"/>
  <c r="M54" i="25" s="1"/>
  <c r="I7" i="30"/>
  <c r="H9" i="30"/>
  <c r="I13" i="30"/>
  <c r="J13" i="30" s="1"/>
  <c r="P13" i="30" s="1"/>
  <c r="I57" i="25" s="1"/>
  <c r="I11" i="28"/>
  <c r="J11" i="28" s="1"/>
  <c r="P11" i="28" s="1"/>
  <c r="G55" i="25" s="1"/>
  <c r="I14" i="28"/>
  <c r="J14" i="28" s="1"/>
  <c r="P14" i="28" s="1"/>
  <c r="G58" i="25" s="1"/>
  <c r="I7" i="44"/>
  <c r="I8" i="44"/>
  <c r="J8" i="44" s="1"/>
  <c r="P8" i="44" s="1"/>
  <c r="W52" i="25" s="1"/>
  <c r="I14" i="38"/>
  <c r="J14" i="38" s="1"/>
  <c r="P14" i="38" s="1"/>
  <c r="Q58" i="25" s="1"/>
  <c r="I10" i="38"/>
  <c r="J10" i="38" s="1"/>
  <c r="P10" i="38" s="1"/>
  <c r="Q54" i="25" s="1"/>
  <c r="I12" i="38"/>
  <c r="J12" i="38" s="1"/>
  <c r="P12" i="38" s="1"/>
  <c r="Q56" i="25" s="1"/>
  <c r="H12" i="36"/>
  <c r="I8" i="30"/>
  <c r="J8" i="30" s="1"/>
  <c r="P8" i="30" s="1"/>
  <c r="I52" i="25" s="1"/>
  <c r="I10" i="30"/>
  <c r="J10" i="30" s="1"/>
  <c r="P10" i="30" s="1"/>
  <c r="I54" i="25" s="1"/>
  <c r="I16" i="30"/>
  <c r="J16" i="30" s="1"/>
  <c r="P16" i="30" s="1"/>
  <c r="I60" i="25" s="1"/>
  <c r="I17" i="30"/>
  <c r="J17" i="30" s="1"/>
  <c r="P17" i="30" s="1"/>
  <c r="I61" i="25" s="1"/>
  <c r="I18" i="30"/>
  <c r="J18" i="30" s="1"/>
  <c r="P18" i="30" s="1"/>
  <c r="I62" i="25" s="1"/>
  <c r="I15" i="28"/>
  <c r="J15" i="28" s="1"/>
  <c r="P15" i="28" s="1"/>
  <c r="G59" i="25" s="1"/>
  <c r="I9" i="28"/>
  <c r="J9" i="28" s="1"/>
  <c r="P9" i="28" s="1"/>
  <c r="G53" i="25" s="1"/>
  <c r="I7" i="46"/>
  <c r="I8" i="46"/>
  <c r="J8" i="46" s="1"/>
  <c r="P8" i="46" s="1"/>
  <c r="Y52" i="25" s="1"/>
  <c r="H30" i="45"/>
  <c r="I13" i="44"/>
  <c r="J13" i="44" s="1"/>
  <c r="P13" i="44" s="1"/>
  <c r="W57" i="25" s="1"/>
  <c r="I19" i="39"/>
  <c r="J19" i="39" s="1"/>
  <c r="P19" i="39" s="1"/>
  <c r="R63" i="25" s="1"/>
  <c r="I17" i="39"/>
  <c r="J17" i="39" s="1"/>
  <c r="P17" i="39" s="1"/>
  <c r="R61" i="25" s="1"/>
  <c r="H30" i="39"/>
  <c r="I10" i="37"/>
  <c r="J10" i="37" s="1"/>
  <c r="P10" i="37" s="1"/>
  <c r="P54" i="25" s="1"/>
  <c r="I19" i="37"/>
  <c r="J19" i="37" s="1"/>
  <c r="P19" i="37" s="1"/>
  <c r="P63" i="25" s="1"/>
  <c r="H9" i="46"/>
  <c r="I25" i="45"/>
  <c r="J25" i="45" s="1"/>
  <c r="P25" i="45" s="1"/>
  <c r="X69" i="25" s="1"/>
  <c r="I14" i="44"/>
  <c r="J14" i="44" s="1"/>
  <c r="P14" i="44" s="1"/>
  <c r="W58" i="25" s="1"/>
  <c r="I17" i="44"/>
  <c r="J17" i="44" s="1"/>
  <c r="P17" i="44" s="1"/>
  <c r="W61" i="25" s="1"/>
  <c r="H9" i="44"/>
  <c r="I10" i="44"/>
  <c r="J10" i="44" s="1"/>
  <c r="P10" i="44" s="1"/>
  <c r="W54" i="25" s="1"/>
  <c r="I11" i="44"/>
  <c r="J11" i="44" s="1"/>
  <c r="P11" i="44" s="1"/>
  <c r="W55" i="25" s="1"/>
  <c r="I17" i="43"/>
  <c r="J17" i="43" s="1"/>
  <c r="P17" i="43" s="1"/>
  <c r="V61" i="25" s="1"/>
  <c r="H15" i="43"/>
  <c r="H12" i="40"/>
  <c r="I8" i="40"/>
  <c r="J8" i="40" s="1"/>
  <c r="P8" i="40" s="1"/>
  <c r="S52" i="25" s="1"/>
  <c r="I10" i="40"/>
  <c r="J10" i="40" s="1"/>
  <c r="P10" i="40" s="1"/>
  <c r="S54" i="25" s="1"/>
  <c r="I16" i="40"/>
  <c r="J16" i="40" s="1"/>
  <c r="P16" i="40" s="1"/>
  <c r="S60" i="25" s="1"/>
  <c r="I17" i="40"/>
  <c r="J17" i="40" s="1"/>
  <c r="P17" i="40" s="1"/>
  <c r="S61" i="25" s="1"/>
  <c r="H18" i="39"/>
  <c r="I24" i="37"/>
  <c r="J24" i="37" s="1"/>
  <c r="P24" i="37" s="1"/>
  <c r="P68" i="25" s="1"/>
  <c r="I21" i="37"/>
  <c r="J21" i="37" s="1"/>
  <c r="P21" i="37" s="1"/>
  <c r="P65" i="25" s="1"/>
  <c r="I16" i="37"/>
  <c r="J16" i="37" s="1"/>
  <c r="P16" i="37" s="1"/>
  <c r="P60" i="25" s="1"/>
  <c r="I17" i="37"/>
  <c r="J17" i="37" s="1"/>
  <c r="P17" i="37" s="1"/>
  <c r="P61" i="25" s="1"/>
  <c r="I20" i="37"/>
  <c r="J20" i="37" s="1"/>
  <c r="P20" i="37" s="1"/>
  <c r="P64" i="25" s="1"/>
  <c r="I23" i="37"/>
  <c r="J23" i="37" s="1"/>
  <c r="P23" i="37" s="1"/>
  <c r="P67" i="25" s="1"/>
  <c r="I13" i="28"/>
  <c r="J13" i="28" s="1"/>
  <c r="P13" i="28" s="1"/>
  <c r="G57" i="25" s="1"/>
  <c r="I7" i="27"/>
  <c r="I8" i="27"/>
  <c r="J8" i="27" s="1"/>
  <c r="P8" i="27" s="1"/>
  <c r="F52" i="25" s="1"/>
  <c r="I7" i="29"/>
  <c r="I8" i="29"/>
  <c r="J8" i="29" s="1"/>
  <c r="P8" i="29" s="1"/>
  <c r="H52" i="25" s="1"/>
  <c r="C12" i="46"/>
  <c r="M11" i="46"/>
  <c r="I21" i="46"/>
  <c r="J21" i="46" s="1"/>
  <c r="P21" i="46" s="1"/>
  <c r="Y65" i="25" s="1"/>
  <c r="I20" i="46"/>
  <c r="J20" i="46" s="1"/>
  <c r="P20" i="46" s="1"/>
  <c r="Y64" i="25" s="1"/>
  <c r="I19" i="46"/>
  <c r="J19" i="46" s="1"/>
  <c r="P19" i="46" s="1"/>
  <c r="Y63" i="25" s="1"/>
  <c r="H18" i="46"/>
  <c r="I18" i="46"/>
  <c r="J18" i="46" s="1"/>
  <c r="P18" i="46" s="1"/>
  <c r="Y62" i="25" s="1"/>
  <c r="H22" i="46"/>
  <c r="I22" i="46"/>
  <c r="J22" i="46" s="1"/>
  <c r="P22" i="46" s="1"/>
  <c r="Y66" i="25" s="1"/>
  <c r="I27" i="46"/>
  <c r="J27" i="46" s="1"/>
  <c r="P27" i="46" s="1"/>
  <c r="Y71" i="25" s="1"/>
  <c r="H30" i="46"/>
  <c r="I30" i="46"/>
  <c r="J30" i="46" s="1"/>
  <c r="P30" i="46" s="1"/>
  <c r="Y74" i="25" s="1"/>
  <c r="Y80" i="25"/>
  <c r="Y79" i="25"/>
  <c r="I21" i="45"/>
  <c r="J21" i="45" s="1"/>
  <c r="P21" i="45" s="1"/>
  <c r="X65" i="25" s="1"/>
  <c r="C12" i="45"/>
  <c r="M11" i="45"/>
  <c r="I23" i="45"/>
  <c r="J23" i="45" s="1"/>
  <c r="P23" i="45" s="1"/>
  <c r="X67" i="25" s="1"/>
  <c r="I32" i="45"/>
  <c r="J32" i="45" s="1"/>
  <c r="P32" i="45" s="1"/>
  <c r="X76" i="25" s="1"/>
  <c r="I29" i="45"/>
  <c r="J29" i="45" s="1"/>
  <c r="P29" i="45" s="1"/>
  <c r="X73" i="25" s="1"/>
  <c r="I28" i="45"/>
  <c r="J28" i="45" s="1"/>
  <c r="P28" i="45" s="1"/>
  <c r="X72" i="25" s="1"/>
  <c r="I27" i="45"/>
  <c r="J27" i="45" s="1"/>
  <c r="P27" i="45" s="1"/>
  <c r="X71" i="25" s="1"/>
  <c r="H26" i="45"/>
  <c r="I26" i="45"/>
  <c r="J26" i="45" s="1"/>
  <c r="P26" i="45" s="1"/>
  <c r="X70" i="25" s="1"/>
  <c r="I17" i="45"/>
  <c r="J17" i="45" s="1"/>
  <c r="P17" i="45" s="1"/>
  <c r="X61" i="25" s="1"/>
  <c r="H15" i="45"/>
  <c r="I15" i="45"/>
  <c r="J15" i="45" s="1"/>
  <c r="P15" i="45" s="1"/>
  <c r="X59" i="25" s="1"/>
  <c r="I24" i="45"/>
  <c r="J24" i="45" s="1"/>
  <c r="P24" i="45" s="1"/>
  <c r="X68" i="25" s="1"/>
  <c r="I31" i="45"/>
  <c r="J31" i="45" s="1"/>
  <c r="P31" i="45" s="1"/>
  <c r="X75" i="25" s="1"/>
  <c r="I33" i="45"/>
  <c r="J33" i="45" s="1"/>
  <c r="P33" i="45" s="1"/>
  <c r="X77" i="25" s="1"/>
  <c r="I16" i="44"/>
  <c r="J16" i="44" s="1"/>
  <c r="P16" i="44" s="1"/>
  <c r="W60" i="25" s="1"/>
  <c r="C12" i="44"/>
  <c r="M11" i="44"/>
  <c r="I21" i="44"/>
  <c r="J21" i="44" s="1"/>
  <c r="P21" i="44" s="1"/>
  <c r="W65" i="25" s="1"/>
  <c r="I20" i="44"/>
  <c r="J20" i="44" s="1"/>
  <c r="P20" i="44" s="1"/>
  <c r="W64" i="25" s="1"/>
  <c r="I19" i="44"/>
  <c r="J19" i="44" s="1"/>
  <c r="P19" i="44" s="1"/>
  <c r="W63" i="25" s="1"/>
  <c r="H18" i="44"/>
  <c r="I18" i="44"/>
  <c r="J18" i="44" s="1"/>
  <c r="P18" i="44" s="1"/>
  <c r="W62" i="25" s="1"/>
  <c r="I25" i="44"/>
  <c r="J25" i="44" s="1"/>
  <c r="P25" i="44" s="1"/>
  <c r="W69" i="25" s="1"/>
  <c r="I24" i="44"/>
  <c r="J24" i="44" s="1"/>
  <c r="P24" i="44" s="1"/>
  <c r="W68" i="25" s="1"/>
  <c r="I23" i="44"/>
  <c r="J23" i="44" s="1"/>
  <c r="P23" i="44" s="1"/>
  <c r="W67" i="25" s="1"/>
  <c r="H22" i="44"/>
  <c r="I22" i="44"/>
  <c r="J22" i="44" s="1"/>
  <c r="P22" i="44" s="1"/>
  <c r="W66" i="25" s="1"/>
  <c r="I29" i="44"/>
  <c r="J29" i="44" s="1"/>
  <c r="P29" i="44" s="1"/>
  <c r="W73" i="25" s="1"/>
  <c r="I28" i="44"/>
  <c r="J28" i="44" s="1"/>
  <c r="P28" i="44" s="1"/>
  <c r="W72" i="25" s="1"/>
  <c r="I27" i="44"/>
  <c r="J27" i="44" s="1"/>
  <c r="P27" i="44" s="1"/>
  <c r="W71" i="25" s="1"/>
  <c r="H26" i="44"/>
  <c r="I26" i="44"/>
  <c r="J26" i="44" s="1"/>
  <c r="P26" i="44" s="1"/>
  <c r="W70" i="25" s="1"/>
  <c r="I33" i="44"/>
  <c r="J33" i="44" s="1"/>
  <c r="P33" i="44" s="1"/>
  <c r="W77" i="25" s="1"/>
  <c r="I32" i="44"/>
  <c r="J32" i="44" s="1"/>
  <c r="P32" i="44" s="1"/>
  <c r="W76" i="25" s="1"/>
  <c r="I31" i="44"/>
  <c r="J31" i="44" s="1"/>
  <c r="P31" i="44" s="1"/>
  <c r="W75" i="25" s="1"/>
  <c r="H30" i="44"/>
  <c r="I30" i="44"/>
  <c r="J30" i="44" s="1"/>
  <c r="P30" i="44" s="1"/>
  <c r="W74" i="25" s="1"/>
  <c r="I16" i="43"/>
  <c r="J16" i="43" s="1"/>
  <c r="P16" i="43" s="1"/>
  <c r="V60" i="25" s="1"/>
  <c r="C12" i="43"/>
  <c r="M11" i="43"/>
  <c r="I21" i="43"/>
  <c r="J21" i="43" s="1"/>
  <c r="P21" i="43" s="1"/>
  <c r="V65" i="25" s="1"/>
  <c r="I20" i="43"/>
  <c r="J20" i="43" s="1"/>
  <c r="P20" i="43" s="1"/>
  <c r="V64" i="25" s="1"/>
  <c r="I19" i="43"/>
  <c r="J19" i="43" s="1"/>
  <c r="P19" i="43" s="1"/>
  <c r="V63" i="25" s="1"/>
  <c r="H18" i="43"/>
  <c r="I18" i="43"/>
  <c r="J18" i="43" s="1"/>
  <c r="P18" i="43" s="1"/>
  <c r="V62" i="25" s="1"/>
  <c r="I25" i="43"/>
  <c r="J25" i="43" s="1"/>
  <c r="P25" i="43" s="1"/>
  <c r="V69" i="25" s="1"/>
  <c r="I23" i="43"/>
  <c r="J23" i="43" s="1"/>
  <c r="P23" i="43" s="1"/>
  <c r="V67" i="25" s="1"/>
  <c r="H22" i="43"/>
  <c r="I22" i="43"/>
  <c r="J22" i="43" s="1"/>
  <c r="P22" i="43" s="1"/>
  <c r="V66" i="25" s="1"/>
  <c r="H26" i="43"/>
  <c r="I26" i="43"/>
  <c r="J26" i="43" s="1"/>
  <c r="P26" i="43" s="1"/>
  <c r="V70" i="25" s="1"/>
  <c r="V80" i="25"/>
  <c r="V79" i="25"/>
  <c r="V78" i="25"/>
  <c r="I11" i="42"/>
  <c r="J11" i="42" s="1"/>
  <c r="P11" i="42" s="1"/>
  <c r="U55" i="25" s="1"/>
  <c r="I10" i="42"/>
  <c r="J10" i="42" s="1"/>
  <c r="P10" i="42" s="1"/>
  <c r="U54" i="25" s="1"/>
  <c r="H9" i="42"/>
  <c r="I8" i="42"/>
  <c r="J8" i="42" s="1"/>
  <c r="P8" i="42" s="1"/>
  <c r="U52" i="25" s="1"/>
  <c r="I7" i="42"/>
  <c r="I9" i="42"/>
  <c r="J9" i="42" s="1"/>
  <c r="P9" i="42" s="1"/>
  <c r="U53" i="25" s="1"/>
  <c r="H18" i="42"/>
  <c r="I18" i="42"/>
  <c r="J18" i="42" s="1"/>
  <c r="P18" i="42" s="1"/>
  <c r="U62" i="25" s="1"/>
  <c r="I22" i="42"/>
  <c r="J22" i="42" s="1"/>
  <c r="P22" i="42" s="1"/>
  <c r="U66" i="25" s="1"/>
  <c r="I33" i="42"/>
  <c r="J33" i="42" s="1"/>
  <c r="P33" i="42" s="1"/>
  <c r="U77" i="25" s="1"/>
  <c r="I32" i="42"/>
  <c r="J32" i="42" s="1"/>
  <c r="P32" i="42" s="1"/>
  <c r="U76" i="25" s="1"/>
  <c r="I31" i="42"/>
  <c r="J31" i="42" s="1"/>
  <c r="P31" i="42" s="1"/>
  <c r="U75" i="25" s="1"/>
  <c r="H30" i="42"/>
  <c r="I30" i="42"/>
  <c r="J30" i="42" s="1"/>
  <c r="P30" i="42" s="1"/>
  <c r="U74" i="25" s="1"/>
  <c r="I17" i="42"/>
  <c r="J17" i="42" s="1"/>
  <c r="P17" i="42" s="1"/>
  <c r="U61" i="25" s="1"/>
  <c r="M10" i="42"/>
  <c r="C11" i="42"/>
  <c r="H12" i="42"/>
  <c r="I12" i="42"/>
  <c r="J12" i="42" s="1"/>
  <c r="P12" i="42" s="1"/>
  <c r="U56" i="25" s="1"/>
  <c r="I16" i="41"/>
  <c r="J16" i="41" s="1"/>
  <c r="P16" i="41" s="1"/>
  <c r="T60" i="25" s="1"/>
  <c r="C12" i="41"/>
  <c r="M11" i="41"/>
  <c r="H18" i="41"/>
  <c r="I18" i="41"/>
  <c r="J18" i="41" s="1"/>
  <c r="P18" i="41" s="1"/>
  <c r="T62" i="25" s="1"/>
  <c r="I29" i="41"/>
  <c r="J29" i="41" s="1"/>
  <c r="P29" i="41" s="1"/>
  <c r="T73" i="25" s="1"/>
  <c r="I28" i="41"/>
  <c r="J28" i="41" s="1"/>
  <c r="P28" i="41" s="1"/>
  <c r="T72" i="25" s="1"/>
  <c r="I27" i="41"/>
  <c r="J27" i="41" s="1"/>
  <c r="P27" i="41" s="1"/>
  <c r="T71" i="25" s="1"/>
  <c r="H26" i="41"/>
  <c r="I26" i="41"/>
  <c r="J26" i="41" s="1"/>
  <c r="P26" i="41" s="1"/>
  <c r="T70" i="25" s="1"/>
  <c r="I33" i="41"/>
  <c r="J33" i="41" s="1"/>
  <c r="P33" i="41" s="1"/>
  <c r="T77" i="25" s="1"/>
  <c r="I32" i="41"/>
  <c r="J32" i="41" s="1"/>
  <c r="P32" i="41" s="1"/>
  <c r="T76" i="25" s="1"/>
  <c r="I31" i="41"/>
  <c r="J31" i="41" s="1"/>
  <c r="P31" i="41" s="1"/>
  <c r="T75" i="25" s="1"/>
  <c r="H30" i="41"/>
  <c r="I30" i="41"/>
  <c r="J30" i="41" s="1"/>
  <c r="P30" i="41" s="1"/>
  <c r="T74" i="25" s="1"/>
  <c r="I25" i="40"/>
  <c r="J25" i="40" s="1"/>
  <c r="P25" i="40" s="1"/>
  <c r="S69" i="25" s="1"/>
  <c r="I24" i="40"/>
  <c r="J24" i="40" s="1"/>
  <c r="P24" i="40" s="1"/>
  <c r="S68" i="25" s="1"/>
  <c r="I23" i="40"/>
  <c r="J23" i="40" s="1"/>
  <c r="P23" i="40" s="1"/>
  <c r="S67" i="25" s="1"/>
  <c r="H22" i="40"/>
  <c r="I22" i="40"/>
  <c r="J22" i="40" s="1"/>
  <c r="P22" i="40" s="1"/>
  <c r="S66" i="25" s="1"/>
  <c r="I19" i="40"/>
  <c r="J19" i="40" s="1"/>
  <c r="P19" i="40" s="1"/>
  <c r="S63" i="25" s="1"/>
  <c r="I21" i="40"/>
  <c r="J21" i="40" s="1"/>
  <c r="P21" i="40" s="1"/>
  <c r="S65" i="25" s="1"/>
  <c r="C12" i="40"/>
  <c r="M11" i="40"/>
  <c r="I20" i="40"/>
  <c r="J20" i="40" s="1"/>
  <c r="P20" i="40" s="1"/>
  <c r="S64" i="25" s="1"/>
  <c r="I27" i="40"/>
  <c r="J27" i="40" s="1"/>
  <c r="P27" i="40" s="1"/>
  <c r="S71" i="25" s="1"/>
  <c r="I31" i="39"/>
  <c r="J31" i="39" s="1"/>
  <c r="P31" i="39" s="1"/>
  <c r="R75" i="25" s="1"/>
  <c r="I32" i="39"/>
  <c r="J32" i="39" s="1"/>
  <c r="P32" i="39" s="1"/>
  <c r="R76" i="25" s="1"/>
  <c r="C12" i="39"/>
  <c r="M11" i="39"/>
  <c r="I29" i="39"/>
  <c r="J29" i="39" s="1"/>
  <c r="P29" i="39" s="1"/>
  <c r="R73" i="25" s="1"/>
  <c r="I28" i="39"/>
  <c r="J28" i="39" s="1"/>
  <c r="P28" i="39" s="1"/>
  <c r="R72" i="25" s="1"/>
  <c r="I27" i="39"/>
  <c r="J27" i="39" s="1"/>
  <c r="P27" i="39" s="1"/>
  <c r="R71" i="25" s="1"/>
  <c r="H26" i="39"/>
  <c r="I26" i="39"/>
  <c r="J26" i="39" s="1"/>
  <c r="P26" i="39" s="1"/>
  <c r="R70" i="25" s="1"/>
  <c r="I23" i="39"/>
  <c r="J23" i="39" s="1"/>
  <c r="P23" i="39" s="1"/>
  <c r="R67" i="25" s="1"/>
  <c r="I25" i="39"/>
  <c r="J25" i="39" s="1"/>
  <c r="P25" i="39" s="1"/>
  <c r="R69" i="25" s="1"/>
  <c r="C12" i="38"/>
  <c r="M11" i="38"/>
  <c r="H22" i="38"/>
  <c r="I22" i="38"/>
  <c r="J22" i="38" s="1"/>
  <c r="P22" i="38" s="1"/>
  <c r="Q66" i="25" s="1"/>
  <c r="I17" i="38"/>
  <c r="J17" i="38" s="1"/>
  <c r="P17" i="38" s="1"/>
  <c r="Q61" i="25" s="1"/>
  <c r="I16" i="38"/>
  <c r="J16" i="38" s="1"/>
  <c r="P16" i="38" s="1"/>
  <c r="Q60" i="25" s="1"/>
  <c r="H15" i="38"/>
  <c r="I15" i="38"/>
  <c r="J15" i="38" s="1"/>
  <c r="P15" i="38" s="1"/>
  <c r="Q59" i="25" s="1"/>
  <c r="I21" i="38"/>
  <c r="J21" i="38" s="1"/>
  <c r="P21" i="38" s="1"/>
  <c r="Q65" i="25" s="1"/>
  <c r="I20" i="38"/>
  <c r="J20" i="38" s="1"/>
  <c r="P20" i="38" s="1"/>
  <c r="Q64" i="25" s="1"/>
  <c r="I19" i="38"/>
  <c r="J19" i="38" s="1"/>
  <c r="P19" i="38" s="1"/>
  <c r="Q63" i="25" s="1"/>
  <c r="H18" i="38"/>
  <c r="I18" i="38"/>
  <c r="J18" i="38" s="1"/>
  <c r="P18" i="38" s="1"/>
  <c r="Q62" i="25" s="1"/>
  <c r="I33" i="38"/>
  <c r="J33" i="38" s="1"/>
  <c r="P33" i="38" s="1"/>
  <c r="Q77" i="25" s="1"/>
  <c r="I32" i="38"/>
  <c r="J32" i="38" s="1"/>
  <c r="P32" i="38" s="1"/>
  <c r="Q76" i="25" s="1"/>
  <c r="I31" i="38"/>
  <c r="J31" i="38" s="1"/>
  <c r="P31" i="38" s="1"/>
  <c r="Q75" i="25" s="1"/>
  <c r="H30" i="38"/>
  <c r="I30" i="38"/>
  <c r="J30" i="38" s="1"/>
  <c r="P30" i="38" s="1"/>
  <c r="Q74" i="25" s="1"/>
  <c r="I32" i="37"/>
  <c r="J32" i="37" s="1"/>
  <c r="P32" i="37" s="1"/>
  <c r="P76" i="25" s="1"/>
  <c r="C12" i="37"/>
  <c r="M11" i="37"/>
  <c r="I16" i="36"/>
  <c r="J16" i="36" s="1"/>
  <c r="P16" i="36" s="1"/>
  <c r="O60" i="25" s="1"/>
  <c r="C12" i="36"/>
  <c r="M11" i="36"/>
  <c r="I21" i="36"/>
  <c r="J21" i="36" s="1"/>
  <c r="P21" i="36" s="1"/>
  <c r="O65" i="25" s="1"/>
  <c r="I20" i="36"/>
  <c r="J20" i="36" s="1"/>
  <c r="P20" i="36" s="1"/>
  <c r="O64" i="25" s="1"/>
  <c r="I19" i="36"/>
  <c r="J19" i="36" s="1"/>
  <c r="P19" i="36" s="1"/>
  <c r="O63" i="25" s="1"/>
  <c r="H18" i="36"/>
  <c r="I18" i="36"/>
  <c r="J18" i="36" s="1"/>
  <c r="P18" i="36" s="1"/>
  <c r="O62" i="25" s="1"/>
  <c r="I25" i="36"/>
  <c r="J25" i="36" s="1"/>
  <c r="P25" i="36" s="1"/>
  <c r="O69" i="25" s="1"/>
  <c r="I24" i="36"/>
  <c r="J24" i="36" s="1"/>
  <c r="P24" i="36" s="1"/>
  <c r="O68" i="25" s="1"/>
  <c r="I23" i="36"/>
  <c r="J23" i="36" s="1"/>
  <c r="P23" i="36" s="1"/>
  <c r="O67" i="25" s="1"/>
  <c r="H22" i="36"/>
  <c r="I22" i="36"/>
  <c r="J22" i="36" s="1"/>
  <c r="P22" i="36" s="1"/>
  <c r="O66" i="25" s="1"/>
  <c r="H26" i="36"/>
  <c r="I26" i="36"/>
  <c r="J26" i="36" s="1"/>
  <c r="P26" i="36" s="1"/>
  <c r="O70" i="25" s="1"/>
  <c r="O80" i="25"/>
  <c r="O79" i="25"/>
  <c r="O78" i="25"/>
  <c r="I16" i="35"/>
  <c r="J16" i="35" s="1"/>
  <c r="P16" i="35" s="1"/>
  <c r="N60" i="25" s="1"/>
  <c r="C12" i="35"/>
  <c r="M11" i="35"/>
  <c r="I21" i="35"/>
  <c r="J21" i="35" s="1"/>
  <c r="P21" i="35" s="1"/>
  <c r="N65" i="25" s="1"/>
  <c r="I20" i="35"/>
  <c r="J20" i="35" s="1"/>
  <c r="P20" i="35" s="1"/>
  <c r="N64" i="25" s="1"/>
  <c r="I19" i="35"/>
  <c r="J19" i="35" s="1"/>
  <c r="P19" i="35" s="1"/>
  <c r="N63" i="25" s="1"/>
  <c r="I25" i="35"/>
  <c r="J25" i="35" s="1"/>
  <c r="P25" i="35" s="1"/>
  <c r="N69" i="25" s="1"/>
  <c r="I24" i="35"/>
  <c r="J24" i="35" s="1"/>
  <c r="P24" i="35" s="1"/>
  <c r="N68" i="25" s="1"/>
  <c r="I23" i="35"/>
  <c r="J23" i="35" s="1"/>
  <c r="P23" i="35" s="1"/>
  <c r="N67" i="25" s="1"/>
  <c r="H22" i="35"/>
  <c r="I22" i="35"/>
  <c r="J22" i="35" s="1"/>
  <c r="P22" i="35" s="1"/>
  <c r="N66" i="25" s="1"/>
  <c r="I29" i="35"/>
  <c r="J29" i="35" s="1"/>
  <c r="P29" i="35" s="1"/>
  <c r="N73" i="25" s="1"/>
  <c r="I28" i="35"/>
  <c r="J28" i="35" s="1"/>
  <c r="P28" i="35" s="1"/>
  <c r="N72" i="25" s="1"/>
  <c r="I27" i="35"/>
  <c r="J27" i="35" s="1"/>
  <c r="P27" i="35" s="1"/>
  <c r="N71" i="25" s="1"/>
  <c r="H26" i="35"/>
  <c r="I26" i="35"/>
  <c r="J26" i="35" s="1"/>
  <c r="P26" i="35" s="1"/>
  <c r="N70" i="25" s="1"/>
  <c r="I33" i="35"/>
  <c r="J33" i="35" s="1"/>
  <c r="P33" i="35" s="1"/>
  <c r="N77" i="25" s="1"/>
  <c r="I32" i="35"/>
  <c r="J32" i="35" s="1"/>
  <c r="P32" i="35" s="1"/>
  <c r="N76" i="25" s="1"/>
  <c r="I31" i="35"/>
  <c r="J31" i="35" s="1"/>
  <c r="P31" i="35" s="1"/>
  <c r="N75" i="25" s="1"/>
  <c r="H30" i="35"/>
  <c r="I30" i="35"/>
  <c r="J30" i="35" s="1"/>
  <c r="P30" i="35" s="1"/>
  <c r="N74" i="25" s="1"/>
  <c r="I25" i="34"/>
  <c r="J25" i="34" s="1"/>
  <c r="P25" i="34" s="1"/>
  <c r="M69" i="25" s="1"/>
  <c r="H26" i="34"/>
  <c r="I26" i="34"/>
  <c r="J26" i="34" s="1"/>
  <c r="P26" i="34" s="1"/>
  <c r="M70" i="25" s="1"/>
  <c r="I17" i="34"/>
  <c r="J17" i="34" s="1"/>
  <c r="P17" i="34" s="1"/>
  <c r="M61" i="25" s="1"/>
  <c r="C12" i="34"/>
  <c r="M11" i="34"/>
  <c r="H9" i="33"/>
  <c r="I8" i="33"/>
  <c r="J8" i="33" s="1"/>
  <c r="P8" i="33" s="1"/>
  <c r="L52" i="25" s="1"/>
  <c r="I7" i="33"/>
  <c r="I9" i="33"/>
  <c r="J9" i="33" s="1"/>
  <c r="P9" i="33" s="1"/>
  <c r="L53" i="25" s="1"/>
  <c r="I21" i="33"/>
  <c r="J21" i="33" s="1"/>
  <c r="P21" i="33" s="1"/>
  <c r="L65" i="25" s="1"/>
  <c r="I20" i="33"/>
  <c r="J20" i="33" s="1"/>
  <c r="P20" i="33" s="1"/>
  <c r="L64" i="25" s="1"/>
  <c r="H18" i="33"/>
  <c r="I18" i="33"/>
  <c r="J18" i="33" s="1"/>
  <c r="P18" i="33" s="1"/>
  <c r="L62" i="25" s="1"/>
  <c r="I29" i="33"/>
  <c r="J29" i="33" s="1"/>
  <c r="P29" i="33" s="1"/>
  <c r="L73" i="25" s="1"/>
  <c r="I28" i="33"/>
  <c r="J28" i="33" s="1"/>
  <c r="P28" i="33" s="1"/>
  <c r="L72" i="25" s="1"/>
  <c r="I27" i="33"/>
  <c r="J27" i="33" s="1"/>
  <c r="P27" i="33" s="1"/>
  <c r="L71" i="25" s="1"/>
  <c r="H26" i="33"/>
  <c r="I26" i="33"/>
  <c r="J26" i="33" s="1"/>
  <c r="P26" i="33" s="1"/>
  <c r="L70" i="25" s="1"/>
  <c r="I33" i="33"/>
  <c r="J33" i="33" s="1"/>
  <c r="P33" i="33" s="1"/>
  <c r="L77" i="25" s="1"/>
  <c r="I32" i="33"/>
  <c r="J32" i="33" s="1"/>
  <c r="P32" i="33" s="1"/>
  <c r="L76" i="25" s="1"/>
  <c r="I31" i="33"/>
  <c r="J31" i="33" s="1"/>
  <c r="P31" i="33" s="1"/>
  <c r="L75" i="25" s="1"/>
  <c r="H30" i="33"/>
  <c r="I30" i="33"/>
  <c r="J30" i="33" s="1"/>
  <c r="P30" i="33" s="1"/>
  <c r="L74" i="25" s="1"/>
  <c r="I17" i="33"/>
  <c r="J17" i="33" s="1"/>
  <c r="P17" i="33" s="1"/>
  <c r="L61" i="25" s="1"/>
  <c r="I16" i="33"/>
  <c r="J16" i="33" s="1"/>
  <c r="P16" i="33" s="1"/>
  <c r="L60" i="25" s="1"/>
  <c r="H15" i="33"/>
  <c r="I15" i="33"/>
  <c r="J15" i="33" s="1"/>
  <c r="P15" i="33" s="1"/>
  <c r="L59" i="25" s="1"/>
  <c r="M10" i="33"/>
  <c r="C11" i="33"/>
  <c r="M10" i="32"/>
  <c r="C11" i="32"/>
  <c r="H12" i="32"/>
  <c r="I12" i="32"/>
  <c r="J12" i="32" s="1"/>
  <c r="P12" i="32" s="1"/>
  <c r="K56" i="25" s="1"/>
  <c r="I11" i="32"/>
  <c r="J11" i="32" s="1"/>
  <c r="P11" i="32" s="1"/>
  <c r="K55" i="25" s="1"/>
  <c r="I10" i="32"/>
  <c r="J10" i="32" s="1"/>
  <c r="P10" i="32" s="1"/>
  <c r="K54" i="25" s="1"/>
  <c r="H9" i="32"/>
  <c r="I8" i="32"/>
  <c r="J8" i="32" s="1"/>
  <c r="P8" i="32" s="1"/>
  <c r="K52" i="25" s="1"/>
  <c r="I7" i="32"/>
  <c r="I9" i="32"/>
  <c r="J9" i="32" s="1"/>
  <c r="P9" i="32" s="1"/>
  <c r="K53" i="25" s="1"/>
  <c r="I25" i="32"/>
  <c r="J25" i="32" s="1"/>
  <c r="P25" i="32" s="1"/>
  <c r="K69" i="25" s="1"/>
  <c r="I24" i="32"/>
  <c r="J24" i="32" s="1"/>
  <c r="P24" i="32" s="1"/>
  <c r="K68" i="25" s="1"/>
  <c r="I23" i="32"/>
  <c r="J23" i="32" s="1"/>
  <c r="P23" i="32" s="1"/>
  <c r="K67" i="25" s="1"/>
  <c r="H22" i="32"/>
  <c r="I22" i="32"/>
  <c r="J22" i="32" s="1"/>
  <c r="P22" i="32" s="1"/>
  <c r="K66" i="25" s="1"/>
  <c r="I29" i="32"/>
  <c r="J29" i="32" s="1"/>
  <c r="P29" i="32" s="1"/>
  <c r="K73" i="25" s="1"/>
  <c r="I28" i="32"/>
  <c r="J28" i="32" s="1"/>
  <c r="P28" i="32" s="1"/>
  <c r="K72" i="25" s="1"/>
  <c r="I27" i="32"/>
  <c r="J27" i="32" s="1"/>
  <c r="P27" i="32" s="1"/>
  <c r="K71" i="25" s="1"/>
  <c r="H26" i="32"/>
  <c r="I26" i="32"/>
  <c r="J26" i="32" s="1"/>
  <c r="P26" i="32" s="1"/>
  <c r="K70" i="25" s="1"/>
  <c r="I33" i="32"/>
  <c r="J33" i="32" s="1"/>
  <c r="P33" i="32" s="1"/>
  <c r="K77" i="25" s="1"/>
  <c r="I32" i="32"/>
  <c r="J32" i="32" s="1"/>
  <c r="P32" i="32" s="1"/>
  <c r="K76" i="25" s="1"/>
  <c r="I31" i="32"/>
  <c r="J31" i="32" s="1"/>
  <c r="P31" i="32" s="1"/>
  <c r="K75" i="25" s="1"/>
  <c r="H30" i="32"/>
  <c r="I30" i="32"/>
  <c r="J30" i="32" s="1"/>
  <c r="P30" i="32" s="1"/>
  <c r="K74" i="25" s="1"/>
  <c r="I11" i="31"/>
  <c r="J11" i="31" s="1"/>
  <c r="P11" i="31" s="1"/>
  <c r="J55" i="25" s="1"/>
  <c r="I10" i="31"/>
  <c r="J10" i="31" s="1"/>
  <c r="P10" i="31" s="1"/>
  <c r="J54" i="25" s="1"/>
  <c r="H9" i="31"/>
  <c r="I8" i="31"/>
  <c r="J8" i="31" s="1"/>
  <c r="P8" i="31" s="1"/>
  <c r="J52" i="25" s="1"/>
  <c r="I7" i="31"/>
  <c r="I9" i="31"/>
  <c r="J9" i="31" s="1"/>
  <c r="P9" i="31" s="1"/>
  <c r="J53" i="25" s="1"/>
  <c r="I21" i="31"/>
  <c r="J21" i="31" s="1"/>
  <c r="P21" i="31" s="1"/>
  <c r="J65" i="25" s="1"/>
  <c r="I20" i="31"/>
  <c r="J20" i="31" s="1"/>
  <c r="P20" i="31" s="1"/>
  <c r="J64" i="25" s="1"/>
  <c r="I19" i="31"/>
  <c r="J19" i="31" s="1"/>
  <c r="P19" i="31" s="1"/>
  <c r="J63" i="25" s="1"/>
  <c r="H18" i="31"/>
  <c r="I18" i="31"/>
  <c r="J18" i="31" s="1"/>
  <c r="P18" i="31" s="1"/>
  <c r="J62" i="25" s="1"/>
  <c r="H22" i="31"/>
  <c r="I22" i="31"/>
  <c r="J22" i="31" s="1"/>
  <c r="P22" i="31" s="1"/>
  <c r="J66" i="25" s="1"/>
  <c r="I33" i="31"/>
  <c r="J33" i="31" s="1"/>
  <c r="P33" i="31" s="1"/>
  <c r="J77" i="25" s="1"/>
  <c r="I32" i="31"/>
  <c r="J32" i="31" s="1"/>
  <c r="P32" i="31" s="1"/>
  <c r="J76" i="25" s="1"/>
  <c r="I31" i="31"/>
  <c r="J31" i="31" s="1"/>
  <c r="P31" i="31" s="1"/>
  <c r="J75" i="25" s="1"/>
  <c r="H30" i="31"/>
  <c r="I30" i="31"/>
  <c r="J30" i="31" s="1"/>
  <c r="P30" i="31" s="1"/>
  <c r="J74" i="25" s="1"/>
  <c r="I17" i="31"/>
  <c r="J17" i="31" s="1"/>
  <c r="P17" i="31" s="1"/>
  <c r="J61" i="25" s="1"/>
  <c r="I16" i="31"/>
  <c r="J16" i="31" s="1"/>
  <c r="P16" i="31" s="1"/>
  <c r="J60" i="25" s="1"/>
  <c r="H15" i="31"/>
  <c r="I15" i="31"/>
  <c r="J15" i="31" s="1"/>
  <c r="P15" i="31" s="1"/>
  <c r="J59" i="25" s="1"/>
  <c r="M10" i="31"/>
  <c r="C11" i="31"/>
  <c r="I14" i="31"/>
  <c r="J14" i="31" s="1"/>
  <c r="P14" i="31" s="1"/>
  <c r="J58" i="25" s="1"/>
  <c r="I13" i="31"/>
  <c r="J13" i="31" s="1"/>
  <c r="P13" i="31" s="1"/>
  <c r="J57" i="25" s="1"/>
  <c r="H12" i="31"/>
  <c r="I12" i="31"/>
  <c r="J12" i="31" s="1"/>
  <c r="P12" i="31" s="1"/>
  <c r="J56" i="25" s="1"/>
  <c r="C12" i="30"/>
  <c r="M11" i="30"/>
  <c r="I33" i="30"/>
  <c r="J33" i="30" s="1"/>
  <c r="P33" i="30" s="1"/>
  <c r="I77" i="25" s="1"/>
  <c r="I32" i="30"/>
  <c r="J32" i="30" s="1"/>
  <c r="P32" i="30" s="1"/>
  <c r="I76" i="25" s="1"/>
  <c r="I31" i="30"/>
  <c r="J31" i="30" s="1"/>
  <c r="P31" i="30" s="1"/>
  <c r="I75" i="25" s="1"/>
  <c r="H30" i="30"/>
  <c r="I30" i="30"/>
  <c r="J30" i="30" s="1"/>
  <c r="P30" i="30" s="1"/>
  <c r="I74" i="25" s="1"/>
  <c r="I27" i="30"/>
  <c r="J27" i="30" s="1"/>
  <c r="P27" i="30" s="1"/>
  <c r="I71" i="25" s="1"/>
  <c r="I29" i="30"/>
  <c r="J29" i="30" s="1"/>
  <c r="P29" i="30" s="1"/>
  <c r="I73" i="25" s="1"/>
  <c r="M10" i="29"/>
  <c r="C11" i="29"/>
  <c r="I21" i="29"/>
  <c r="J21" i="29" s="1"/>
  <c r="P21" i="29" s="1"/>
  <c r="H65" i="25" s="1"/>
  <c r="I20" i="29"/>
  <c r="J20" i="29" s="1"/>
  <c r="P20" i="29" s="1"/>
  <c r="H64" i="25" s="1"/>
  <c r="I19" i="29"/>
  <c r="J19" i="29" s="1"/>
  <c r="P19" i="29" s="1"/>
  <c r="H63" i="25" s="1"/>
  <c r="H18" i="29"/>
  <c r="I18" i="29"/>
  <c r="J18" i="29" s="1"/>
  <c r="P18" i="29" s="1"/>
  <c r="H62" i="25" s="1"/>
  <c r="H22" i="29"/>
  <c r="I22" i="29"/>
  <c r="J22" i="29" s="1"/>
  <c r="P22" i="29" s="1"/>
  <c r="H66" i="25" s="1"/>
  <c r="I33" i="29"/>
  <c r="J33" i="29" s="1"/>
  <c r="P33" i="29" s="1"/>
  <c r="H77" i="25" s="1"/>
  <c r="I32" i="29"/>
  <c r="J32" i="29" s="1"/>
  <c r="P32" i="29" s="1"/>
  <c r="H76" i="25" s="1"/>
  <c r="I31" i="29"/>
  <c r="J31" i="29" s="1"/>
  <c r="P31" i="29" s="1"/>
  <c r="H75" i="25" s="1"/>
  <c r="H30" i="29"/>
  <c r="I30" i="29"/>
  <c r="J30" i="29" s="1"/>
  <c r="P30" i="29" s="1"/>
  <c r="H74" i="25" s="1"/>
  <c r="H9" i="29"/>
  <c r="I9" i="29"/>
  <c r="J9" i="29" s="1"/>
  <c r="P9" i="29" s="1"/>
  <c r="H53" i="25" s="1"/>
  <c r="C12" i="28"/>
  <c r="M11" i="28"/>
  <c r="H18" i="28"/>
  <c r="I18" i="28"/>
  <c r="J18" i="28" s="1"/>
  <c r="P18" i="28" s="1"/>
  <c r="G62" i="25" s="1"/>
  <c r="I29" i="28"/>
  <c r="J29" i="28" s="1"/>
  <c r="P29" i="28" s="1"/>
  <c r="G73" i="25" s="1"/>
  <c r="I28" i="28"/>
  <c r="J28" i="28" s="1"/>
  <c r="P28" i="28" s="1"/>
  <c r="G72" i="25" s="1"/>
  <c r="I27" i="28"/>
  <c r="J27" i="28" s="1"/>
  <c r="P27" i="28" s="1"/>
  <c r="G71" i="25" s="1"/>
  <c r="H26" i="28"/>
  <c r="I26" i="28"/>
  <c r="J26" i="28" s="1"/>
  <c r="P26" i="28" s="1"/>
  <c r="G70" i="25" s="1"/>
  <c r="I33" i="28"/>
  <c r="J33" i="28" s="1"/>
  <c r="P33" i="28" s="1"/>
  <c r="G77" i="25" s="1"/>
  <c r="I32" i="28"/>
  <c r="J32" i="28" s="1"/>
  <c r="P32" i="28" s="1"/>
  <c r="G76" i="25" s="1"/>
  <c r="I31" i="28"/>
  <c r="J31" i="28" s="1"/>
  <c r="P31" i="28" s="1"/>
  <c r="G75" i="25" s="1"/>
  <c r="H30" i="28"/>
  <c r="I30" i="28"/>
  <c r="J30" i="28" s="1"/>
  <c r="P30" i="28" s="1"/>
  <c r="G74" i="25" s="1"/>
  <c r="I16" i="28"/>
  <c r="J16" i="28" s="1"/>
  <c r="P16" i="28" s="1"/>
  <c r="G60" i="25" s="1"/>
  <c r="I17" i="28"/>
  <c r="J17" i="28" s="1"/>
  <c r="P17" i="28" s="1"/>
  <c r="G61" i="25" s="1"/>
  <c r="M10" i="27"/>
  <c r="C11" i="27"/>
  <c r="I14" i="27"/>
  <c r="J14" i="27" s="1"/>
  <c r="P14" i="27" s="1"/>
  <c r="F58" i="25" s="1"/>
  <c r="I13" i="27"/>
  <c r="J13" i="27" s="1"/>
  <c r="P13" i="27" s="1"/>
  <c r="F57" i="25" s="1"/>
  <c r="H12" i="27"/>
  <c r="I12" i="27"/>
  <c r="J12" i="27" s="1"/>
  <c r="P12" i="27" s="1"/>
  <c r="F56" i="25" s="1"/>
  <c r="I21" i="27"/>
  <c r="J21" i="27" s="1"/>
  <c r="P21" i="27" s="1"/>
  <c r="F65" i="25" s="1"/>
  <c r="I20" i="27"/>
  <c r="J20" i="27" s="1"/>
  <c r="P20" i="27" s="1"/>
  <c r="F64" i="25" s="1"/>
  <c r="I19" i="27"/>
  <c r="J19" i="27" s="1"/>
  <c r="P19" i="27" s="1"/>
  <c r="F63" i="25" s="1"/>
  <c r="H18" i="27"/>
  <c r="I18" i="27"/>
  <c r="J18" i="27" s="1"/>
  <c r="P18" i="27" s="1"/>
  <c r="F62" i="25" s="1"/>
  <c r="I11" i="27"/>
  <c r="J11" i="27" s="1"/>
  <c r="P11" i="27" s="1"/>
  <c r="F55" i="25" s="1"/>
  <c r="I10" i="27"/>
  <c r="J10" i="27" s="1"/>
  <c r="P10" i="27" s="1"/>
  <c r="F54" i="25" s="1"/>
  <c r="H9" i="27"/>
  <c r="I9" i="27"/>
  <c r="J9" i="27" s="1"/>
  <c r="P9" i="27" s="1"/>
  <c r="F53" i="25" s="1"/>
  <c r="I17" i="27"/>
  <c r="J17" i="27" s="1"/>
  <c r="P17" i="27" s="1"/>
  <c r="F61" i="25" s="1"/>
  <c r="I16" i="27"/>
  <c r="J16" i="27" s="1"/>
  <c r="P16" i="27" s="1"/>
  <c r="F60" i="25" s="1"/>
  <c r="H15" i="27"/>
  <c r="I15" i="27"/>
  <c r="J15" i="27" s="1"/>
  <c r="P15" i="27" s="1"/>
  <c r="F59" i="25" s="1"/>
  <c r="H22" i="27"/>
  <c r="I22" i="27"/>
  <c r="J22" i="27" s="1"/>
  <c r="P22" i="27" s="1"/>
  <c r="F66" i="25" s="1"/>
  <c r="I33" i="27"/>
  <c r="J33" i="27" s="1"/>
  <c r="P33" i="27" s="1"/>
  <c r="F77" i="25" s="1"/>
  <c r="I32" i="27"/>
  <c r="J32" i="27" s="1"/>
  <c r="P32" i="27" s="1"/>
  <c r="F76" i="25" s="1"/>
  <c r="I31" i="27"/>
  <c r="J31" i="27" s="1"/>
  <c r="P31" i="27" s="1"/>
  <c r="F75" i="25" s="1"/>
  <c r="H30" i="27"/>
  <c r="I30" i="27"/>
  <c r="J30" i="27" s="1"/>
  <c r="P30" i="27" s="1"/>
  <c r="F74" i="25" s="1"/>
  <c r="F91" i="25"/>
  <c r="G91" i="25" s="1"/>
  <c r="H91" i="25" s="1"/>
  <c r="I91" i="25" s="1"/>
  <c r="J91" i="25" s="1"/>
  <c r="K91" i="25" s="1"/>
  <c r="L91" i="25" s="1"/>
  <c r="M91" i="25" s="1"/>
  <c r="N91" i="25" s="1"/>
  <c r="O91" i="25" s="1"/>
  <c r="P91" i="25" s="1"/>
  <c r="Q91" i="25" s="1"/>
  <c r="R91" i="25" s="1"/>
  <c r="S91" i="25" s="1"/>
  <c r="T91" i="25" s="1"/>
  <c r="U91" i="25" s="1"/>
  <c r="V91" i="25" s="1"/>
  <c r="W91" i="25" s="1"/>
  <c r="X91" i="25" s="1"/>
  <c r="Y91" i="25" s="1"/>
  <c r="Z91" i="25" s="1"/>
  <c r="AA91" i="25" s="1"/>
  <c r="AB91" i="25" s="1"/>
  <c r="AC91" i="25" s="1"/>
  <c r="AD91" i="25" s="1"/>
  <c r="AE91" i="25" s="1"/>
  <c r="AF91" i="25" s="1"/>
  <c r="AG91" i="25" s="1"/>
  <c r="AH91" i="25" s="1"/>
  <c r="AI91" i="25" s="1"/>
  <c r="AJ91" i="25" s="1"/>
  <c r="E91" i="25"/>
  <c r="D92" i="25"/>
  <c r="F8" i="1"/>
  <c r="F12" i="1"/>
  <c r="G12" i="1" s="1"/>
  <c r="F9" i="1"/>
  <c r="G9" i="1" s="1"/>
  <c r="F10" i="1"/>
  <c r="F11" i="1"/>
  <c r="F13" i="1"/>
  <c r="F15" i="1"/>
  <c r="G15" i="1" s="1"/>
  <c r="H15" i="1" s="1"/>
  <c r="F14" i="1"/>
  <c r="F16" i="1"/>
  <c r="F18" i="1"/>
  <c r="G18" i="1" s="1"/>
  <c r="H18" i="1" s="1"/>
  <c r="F17" i="1"/>
  <c r="F19" i="1"/>
  <c r="F22" i="1"/>
  <c r="G22" i="1" s="1"/>
  <c r="F20" i="1"/>
  <c r="F21" i="1"/>
  <c r="F23" i="1"/>
  <c r="F26" i="1"/>
  <c r="G26" i="1" s="1"/>
  <c r="I26" i="1" s="1"/>
  <c r="J26" i="1" s="1"/>
  <c r="P26" i="1" s="1"/>
  <c r="E70" i="25" s="1"/>
  <c r="F24" i="1"/>
  <c r="F25" i="1"/>
  <c r="F27" i="1"/>
  <c r="F30" i="1"/>
  <c r="G30" i="1" s="1"/>
  <c r="F28" i="1"/>
  <c r="F29" i="1"/>
  <c r="F31" i="1"/>
  <c r="F32" i="1"/>
  <c r="F33" i="1"/>
  <c r="P6" i="1"/>
  <c r="O12" i="1"/>
  <c r="O15" i="1"/>
  <c r="O18" i="1"/>
  <c r="O22" i="1"/>
  <c r="O26" i="1"/>
  <c r="O30" i="1"/>
  <c r="O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6" i="1"/>
  <c r="C8" i="1"/>
  <c r="M8" i="1" s="1"/>
  <c r="C9" i="1"/>
  <c r="M9" i="1" s="1"/>
  <c r="M7" i="1"/>
  <c r="C10" i="1"/>
  <c r="C11" i="1" s="1"/>
  <c r="I19" i="45" l="1"/>
  <c r="J19" i="45" s="1"/>
  <c r="P19" i="45" s="1"/>
  <c r="X63" i="25" s="1"/>
  <c r="I19" i="28"/>
  <c r="J19" i="28" s="1"/>
  <c r="P19" i="28" s="1"/>
  <c r="G63" i="25" s="1"/>
  <c r="I20" i="28"/>
  <c r="J20" i="28" s="1"/>
  <c r="P20" i="28" s="1"/>
  <c r="G64" i="25" s="1"/>
  <c r="I27" i="31"/>
  <c r="J27" i="31" s="1"/>
  <c r="P27" i="31" s="1"/>
  <c r="J71" i="25" s="1"/>
  <c r="I18" i="34"/>
  <c r="J18" i="34" s="1"/>
  <c r="P18" i="34" s="1"/>
  <c r="M62" i="25" s="1"/>
  <c r="H26" i="31"/>
  <c r="I14" i="29"/>
  <c r="J14" i="29" s="1"/>
  <c r="P14" i="29" s="1"/>
  <c r="H58" i="25" s="1"/>
  <c r="I21" i="28"/>
  <c r="J21" i="28" s="1"/>
  <c r="P21" i="28" s="1"/>
  <c r="G65" i="25" s="1"/>
  <c r="I28" i="31"/>
  <c r="J28" i="31" s="1"/>
  <c r="P28" i="31" s="1"/>
  <c r="J72" i="25" s="1"/>
  <c r="I22" i="33"/>
  <c r="J22" i="33" s="1"/>
  <c r="P22" i="33" s="1"/>
  <c r="L66" i="25" s="1"/>
  <c r="H18" i="34"/>
  <c r="I29" i="31"/>
  <c r="J29" i="31" s="1"/>
  <c r="P29" i="31" s="1"/>
  <c r="J73" i="25" s="1"/>
  <c r="H22" i="33"/>
  <c r="I19" i="34"/>
  <c r="J19" i="34" s="1"/>
  <c r="P19" i="34" s="1"/>
  <c r="M63" i="25" s="1"/>
  <c r="I23" i="41"/>
  <c r="J23" i="41" s="1"/>
  <c r="P23" i="41" s="1"/>
  <c r="T67" i="25" s="1"/>
  <c r="I20" i="30"/>
  <c r="J20" i="30" s="1"/>
  <c r="P20" i="30" s="1"/>
  <c r="I64" i="25" s="1"/>
  <c r="I23" i="33"/>
  <c r="J23" i="33" s="1"/>
  <c r="P23" i="33" s="1"/>
  <c r="L67" i="25" s="1"/>
  <c r="I10" i="33"/>
  <c r="J10" i="33" s="1"/>
  <c r="P10" i="33" s="1"/>
  <c r="L54" i="25" s="1"/>
  <c r="I20" i="34"/>
  <c r="J20" i="34" s="1"/>
  <c r="P20" i="34" s="1"/>
  <c r="M64" i="25" s="1"/>
  <c r="I25" i="41"/>
  <c r="J25" i="41" s="1"/>
  <c r="P25" i="41" s="1"/>
  <c r="T69" i="25" s="1"/>
  <c r="I22" i="28"/>
  <c r="J22" i="28" s="1"/>
  <c r="P22" i="28" s="1"/>
  <c r="G66" i="25" s="1"/>
  <c r="I24" i="33"/>
  <c r="J24" i="33" s="1"/>
  <c r="P24" i="33" s="1"/>
  <c r="L68" i="25" s="1"/>
  <c r="I11" i="33"/>
  <c r="J11" i="33" s="1"/>
  <c r="P11" i="33" s="1"/>
  <c r="L55" i="25" s="1"/>
  <c r="I21" i="34"/>
  <c r="J21" i="34" s="1"/>
  <c r="P21" i="34" s="1"/>
  <c r="M65" i="25" s="1"/>
  <c r="I26" i="31"/>
  <c r="J26" i="31" s="1"/>
  <c r="P26" i="31" s="1"/>
  <c r="J70" i="25" s="1"/>
  <c r="H22" i="28"/>
  <c r="I12" i="33"/>
  <c r="J12" i="33" s="1"/>
  <c r="P12" i="33" s="1"/>
  <c r="L56" i="25" s="1"/>
  <c r="I25" i="33"/>
  <c r="J25" i="33" s="1"/>
  <c r="P25" i="33" s="1"/>
  <c r="L69" i="25" s="1"/>
  <c r="I29" i="38"/>
  <c r="J29" i="38" s="1"/>
  <c r="P29" i="38" s="1"/>
  <c r="Q73" i="25" s="1"/>
  <c r="I23" i="28"/>
  <c r="J23" i="28" s="1"/>
  <c r="P23" i="28" s="1"/>
  <c r="G67" i="25" s="1"/>
  <c r="H12" i="33"/>
  <c r="I19" i="41"/>
  <c r="J19" i="41" s="1"/>
  <c r="P19" i="41" s="1"/>
  <c r="T63" i="25" s="1"/>
  <c r="H12" i="28"/>
  <c r="H4" i="28" s="1"/>
  <c r="I20" i="41"/>
  <c r="J20" i="41" s="1"/>
  <c r="P20" i="41" s="1"/>
  <c r="T64" i="25" s="1"/>
  <c r="I17" i="32"/>
  <c r="J17" i="32" s="1"/>
  <c r="P17" i="32" s="1"/>
  <c r="K61" i="25" s="1"/>
  <c r="I24" i="28"/>
  <c r="J24" i="28" s="1"/>
  <c r="P24" i="28" s="1"/>
  <c r="G68" i="25" s="1"/>
  <c r="I13" i="33"/>
  <c r="J13" i="33" s="1"/>
  <c r="P13" i="33" s="1"/>
  <c r="L57" i="25" s="1"/>
  <c r="I21" i="41"/>
  <c r="J21" i="41" s="1"/>
  <c r="P21" i="41" s="1"/>
  <c r="T65" i="25" s="1"/>
  <c r="I17" i="29"/>
  <c r="J17" i="29" s="1"/>
  <c r="P17" i="29" s="1"/>
  <c r="H61" i="25" s="1"/>
  <c r="I10" i="28"/>
  <c r="J10" i="28" s="1"/>
  <c r="P10" i="28" s="1"/>
  <c r="G54" i="25" s="1"/>
  <c r="I17" i="35"/>
  <c r="J17" i="35" s="1"/>
  <c r="P17" i="35" s="1"/>
  <c r="N61" i="25" s="1"/>
  <c r="I25" i="46"/>
  <c r="J25" i="46" s="1"/>
  <c r="P25" i="46" s="1"/>
  <c r="Y69" i="25" s="1"/>
  <c r="I26" i="46"/>
  <c r="J26" i="46" s="1"/>
  <c r="P26" i="46" s="1"/>
  <c r="Y70" i="25" s="1"/>
  <c r="H26" i="46"/>
  <c r="I32" i="46"/>
  <c r="J32" i="46" s="1"/>
  <c r="P32" i="46" s="1"/>
  <c r="Y76" i="25" s="1"/>
  <c r="I31" i="46"/>
  <c r="J31" i="46" s="1"/>
  <c r="P31" i="46" s="1"/>
  <c r="Y75" i="25" s="1"/>
  <c r="I33" i="46"/>
  <c r="J33" i="46" s="1"/>
  <c r="P33" i="46" s="1"/>
  <c r="Y77" i="25" s="1"/>
  <c r="I28" i="46"/>
  <c r="J28" i="46" s="1"/>
  <c r="P28" i="46" s="1"/>
  <c r="Y72" i="25" s="1"/>
  <c r="I29" i="46"/>
  <c r="J29" i="46" s="1"/>
  <c r="P29" i="46" s="1"/>
  <c r="Y73" i="25" s="1"/>
  <c r="I16" i="46"/>
  <c r="J16" i="46" s="1"/>
  <c r="P16" i="46" s="1"/>
  <c r="Y60" i="25" s="1"/>
  <c r="I23" i="46"/>
  <c r="J23" i="46" s="1"/>
  <c r="P23" i="46" s="1"/>
  <c r="Y67" i="25" s="1"/>
  <c r="I15" i="46"/>
  <c r="J15" i="46" s="1"/>
  <c r="P15" i="46" s="1"/>
  <c r="Y59" i="25" s="1"/>
  <c r="I10" i="46"/>
  <c r="J10" i="46" s="1"/>
  <c r="P10" i="46" s="1"/>
  <c r="Y54" i="25" s="1"/>
  <c r="Y78" i="25"/>
  <c r="I14" i="45"/>
  <c r="J14" i="45" s="1"/>
  <c r="P14" i="45" s="1"/>
  <c r="X58" i="25" s="1"/>
  <c r="I11" i="45"/>
  <c r="J11" i="45" s="1"/>
  <c r="P11" i="45" s="1"/>
  <c r="X55" i="25" s="1"/>
  <c r="I12" i="45"/>
  <c r="J12" i="45" s="1"/>
  <c r="P12" i="45" s="1"/>
  <c r="X56" i="25" s="1"/>
  <c r="I10" i="45"/>
  <c r="J10" i="45" s="1"/>
  <c r="P10" i="45" s="1"/>
  <c r="X54" i="25" s="1"/>
  <c r="I13" i="45"/>
  <c r="J13" i="45" s="1"/>
  <c r="P13" i="45" s="1"/>
  <c r="X57" i="25" s="1"/>
  <c r="I18" i="45"/>
  <c r="J18" i="45" s="1"/>
  <c r="P18" i="45" s="1"/>
  <c r="X62" i="25" s="1"/>
  <c r="I16" i="45"/>
  <c r="J16" i="45" s="1"/>
  <c r="P16" i="45" s="1"/>
  <c r="X60" i="25" s="1"/>
  <c r="H18" i="45"/>
  <c r="H4" i="45" s="1"/>
  <c r="I30" i="43"/>
  <c r="J30" i="43" s="1"/>
  <c r="P30" i="43" s="1"/>
  <c r="V74" i="25" s="1"/>
  <c r="I27" i="43"/>
  <c r="J27" i="43" s="1"/>
  <c r="P27" i="43" s="1"/>
  <c r="V71" i="25" s="1"/>
  <c r="I28" i="43"/>
  <c r="J28" i="43" s="1"/>
  <c r="P28" i="43" s="1"/>
  <c r="V72" i="25" s="1"/>
  <c r="I13" i="43"/>
  <c r="J13" i="43" s="1"/>
  <c r="P13" i="43" s="1"/>
  <c r="V57" i="25" s="1"/>
  <c r="I29" i="43"/>
  <c r="J29" i="43" s="1"/>
  <c r="P29" i="43" s="1"/>
  <c r="V73" i="25" s="1"/>
  <c r="I14" i="43"/>
  <c r="J14" i="43" s="1"/>
  <c r="P14" i="43" s="1"/>
  <c r="V58" i="25" s="1"/>
  <c r="H12" i="43"/>
  <c r="H30" i="43"/>
  <c r="I31" i="43"/>
  <c r="J31" i="43" s="1"/>
  <c r="P31" i="43" s="1"/>
  <c r="V75" i="25" s="1"/>
  <c r="I32" i="43"/>
  <c r="J32" i="43" s="1"/>
  <c r="P32" i="43" s="1"/>
  <c r="V76" i="25" s="1"/>
  <c r="I15" i="42"/>
  <c r="J15" i="42" s="1"/>
  <c r="P15" i="42" s="1"/>
  <c r="U59" i="25" s="1"/>
  <c r="I23" i="42"/>
  <c r="J23" i="42" s="1"/>
  <c r="P23" i="42" s="1"/>
  <c r="U67" i="25" s="1"/>
  <c r="I25" i="42"/>
  <c r="J25" i="42" s="1"/>
  <c r="P25" i="42" s="1"/>
  <c r="U69" i="25" s="1"/>
  <c r="H22" i="42"/>
  <c r="I19" i="42"/>
  <c r="J19" i="42" s="1"/>
  <c r="P19" i="42" s="1"/>
  <c r="U63" i="25" s="1"/>
  <c r="I20" i="42"/>
  <c r="J20" i="42" s="1"/>
  <c r="P20" i="42" s="1"/>
  <c r="U64" i="25" s="1"/>
  <c r="I24" i="42"/>
  <c r="J24" i="42" s="1"/>
  <c r="P24" i="42" s="1"/>
  <c r="U68" i="25" s="1"/>
  <c r="I26" i="42"/>
  <c r="J26" i="42" s="1"/>
  <c r="P26" i="42" s="1"/>
  <c r="U70" i="25" s="1"/>
  <c r="H26" i="42"/>
  <c r="I13" i="42"/>
  <c r="J13" i="42" s="1"/>
  <c r="P13" i="42" s="1"/>
  <c r="U57" i="25" s="1"/>
  <c r="I27" i="42"/>
  <c r="J27" i="42" s="1"/>
  <c r="P27" i="42" s="1"/>
  <c r="U71" i="25" s="1"/>
  <c r="I14" i="42"/>
  <c r="J14" i="42" s="1"/>
  <c r="P14" i="42" s="1"/>
  <c r="U58" i="25" s="1"/>
  <c r="I28" i="42"/>
  <c r="J28" i="42" s="1"/>
  <c r="P28" i="42" s="1"/>
  <c r="U72" i="25" s="1"/>
  <c r="H15" i="42"/>
  <c r="I13" i="41"/>
  <c r="J13" i="41" s="1"/>
  <c r="P13" i="41" s="1"/>
  <c r="T57" i="25" s="1"/>
  <c r="I22" i="41"/>
  <c r="J22" i="41" s="1"/>
  <c r="P22" i="41" s="1"/>
  <c r="T66" i="25" s="1"/>
  <c r="H22" i="41"/>
  <c r="I12" i="41"/>
  <c r="J12" i="41" s="1"/>
  <c r="P12" i="41" s="1"/>
  <c r="T56" i="25" s="1"/>
  <c r="H12" i="41"/>
  <c r="I11" i="41"/>
  <c r="J11" i="41" s="1"/>
  <c r="P11" i="41" s="1"/>
  <c r="T55" i="25" s="1"/>
  <c r="H4" i="41"/>
  <c r="I29" i="40"/>
  <c r="J29" i="40" s="1"/>
  <c r="P29" i="40" s="1"/>
  <c r="S73" i="25" s="1"/>
  <c r="I30" i="40"/>
  <c r="J30" i="40" s="1"/>
  <c r="P30" i="40" s="1"/>
  <c r="S74" i="25" s="1"/>
  <c r="I31" i="40"/>
  <c r="J31" i="40" s="1"/>
  <c r="P31" i="40" s="1"/>
  <c r="S75" i="25" s="1"/>
  <c r="H30" i="40"/>
  <c r="H4" i="40" s="1"/>
  <c r="I32" i="40"/>
  <c r="J32" i="40" s="1"/>
  <c r="P32" i="40" s="1"/>
  <c r="S76" i="25" s="1"/>
  <c r="I28" i="40"/>
  <c r="J28" i="40" s="1"/>
  <c r="P28" i="40" s="1"/>
  <c r="S72" i="25" s="1"/>
  <c r="I33" i="39"/>
  <c r="J33" i="39" s="1"/>
  <c r="P33" i="39" s="1"/>
  <c r="R77" i="25" s="1"/>
  <c r="I18" i="39"/>
  <c r="J18" i="39" s="1"/>
  <c r="P18" i="39" s="1"/>
  <c r="R62" i="25" s="1"/>
  <c r="I20" i="39"/>
  <c r="J20" i="39" s="1"/>
  <c r="P20" i="39" s="1"/>
  <c r="R64" i="25" s="1"/>
  <c r="H4" i="39"/>
  <c r="I13" i="39"/>
  <c r="J13" i="39" s="1"/>
  <c r="P13" i="39" s="1"/>
  <c r="R57" i="25" s="1"/>
  <c r="I14" i="39"/>
  <c r="J14" i="39" s="1"/>
  <c r="P14" i="39" s="1"/>
  <c r="R58" i="25" s="1"/>
  <c r="I23" i="38"/>
  <c r="J23" i="38" s="1"/>
  <c r="P23" i="38" s="1"/>
  <c r="Q67" i="25" s="1"/>
  <c r="I24" i="38"/>
  <c r="J24" i="38" s="1"/>
  <c r="P24" i="38" s="1"/>
  <c r="Q68" i="25" s="1"/>
  <c r="I25" i="38"/>
  <c r="J25" i="38" s="1"/>
  <c r="P25" i="38" s="1"/>
  <c r="Q69" i="25" s="1"/>
  <c r="I26" i="38"/>
  <c r="J26" i="38" s="1"/>
  <c r="P26" i="38" s="1"/>
  <c r="Q70" i="25" s="1"/>
  <c r="H26" i="38"/>
  <c r="H4" i="38" s="1"/>
  <c r="I27" i="38"/>
  <c r="J27" i="38" s="1"/>
  <c r="P27" i="38" s="1"/>
  <c r="Q71" i="25" s="1"/>
  <c r="I25" i="37"/>
  <c r="J25" i="37" s="1"/>
  <c r="P25" i="37" s="1"/>
  <c r="P69" i="25" s="1"/>
  <c r="I13" i="37"/>
  <c r="J13" i="37" s="1"/>
  <c r="P13" i="37" s="1"/>
  <c r="P57" i="25" s="1"/>
  <c r="I11" i="37"/>
  <c r="J11" i="37" s="1"/>
  <c r="P11" i="37" s="1"/>
  <c r="P55" i="25" s="1"/>
  <c r="I14" i="37"/>
  <c r="J14" i="37" s="1"/>
  <c r="P14" i="37" s="1"/>
  <c r="P58" i="25" s="1"/>
  <c r="H12" i="37"/>
  <c r="H26" i="37"/>
  <c r="I28" i="36"/>
  <c r="J28" i="36" s="1"/>
  <c r="P28" i="36" s="1"/>
  <c r="O72" i="25" s="1"/>
  <c r="I29" i="36"/>
  <c r="J29" i="36" s="1"/>
  <c r="P29" i="36" s="1"/>
  <c r="O73" i="25" s="1"/>
  <c r="I17" i="36"/>
  <c r="J17" i="36" s="1"/>
  <c r="P17" i="36" s="1"/>
  <c r="O61" i="25" s="1"/>
  <c r="I14" i="36"/>
  <c r="J14" i="36" s="1"/>
  <c r="P14" i="36" s="1"/>
  <c r="O58" i="25" s="1"/>
  <c r="I30" i="36"/>
  <c r="J30" i="36" s="1"/>
  <c r="P30" i="36" s="1"/>
  <c r="O74" i="25" s="1"/>
  <c r="H30" i="36"/>
  <c r="I31" i="36"/>
  <c r="J31" i="36" s="1"/>
  <c r="P31" i="36" s="1"/>
  <c r="O75" i="25" s="1"/>
  <c r="I32" i="36"/>
  <c r="J32" i="36" s="1"/>
  <c r="P32" i="36" s="1"/>
  <c r="O76" i="25" s="1"/>
  <c r="I33" i="36"/>
  <c r="J33" i="36" s="1"/>
  <c r="P33" i="36" s="1"/>
  <c r="O77" i="25" s="1"/>
  <c r="I11" i="35"/>
  <c r="J11" i="35" s="1"/>
  <c r="P11" i="35" s="1"/>
  <c r="N55" i="25" s="1"/>
  <c r="I12" i="35"/>
  <c r="J12" i="35" s="1"/>
  <c r="P12" i="35" s="1"/>
  <c r="N56" i="25" s="1"/>
  <c r="I14" i="35"/>
  <c r="J14" i="35" s="1"/>
  <c r="P14" i="35" s="1"/>
  <c r="N58" i="25" s="1"/>
  <c r="I13" i="35"/>
  <c r="J13" i="35" s="1"/>
  <c r="P13" i="35" s="1"/>
  <c r="N57" i="25" s="1"/>
  <c r="I18" i="35"/>
  <c r="J18" i="35" s="1"/>
  <c r="P18" i="35" s="1"/>
  <c r="N62" i="25" s="1"/>
  <c r="H4" i="35"/>
  <c r="I22" i="34"/>
  <c r="J22" i="34" s="1"/>
  <c r="P22" i="34" s="1"/>
  <c r="M66" i="25" s="1"/>
  <c r="H22" i="34"/>
  <c r="H30" i="34"/>
  <c r="I33" i="34"/>
  <c r="J33" i="34" s="1"/>
  <c r="P33" i="34" s="1"/>
  <c r="M77" i="25" s="1"/>
  <c r="I31" i="34"/>
  <c r="J31" i="34" s="1"/>
  <c r="P31" i="34" s="1"/>
  <c r="M75" i="25" s="1"/>
  <c r="I32" i="34"/>
  <c r="J32" i="34" s="1"/>
  <c r="P32" i="34" s="1"/>
  <c r="M76" i="25" s="1"/>
  <c r="I27" i="34"/>
  <c r="J27" i="34" s="1"/>
  <c r="P27" i="34" s="1"/>
  <c r="M71" i="25" s="1"/>
  <c r="I24" i="34"/>
  <c r="J24" i="34" s="1"/>
  <c r="P24" i="34" s="1"/>
  <c r="M68" i="25" s="1"/>
  <c r="I28" i="34"/>
  <c r="J28" i="34" s="1"/>
  <c r="P28" i="34" s="1"/>
  <c r="M72" i="25" s="1"/>
  <c r="I29" i="34"/>
  <c r="J29" i="34" s="1"/>
  <c r="P29" i="34" s="1"/>
  <c r="M73" i="25" s="1"/>
  <c r="H4" i="34"/>
  <c r="I18" i="32"/>
  <c r="J18" i="32" s="1"/>
  <c r="P18" i="32" s="1"/>
  <c r="K62" i="25" s="1"/>
  <c r="H18" i="32"/>
  <c r="I19" i="32"/>
  <c r="J19" i="32" s="1"/>
  <c r="P19" i="32" s="1"/>
  <c r="K63" i="25" s="1"/>
  <c r="I21" i="32"/>
  <c r="J21" i="32" s="1"/>
  <c r="P21" i="32" s="1"/>
  <c r="K65" i="25" s="1"/>
  <c r="I13" i="32"/>
  <c r="J13" i="32" s="1"/>
  <c r="P13" i="32" s="1"/>
  <c r="K57" i="25" s="1"/>
  <c r="I14" i="32"/>
  <c r="J14" i="32" s="1"/>
  <c r="P14" i="32" s="1"/>
  <c r="K58" i="25" s="1"/>
  <c r="I15" i="32"/>
  <c r="J15" i="32" s="1"/>
  <c r="P15" i="32" s="1"/>
  <c r="K59" i="25" s="1"/>
  <c r="H15" i="32"/>
  <c r="I16" i="32"/>
  <c r="J16" i="32" s="1"/>
  <c r="P16" i="32" s="1"/>
  <c r="K60" i="25" s="1"/>
  <c r="H4" i="32"/>
  <c r="I23" i="31"/>
  <c r="J23" i="31" s="1"/>
  <c r="P23" i="31" s="1"/>
  <c r="J67" i="25" s="1"/>
  <c r="I24" i="31"/>
  <c r="J24" i="31" s="1"/>
  <c r="P24" i="31" s="1"/>
  <c r="J68" i="25" s="1"/>
  <c r="H4" i="31"/>
  <c r="I25" i="30"/>
  <c r="J25" i="30" s="1"/>
  <c r="P25" i="30" s="1"/>
  <c r="I69" i="25" s="1"/>
  <c r="I21" i="30"/>
  <c r="J21" i="30" s="1"/>
  <c r="P21" i="30" s="1"/>
  <c r="I65" i="25" s="1"/>
  <c r="I23" i="30"/>
  <c r="J23" i="30" s="1"/>
  <c r="P23" i="30" s="1"/>
  <c r="I67" i="25" s="1"/>
  <c r="I24" i="30"/>
  <c r="J24" i="30" s="1"/>
  <c r="P24" i="30" s="1"/>
  <c r="I68" i="25" s="1"/>
  <c r="I19" i="30"/>
  <c r="J19" i="30" s="1"/>
  <c r="P19" i="30" s="1"/>
  <c r="I63" i="25" s="1"/>
  <c r="H22" i="30"/>
  <c r="H4" i="30"/>
  <c r="I16" i="29"/>
  <c r="J16" i="29" s="1"/>
  <c r="P16" i="29" s="1"/>
  <c r="H60" i="25" s="1"/>
  <c r="H26" i="29"/>
  <c r="I28" i="29"/>
  <c r="J28" i="29" s="1"/>
  <c r="P28" i="29" s="1"/>
  <c r="H72" i="25" s="1"/>
  <c r="I12" i="29"/>
  <c r="J12" i="29" s="1"/>
  <c r="P12" i="29" s="1"/>
  <c r="H56" i="25" s="1"/>
  <c r="I29" i="29"/>
  <c r="J29" i="29" s="1"/>
  <c r="P29" i="29" s="1"/>
  <c r="H73" i="25" s="1"/>
  <c r="I10" i="29"/>
  <c r="J10" i="29" s="1"/>
  <c r="P10" i="29" s="1"/>
  <c r="H54" i="25" s="1"/>
  <c r="H12" i="29"/>
  <c r="I13" i="29"/>
  <c r="J13" i="29" s="1"/>
  <c r="P13" i="29" s="1"/>
  <c r="H57" i="25" s="1"/>
  <c r="I11" i="29"/>
  <c r="J11" i="29" s="1"/>
  <c r="P11" i="29" s="1"/>
  <c r="H55" i="25" s="1"/>
  <c r="I23" i="29"/>
  <c r="J23" i="29" s="1"/>
  <c r="P23" i="29" s="1"/>
  <c r="H67" i="25" s="1"/>
  <c r="I24" i="29"/>
  <c r="J24" i="29" s="1"/>
  <c r="P24" i="29" s="1"/>
  <c r="H68" i="25" s="1"/>
  <c r="I25" i="29"/>
  <c r="J25" i="29" s="1"/>
  <c r="P25" i="29" s="1"/>
  <c r="H69" i="25" s="1"/>
  <c r="I27" i="29"/>
  <c r="J27" i="29" s="1"/>
  <c r="P27" i="29" s="1"/>
  <c r="H71" i="25" s="1"/>
  <c r="I26" i="27"/>
  <c r="J26" i="27" s="1"/>
  <c r="P26" i="27" s="1"/>
  <c r="F70" i="25" s="1"/>
  <c r="I27" i="27"/>
  <c r="J27" i="27" s="1"/>
  <c r="P27" i="27" s="1"/>
  <c r="F71" i="25" s="1"/>
  <c r="I28" i="27"/>
  <c r="J28" i="27" s="1"/>
  <c r="P28" i="27" s="1"/>
  <c r="F72" i="25" s="1"/>
  <c r="I29" i="27"/>
  <c r="J29" i="27" s="1"/>
  <c r="P29" i="27" s="1"/>
  <c r="F73" i="25" s="1"/>
  <c r="I23" i="27"/>
  <c r="J23" i="27" s="1"/>
  <c r="P23" i="27" s="1"/>
  <c r="F67" i="25" s="1"/>
  <c r="H26" i="27"/>
  <c r="H4" i="27" s="1"/>
  <c r="I24" i="27"/>
  <c r="J24" i="27" s="1"/>
  <c r="P24" i="27" s="1"/>
  <c r="F68" i="25" s="1"/>
  <c r="I27" i="37"/>
  <c r="J27" i="37" s="1"/>
  <c r="P27" i="37" s="1"/>
  <c r="P71" i="25" s="1"/>
  <c r="I29" i="37"/>
  <c r="J29" i="37" s="1"/>
  <c r="P29" i="37" s="1"/>
  <c r="P73" i="25" s="1"/>
  <c r="I10" i="43"/>
  <c r="J10" i="43" s="1"/>
  <c r="P10" i="43" s="1"/>
  <c r="V54" i="25" s="1"/>
  <c r="I28" i="37"/>
  <c r="J28" i="37" s="1"/>
  <c r="P28" i="37" s="1"/>
  <c r="P72" i="25" s="1"/>
  <c r="I17" i="46"/>
  <c r="J17" i="46" s="1"/>
  <c r="P17" i="46" s="1"/>
  <c r="Y61" i="25" s="1"/>
  <c r="H15" i="36"/>
  <c r="I15" i="36"/>
  <c r="J15" i="36" s="1"/>
  <c r="P15" i="36" s="1"/>
  <c r="O59" i="25" s="1"/>
  <c r="H15" i="44"/>
  <c r="H4" i="44" s="1"/>
  <c r="I15" i="44"/>
  <c r="J15" i="44" s="1"/>
  <c r="P15" i="44" s="1"/>
  <c r="W59" i="25" s="1"/>
  <c r="I11" i="46"/>
  <c r="J11" i="46" s="1"/>
  <c r="P11" i="46" s="1"/>
  <c r="Y55" i="25" s="1"/>
  <c r="H15" i="29"/>
  <c r="H12" i="46"/>
  <c r="H4" i="46" s="1"/>
  <c r="I14" i="46"/>
  <c r="J14" i="46" s="1"/>
  <c r="P14" i="46" s="1"/>
  <c r="Y58" i="25" s="1"/>
  <c r="I13" i="46"/>
  <c r="J13" i="46" s="1"/>
  <c r="P13" i="46" s="1"/>
  <c r="Y57" i="25" s="1"/>
  <c r="I18" i="1"/>
  <c r="J18" i="1" s="1"/>
  <c r="P18" i="1" s="1"/>
  <c r="E62" i="25" s="1"/>
  <c r="H26" i="1"/>
  <c r="M11" i="1"/>
  <c r="C12" i="1"/>
  <c r="M10" i="1"/>
  <c r="F78" i="25"/>
  <c r="R78" i="25"/>
  <c r="T78" i="25"/>
  <c r="W78" i="25"/>
  <c r="X78" i="25"/>
  <c r="G78" i="25"/>
  <c r="H78" i="25"/>
  <c r="J78" i="25"/>
  <c r="K78" i="25"/>
  <c r="L78" i="25"/>
  <c r="M78" i="25"/>
  <c r="N78" i="25"/>
  <c r="P78" i="25"/>
  <c r="Q78" i="25"/>
  <c r="U78" i="25"/>
  <c r="G79" i="25"/>
  <c r="I17" i="1"/>
  <c r="J17" i="1" s="1"/>
  <c r="P17" i="1" s="1"/>
  <c r="E61" i="25" s="1"/>
  <c r="I7" i="1"/>
  <c r="I8" i="1"/>
  <c r="J8" i="1" s="1"/>
  <c r="P8" i="1" s="1"/>
  <c r="E52" i="25" s="1"/>
  <c r="C13" i="46"/>
  <c r="M12" i="46"/>
  <c r="M12" i="45"/>
  <c r="C13" i="45"/>
  <c r="C13" i="44"/>
  <c r="M12" i="44"/>
  <c r="C13" i="43"/>
  <c r="M12" i="43"/>
  <c r="M11" i="42"/>
  <c r="C12" i="42"/>
  <c r="C13" i="41"/>
  <c r="M12" i="41"/>
  <c r="C13" i="40"/>
  <c r="M12" i="40"/>
  <c r="C13" i="39"/>
  <c r="M12" i="39"/>
  <c r="M12" i="38"/>
  <c r="C13" i="38"/>
  <c r="C13" i="37"/>
  <c r="M12" i="37"/>
  <c r="C13" i="36"/>
  <c r="M12" i="36"/>
  <c r="C13" i="35"/>
  <c r="M12" i="35"/>
  <c r="C13" i="34"/>
  <c r="M12" i="34"/>
  <c r="M11" i="33"/>
  <c r="C12" i="33"/>
  <c r="M11" i="32"/>
  <c r="C12" i="32"/>
  <c r="M11" i="31"/>
  <c r="C12" i="31"/>
  <c r="C13" i="30"/>
  <c r="M12" i="30"/>
  <c r="H9" i="1"/>
  <c r="I10" i="1"/>
  <c r="J10" i="1" s="1"/>
  <c r="P10" i="1" s="1"/>
  <c r="E54" i="25" s="1"/>
  <c r="I11" i="1"/>
  <c r="J11" i="1" s="1"/>
  <c r="P11" i="1" s="1"/>
  <c r="E55" i="25" s="1"/>
  <c r="I9" i="1"/>
  <c r="J9" i="1" s="1"/>
  <c r="P9" i="1" s="1"/>
  <c r="E53" i="25" s="1"/>
  <c r="M11" i="29"/>
  <c r="C12" i="29"/>
  <c r="C13" i="28"/>
  <c r="M12" i="28"/>
  <c r="M11" i="27"/>
  <c r="C12" i="27"/>
  <c r="H12" i="1"/>
  <c r="H22" i="1"/>
  <c r="I20" i="1"/>
  <c r="J20" i="1" s="1"/>
  <c r="P20" i="1" s="1"/>
  <c r="E64" i="25" s="1"/>
  <c r="I25" i="1"/>
  <c r="J25" i="1" s="1"/>
  <c r="P25" i="1" s="1"/>
  <c r="E69" i="25" s="1"/>
  <c r="I21" i="1"/>
  <c r="J21" i="1" s="1"/>
  <c r="P21" i="1" s="1"/>
  <c r="E65" i="25" s="1"/>
  <c r="I24" i="1"/>
  <c r="J24" i="1" s="1"/>
  <c r="P24" i="1" s="1"/>
  <c r="E68" i="25" s="1"/>
  <c r="I13" i="1"/>
  <c r="J13" i="1" s="1"/>
  <c r="P13" i="1" s="1"/>
  <c r="E57" i="25" s="1"/>
  <c r="I19" i="1"/>
  <c r="J19" i="1" s="1"/>
  <c r="P19" i="1" s="1"/>
  <c r="E63" i="25" s="1"/>
  <c r="I30" i="1"/>
  <c r="J30" i="1" s="1"/>
  <c r="P30" i="1" s="1"/>
  <c r="E74" i="25" s="1"/>
  <c r="I29" i="1"/>
  <c r="J29" i="1" s="1"/>
  <c r="P29" i="1" s="1"/>
  <c r="E73" i="25" s="1"/>
  <c r="I28" i="1"/>
  <c r="J28" i="1" s="1"/>
  <c r="P28" i="1" s="1"/>
  <c r="E72" i="25" s="1"/>
  <c r="H30" i="1"/>
  <c r="I16" i="1"/>
  <c r="J16" i="1" s="1"/>
  <c r="P16" i="1" s="1"/>
  <c r="E60" i="25" s="1"/>
  <c r="I15" i="1"/>
  <c r="J15" i="1" s="1"/>
  <c r="P15" i="1" s="1"/>
  <c r="E59" i="25" s="1"/>
  <c r="I23" i="1"/>
  <c r="J23" i="1" s="1"/>
  <c r="P23" i="1" s="1"/>
  <c r="E67" i="25" s="1"/>
  <c r="I22" i="1"/>
  <c r="J22" i="1" s="1"/>
  <c r="P22" i="1" s="1"/>
  <c r="E66" i="25" s="1"/>
  <c r="I27" i="1"/>
  <c r="J27" i="1" s="1"/>
  <c r="P27" i="1" s="1"/>
  <c r="E71" i="25" s="1"/>
  <c r="I14" i="1"/>
  <c r="J14" i="1" s="1"/>
  <c r="P14" i="1" s="1"/>
  <c r="E58" i="25" s="1"/>
  <c r="I12" i="1"/>
  <c r="J12" i="1" s="1"/>
  <c r="P12" i="1" s="1"/>
  <c r="E56" i="25" s="1"/>
  <c r="H4" i="33" l="1"/>
  <c r="H4" i="1"/>
  <c r="H4" i="29"/>
  <c r="H4" i="43"/>
  <c r="H4" i="42"/>
  <c r="H4" i="37"/>
  <c r="H4" i="36"/>
  <c r="S78" i="25"/>
  <c r="I78" i="25"/>
  <c r="I82" i="25"/>
  <c r="I83" i="25"/>
  <c r="I81" i="25"/>
  <c r="I79" i="25"/>
  <c r="I80" i="25"/>
  <c r="M12" i="1"/>
  <c r="C13" i="1"/>
  <c r="G83" i="25"/>
  <c r="G81" i="25"/>
  <c r="U79" i="25"/>
  <c r="Q79" i="25"/>
  <c r="P79" i="25"/>
  <c r="N79" i="25"/>
  <c r="M79" i="25"/>
  <c r="L79" i="25"/>
  <c r="K79" i="25"/>
  <c r="J79" i="25"/>
  <c r="H82" i="25"/>
  <c r="H80" i="25"/>
  <c r="H83" i="25"/>
  <c r="H79" i="25"/>
  <c r="H81" i="25"/>
  <c r="G82" i="25"/>
  <c r="G80" i="25"/>
  <c r="X83" i="25"/>
  <c r="X81" i="25"/>
  <c r="X79" i="25"/>
  <c r="X82" i="25"/>
  <c r="X80" i="25"/>
  <c r="W79" i="25"/>
  <c r="T83" i="25"/>
  <c r="T81" i="25"/>
  <c r="T79" i="25"/>
  <c r="T80" i="25"/>
  <c r="T82" i="25"/>
  <c r="R79" i="25"/>
  <c r="F79" i="25"/>
  <c r="C14" i="46"/>
  <c r="M13" i="46"/>
  <c r="M13" i="45"/>
  <c r="C14" i="45"/>
  <c r="C14" i="44"/>
  <c r="M13" i="44"/>
  <c r="C14" i="43"/>
  <c r="M13" i="43"/>
  <c r="C13" i="42"/>
  <c r="M12" i="42"/>
  <c r="C14" i="41"/>
  <c r="M13" i="41"/>
  <c r="C14" i="40"/>
  <c r="M13" i="40"/>
  <c r="C14" i="39"/>
  <c r="M13" i="39"/>
  <c r="M13" i="38"/>
  <c r="C14" i="38"/>
  <c r="C14" i="37"/>
  <c r="M13" i="37"/>
  <c r="C14" i="36"/>
  <c r="M13" i="36"/>
  <c r="C14" i="35"/>
  <c r="M13" i="35"/>
  <c r="C14" i="34"/>
  <c r="M13" i="34"/>
  <c r="C13" i="33"/>
  <c r="M12" i="33"/>
  <c r="C13" i="32"/>
  <c r="M12" i="32"/>
  <c r="C13" i="31"/>
  <c r="M12" i="31"/>
  <c r="C14" i="30"/>
  <c r="M13" i="30"/>
  <c r="C13" i="29"/>
  <c r="M12" i="29"/>
  <c r="C14" i="28"/>
  <c r="M13" i="28"/>
  <c r="C13" i="27"/>
  <c r="M12" i="27"/>
  <c r="S80" i="25" l="1"/>
  <c r="S83" i="25"/>
  <c r="S81" i="25"/>
  <c r="S79" i="25"/>
  <c r="S82" i="25"/>
  <c r="M13" i="1"/>
  <c r="C14" i="1"/>
  <c r="F80" i="25"/>
  <c r="R80" i="25"/>
  <c r="W80" i="25"/>
  <c r="J80" i="25"/>
  <c r="K80" i="25"/>
  <c r="L80" i="25"/>
  <c r="M80" i="25"/>
  <c r="N80" i="25"/>
  <c r="P80" i="25"/>
  <c r="Q80" i="25"/>
  <c r="U80" i="25"/>
  <c r="C15" i="46"/>
  <c r="M14" i="46"/>
  <c r="M14" i="45"/>
  <c r="C15" i="45"/>
  <c r="C15" i="44"/>
  <c r="M14" i="44"/>
  <c r="C15" i="43"/>
  <c r="M14" i="43"/>
  <c r="M13" i="42"/>
  <c r="C14" i="42"/>
  <c r="C15" i="41"/>
  <c r="M14" i="41"/>
  <c r="C15" i="40"/>
  <c r="M14" i="40"/>
  <c r="C15" i="39"/>
  <c r="M14" i="39"/>
  <c r="M14" i="38"/>
  <c r="C15" i="38"/>
  <c r="C15" i="37"/>
  <c r="M14" i="37"/>
  <c r="C15" i="36"/>
  <c r="M14" i="36"/>
  <c r="C15" i="35"/>
  <c r="M14" i="35"/>
  <c r="C15" i="34"/>
  <c r="M14" i="34"/>
  <c r="M13" i="33"/>
  <c r="C14" i="33"/>
  <c r="M13" i="32"/>
  <c r="C14" i="32"/>
  <c r="M13" i="31"/>
  <c r="C14" i="31"/>
  <c r="C15" i="30"/>
  <c r="M14" i="30"/>
  <c r="I32" i="1"/>
  <c r="J32" i="1" s="1"/>
  <c r="P32" i="1" s="1"/>
  <c r="E76" i="25" s="1"/>
  <c r="I31" i="1"/>
  <c r="J31" i="1" s="1"/>
  <c r="P31" i="1" s="1"/>
  <c r="E75" i="25" s="1"/>
  <c r="I33" i="1"/>
  <c r="J33" i="1" s="1"/>
  <c r="P33" i="1" s="1"/>
  <c r="E77" i="25" s="1"/>
  <c r="M13" i="29"/>
  <c r="C14" i="29"/>
  <c r="C15" i="28"/>
  <c r="M14" i="28"/>
  <c r="M13" i="27"/>
  <c r="C14" i="27"/>
  <c r="C15" i="1" l="1"/>
  <c r="M14" i="1"/>
  <c r="E78" i="25"/>
  <c r="E79" i="25"/>
  <c r="U81" i="25"/>
  <c r="Q81" i="25"/>
  <c r="P81" i="25"/>
  <c r="N81" i="25"/>
  <c r="M81" i="25"/>
  <c r="L81" i="25"/>
  <c r="K81" i="25"/>
  <c r="J81" i="25"/>
  <c r="W81" i="25"/>
  <c r="R81" i="25"/>
  <c r="F81" i="25"/>
  <c r="C16" i="46"/>
  <c r="M15" i="46"/>
  <c r="C16" i="45"/>
  <c r="M15" i="45"/>
  <c r="C16" i="44"/>
  <c r="M15" i="44"/>
  <c r="C16" i="43"/>
  <c r="M15" i="43"/>
  <c r="M14" i="42"/>
  <c r="C15" i="42"/>
  <c r="C16" i="41"/>
  <c r="M15" i="41"/>
  <c r="C16" i="40"/>
  <c r="M15" i="40"/>
  <c r="C16" i="39"/>
  <c r="M15" i="39"/>
  <c r="C16" i="38"/>
  <c r="M15" i="38"/>
  <c r="C16" i="37"/>
  <c r="M15" i="37"/>
  <c r="C16" i="36"/>
  <c r="M15" i="36"/>
  <c r="C16" i="35"/>
  <c r="M15" i="35"/>
  <c r="C16" i="34"/>
  <c r="M15" i="34"/>
  <c r="M14" i="33"/>
  <c r="C15" i="33"/>
  <c r="M14" i="32"/>
  <c r="C15" i="32"/>
  <c r="M14" i="31"/>
  <c r="C15" i="31"/>
  <c r="C16" i="30"/>
  <c r="M15" i="30"/>
  <c r="M14" i="29"/>
  <c r="C15" i="29"/>
  <c r="C16" i="28"/>
  <c r="M15" i="28"/>
  <c r="M14" i="27"/>
  <c r="C15" i="27"/>
  <c r="C16" i="1" l="1"/>
  <c r="M15" i="1"/>
  <c r="E83" i="25"/>
  <c r="E81" i="25"/>
  <c r="E82" i="25"/>
  <c r="E80" i="25"/>
  <c r="E92" i="25" s="1" a="1"/>
  <c r="F83" i="25"/>
  <c r="F82" i="25"/>
  <c r="R83" i="25"/>
  <c r="R82" i="25"/>
  <c r="W83" i="25"/>
  <c r="W82" i="25"/>
  <c r="J83" i="25"/>
  <c r="J82" i="25"/>
  <c r="K83" i="25"/>
  <c r="K82" i="25"/>
  <c r="L83" i="25"/>
  <c r="L82" i="25"/>
  <c r="M83" i="25"/>
  <c r="M82" i="25"/>
  <c r="N83" i="25"/>
  <c r="N82" i="25"/>
  <c r="P83" i="25"/>
  <c r="P82" i="25"/>
  <c r="Q83" i="25"/>
  <c r="Q82" i="25"/>
  <c r="U83" i="25"/>
  <c r="U82" i="25"/>
  <c r="C17" i="46"/>
  <c r="M16" i="46"/>
  <c r="M16" i="45"/>
  <c r="C17" i="45"/>
  <c r="C17" i="44"/>
  <c r="M16" i="44"/>
  <c r="C17" i="43"/>
  <c r="M16" i="43"/>
  <c r="C16" i="42"/>
  <c r="M15" i="42"/>
  <c r="C17" i="41"/>
  <c r="M16" i="41"/>
  <c r="C17" i="40"/>
  <c r="M16" i="40"/>
  <c r="C17" i="39"/>
  <c r="M16" i="39"/>
  <c r="M16" i="38"/>
  <c r="C17" i="38"/>
  <c r="C17" i="37"/>
  <c r="M16" i="37"/>
  <c r="C17" i="36"/>
  <c r="M16" i="36"/>
  <c r="C17" i="35"/>
  <c r="M16" i="35"/>
  <c r="M16" i="34"/>
  <c r="C17" i="34"/>
  <c r="C16" i="33"/>
  <c r="M15" i="33"/>
  <c r="C16" i="32"/>
  <c r="M15" i="32"/>
  <c r="C16" i="31"/>
  <c r="M15" i="31"/>
  <c r="C17" i="30"/>
  <c r="M16" i="30"/>
  <c r="C16" i="29"/>
  <c r="M15" i="29"/>
  <c r="M16" i="28"/>
  <c r="C17" i="28"/>
  <c r="C16" i="27"/>
  <c r="M15" i="27"/>
  <c r="E92" i="25" l="1"/>
  <c r="P92" i="25"/>
  <c r="T96" i="25"/>
  <c r="X100" i="25"/>
  <c r="AB104" i="25"/>
  <c r="AF108" i="25"/>
  <c r="V111" i="25"/>
  <c r="AB92" i="25"/>
  <c r="AF96" i="25"/>
  <c r="AJ100" i="25"/>
  <c r="AS647" i="25" s="1"/>
  <c r="E105" i="25"/>
  <c r="H109" i="25"/>
  <c r="AS68" i="25" s="1"/>
  <c r="W111" i="25"/>
  <c r="L100" i="25"/>
  <c r="E93" i="25"/>
  <c r="I97" i="25"/>
  <c r="M101" i="25"/>
  <c r="Q105" i="25"/>
  <c r="I109" i="25"/>
  <c r="AH111" i="25"/>
  <c r="Q93" i="25"/>
  <c r="U97" i="25"/>
  <c r="AS329" i="25" s="1"/>
  <c r="Y101" i="25"/>
  <c r="AS417" i="25" s="1"/>
  <c r="AC105" i="25"/>
  <c r="AS505" i="25" s="1"/>
  <c r="T109" i="25"/>
  <c r="AI111" i="25"/>
  <c r="P104" i="25"/>
  <c r="AC93" i="25"/>
  <c r="AG97" i="25"/>
  <c r="AK101" i="25"/>
  <c r="AS669" i="25" s="1"/>
  <c r="F106" i="25"/>
  <c r="U109" i="25"/>
  <c r="K112" i="25"/>
  <c r="F94" i="25"/>
  <c r="AS11" i="25" s="1"/>
  <c r="J98" i="25"/>
  <c r="AS99" i="25" s="1"/>
  <c r="N102" i="25"/>
  <c r="AS187" i="25" s="1"/>
  <c r="R106" i="25"/>
  <c r="AG109" i="25"/>
  <c r="L112" i="25"/>
  <c r="R94" i="25"/>
  <c r="V98" i="25"/>
  <c r="Z102" i="25"/>
  <c r="AD106" i="25"/>
  <c r="J110" i="25"/>
  <c r="X112" i="25"/>
  <c r="K111" i="25"/>
  <c r="AS133" i="25" s="1"/>
  <c r="AD94" i="25"/>
  <c r="AS515" i="25" s="1"/>
  <c r="AH98" i="25"/>
  <c r="AS603" i="25" s="1"/>
  <c r="AL102" i="25"/>
  <c r="AS691" i="25" s="1"/>
  <c r="G107" i="25"/>
  <c r="V110" i="25"/>
  <c r="AJ112" i="25"/>
  <c r="T108" i="25"/>
  <c r="G95" i="25"/>
  <c r="K99" i="25"/>
  <c r="O103" i="25"/>
  <c r="S107" i="25"/>
  <c r="AG110" i="25"/>
  <c r="AS594" i="25" s="1"/>
  <c r="AI99" i="25"/>
  <c r="AS625" i="25" s="1"/>
  <c r="AM103" i="25"/>
  <c r="AS713" i="25" s="1"/>
  <c r="J111" i="25"/>
  <c r="H96" i="25"/>
  <c r="S95" i="25"/>
  <c r="W99" i="25"/>
  <c r="AA103" i="25"/>
  <c r="AE107" i="25"/>
  <c r="AH110" i="25"/>
  <c r="AE95" i="25"/>
  <c r="H108" i="25"/>
  <c r="O92" i="25"/>
  <c r="AS198" i="25" s="1"/>
  <c r="N92" i="25"/>
  <c r="AS177" i="25" s="1"/>
  <c r="F109" i="25"/>
  <c r="AK104" i="25"/>
  <c r="AS672" i="25" s="1"/>
  <c r="AG100" i="25"/>
  <c r="AC96" i="25"/>
  <c r="Y92" i="25"/>
  <c r="Y103" i="25"/>
  <c r="S111" i="25"/>
  <c r="O107" i="25"/>
  <c r="K103" i="25"/>
  <c r="G99" i="25"/>
  <c r="AL94" i="25"/>
  <c r="AS683" i="25" s="1"/>
  <c r="M102" i="25"/>
  <c r="AS166" i="25" s="1"/>
  <c r="AK103" i="25"/>
  <c r="AS671" i="25" s="1"/>
  <c r="AD111" i="25"/>
  <c r="Z107" i="25"/>
  <c r="V103" i="25"/>
  <c r="R99" i="25"/>
  <c r="N95" i="25"/>
  <c r="U111" i="25"/>
  <c r="E111" i="25"/>
  <c r="AJ106" i="25"/>
  <c r="AF102" i="25"/>
  <c r="AB98" i="25"/>
  <c r="AS477" i="25" s="1"/>
  <c r="X94" i="25"/>
  <c r="AS389" i="25" s="1"/>
  <c r="I98" i="25"/>
  <c r="AS78" i="25" s="1"/>
  <c r="AA93" i="25"/>
  <c r="AK108" i="25"/>
  <c r="AS676" i="25" s="1"/>
  <c r="AG104" i="25"/>
  <c r="AC100" i="25"/>
  <c r="Y96" i="25"/>
  <c r="U92" i="25"/>
  <c r="O111" i="25"/>
  <c r="V106" i="25"/>
  <c r="R102" i="25"/>
  <c r="N98" i="25"/>
  <c r="AS183" i="25" s="1"/>
  <c r="J94" i="25"/>
  <c r="AS95" i="25" s="1"/>
  <c r="P93" i="25"/>
  <c r="AS220" i="25" s="1"/>
  <c r="AJ109" i="25"/>
  <c r="AF105" i="25"/>
  <c r="AB101" i="25"/>
  <c r="X97" i="25"/>
  <c r="T93" i="25"/>
  <c r="G96" i="25"/>
  <c r="L110" i="25"/>
  <c r="H106" i="25"/>
  <c r="AM101" i="25"/>
  <c r="AS711" i="25" s="1"/>
  <c r="AI97" i="25"/>
  <c r="AS623" i="25" s="1"/>
  <c r="AE93" i="25"/>
  <c r="AS535" i="25" s="1"/>
  <c r="AF110" i="25"/>
  <c r="J109" i="25"/>
  <c r="F105" i="25"/>
  <c r="AK100" i="25"/>
  <c r="AS668" i="25" s="1"/>
  <c r="AG96" i="25"/>
  <c r="AC92" i="25"/>
  <c r="V112" i="25"/>
  <c r="AG112" i="25"/>
  <c r="AC108" i="25"/>
  <c r="Y104" i="25"/>
  <c r="U100" i="25"/>
  <c r="AS332" i="25" s="1"/>
  <c r="Q96" i="25"/>
  <c r="AS244" i="25" s="1"/>
  <c r="M92" i="25"/>
  <c r="AS156" i="25" s="1"/>
  <c r="K101" i="25"/>
  <c r="G111" i="25"/>
  <c r="AL106" i="25"/>
  <c r="AS695" i="25" s="1"/>
  <c r="AH102" i="25"/>
  <c r="AD98" i="25"/>
  <c r="Z94" i="25"/>
  <c r="AI100" i="25"/>
  <c r="L102" i="25"/>
  <c r="R111" i="25"/>
  <c r="N107" i="25"/>
  <c r="AS192" i="25" s="1"/>
  <c r="J103" i="25"/>
  <c r="AS104" i="25" s="1"/>
  <c r="F99" i="25"/>
  <c r="AS16" i="25" s="1"/>
  <c r="AK94" i="25"/>
  <c r="AS662" i="25" s="1"/>
  <c r="G109" i="25"/>
  <c r="AB110" i="25"/>
  <c r="X106" i="25"/>
  <c r="T102" i="25"/>
  <c r="P98" i="25"/>
  <c r="L94" i="25"/>
  <c r="Q94" i="25"/>
  <c r="T110" i="25"/>
  <c r="U112" i="25"/>
  <c r="AS344" i="25" s="1"/>
  <c r="Q108" i="25"/>
  <c r="AS256" i="25" s="1"/>
  <c r="M104" i="25"/>
  <c r="AS168" i="25" s="1"/>
  <c r="I100" i="25"/>
  <c r="E96" i="25"/>
  <c r="S108" i="25"/>
  <c r="U99" i="25"/>
  <c r="AD110" i="25"/>
  <c r="Z106" i="25"/>
  <c r="V102" i="25"/>
  <c r="R98" i="25"/>
  <c r="N94" i="25"/>
  <c r="AG98" i="25"/>
  <c r="AS582" i="25" s="1"/>
  <c r="V100" i="25"/>
  <c r="AS353" i="25" s="1"/>
  <c r="F111" i="25"/>
  <c r="AS28" i="25" s="1"/>
  <c r="AK106" i="25"/>
  <c r="AS674" i="25" s="1"/>
  <c r="AG102" i="25"/>
  <c r="AC98" i="25"/>
  <c r="Y94" i="25"/>
  <c r="E107" i="25"/>
  <c r="P110" i="25"/>
  <c r="L106" i="25"/>
  <c r="H102" i="25"/>
  <c r="AM97" i="25"/>
  <c r="AS707" i="25" s="1"/>
  <c r="AI93" i="25"/>
  <c r="AS619" i="25" s="1"/>
  <c r="J112" i="25"/>
  <c r="AS113" i="25" s="1"/>
  <c r="Q112" i="25"/>
  <c r="AS260" i="25" s="1"/>
  <c r="M108" i="25"/>
  <c r="I104" i="25"/>
  <c r="E100" i="25"/>
  <c r="AJ95" i="25"/>
  <c r="AD107" i="25"/>
  <c r="Z110" i="25"/>
  <c r="AG105" i="25"/>
  <c r="AC101" i="25"/>
  <c r="Y97" i="25"/>
  <c r="U93" i="25"/>
  <c r="AS325" i="25" s="1"/>
  <c r="W107" i="25"/>
  <c r="AS381" i="25" s="1"/>
  <c r="L109" i="25"/>
  <c r="AS152" i="25" s="1"/>
  <c r="H105" i="25"/>
  <c r="AM100" i="25"/>
  <c r="AS710" i="25" s="1"/>
  <c r="AI96" i="25"/>
  <c r="AE92" i="25"/>
  <c r="AH100" i="25"/>
  <c r="W109" i="25"/>
  <c r="S105" i="25"/>
  <c r="O101" i="25"/>
  <c r="K97" i="25"/>
  <c r="G93" i="25"/>
  <c r="AS31" i="25" s="1"/>
  <c r="Y112" i="25"/>
  <c r="AS428" i="25" s="1"/>
  <c r="U108" i="25"/>
  <c r="Q104" i="25"/>
  <c r="M100" i="25"/>
  <c r="I96" i="25"/>
  <c r="AF111" i="25"/>
  <c r="AB107" i="25"/>
  <c r="T99" i="25"/>
  <c r="P95" i="25"/>
  <c r="R96" i="25"/>
  <c r="AK105" i="25"/>
  <c r="AS673" i="25" s="1"/>
  <c r="AG101" i="25"/>
  <c r="AS585" i="25" s="1"/>
  <c r="AC97" i="25"/>
  <c r="AS497" i="25" s="1"/>
  <c r="R95" i="25"/>
  <c r="AS264" i="25" s="1"/>
  <c r="Q110" i="25"/>
  <c r="I102" i="25"/>
  <c r="R108" i="25"/>
  <c r="I112" i="25"/>
  <c r="E108" i="25"/>
  <c r="AJ103" i="25"/>
  <c r="AF99" i="25"/>
  <c r="AB95" i="25"/>
  <c r="Q106" i="25"/>
  <c r="AE97" i="25"/>
  <c r="AS539" i="25" s="1"/>
  <c r="R110" i="25"/>
  <c r="AS279" i="25" s="1"/>
  <c r="N106" i="25"/>
  <c r="AS191" i="25" s="1"/>
  <c r="J102" i="25"/>
  <c r="F98" i="25"/>
  <c r="AK93" i="25"/>
  <c r="AS661" i="25" s="1"/>
  <c r="H97" i="25"/>
  <c r="I99" i="25"/>
  <c r="AC110" i="25"/>
  <c r="Y106" i="25"/>
  <c r="U102" i="25"/>
  <c r="Q98" i="25"/>
  <c r="M94" i="25"/>
  <c r="AS158" i="25" s="1"/>
  <c r="O105" i="25"/>
  <c r="AS211" i="25" s="1"/>
  <c r="AM109" i="25"/>
  <c r="AS719" i="25" s="1"/>
  <c r="AI105" i="25"/>
  <c r="AE101" i="25"/>
  <c r="AA97" i="25"/>
  <c r="W93" i="25"/>
  <c r="H110" i="25"/>
  <c r="E112" i="25"/>
  <c r="AJ107" i="25"/>
  <c r="AF103" i="25"/>
  <c r="AB99" i="25"/>
  <c r="X95" i="25"/>
  <c r="AS390" i="25" s="1"/>
  <c r="O104" i="25"/>
  <c r="AS210" i="25" s="1"/>
  <c r="N110" i="25"/>
  <c r="AS195" i="25" s="1"/>
  <c r="U105" i="25"/>
  <c r="Q101" i="25"/>
  <c r="M97" i="25"/>
  <c r="I93" i="25"/>
  <c r="AM112" i="25"/>
  <c r="AS722" i="25" s="1"/>
  <c r="AI108" i="25"/>
  <c r="AE104" i="25"/>
  <c r="AA100" i="25"/>
  <c r="W96" i="25"/>
  <c r="S92" i="25"/>
  <c r="AS282" i="25" s="1"/>
  <c r="AI107" i="25"/>
  <c r="AS633" i="25" s="1"/>
  <c r="K109" i="25"/>
  <c r="AS131" i="25" s="1"/>
  <c r="G105" i="25"/>
  <c r="AL100" i="25"/>
  <c r="AS689" i="25" s="1"/>
  <c r="AH96" i="25"/>
  <c r="AD92" i="25"/>
  <c r="M112" i="25"/>
  <c r="I108" i="25"/>
  <c r="E104" i="25"/>
  <c r="AJ99" i="25"/>
  <c r="AF95" i="25"/>
  <c r="Y102" i="25"/>
  <c r="AS418" i="25" s="1"/>
  <c r="Y93" i="25"/>
  <c r="AS409" i="25" s="1"/>
  <c r="M106" i="25"/>
  <c r="AS170" i="25" s="1"/>
  <c r="AB106" i="25"/>
  <c r="X103" i="25"/>
  <c r="F110" i="25"/>
  <c r="H98" i="25"/>
  <c r="Z104" i="25"/>
  <c r="T111" i="25"/>
  <c r="P107" i="25"/>
  <c r="L103" i="25"/>
  <c r="H99" i="25"/>
  <c r="AM94" i="25"/>
  <c r="AS704" i="25" s="1"/>
  <c r="V99" i="25"/>
  <c r="AS352" i="25" s="1"/>
  <c r="E95" i="25"/>
  <c r="AC109" i="25"/>
  <c r="Y105" i="25"/>
  <c r="U101" i="25"/>
  <c r="AS333" i="25" s="1"/>
  <c r="Q97" i="25"/>
  <c r="M93" i="25"/>
  <c r="AB93" i="25"/>
  <c r="S97" i="25"/>
  <c r="E110" i="25"/>
  <c r="AJ105" i="25"/>
  <c r="AF101" i="25"/>
  <c r="AS564" i="25" s="1"/>
  <c r="AB97" i="25"/>
  <c r="AS476" i="25" s="1"/>
  <c r="X93" i="25"/>
  <c r="AS388" i="25" s="1"/>
  <c r="AF98" i="25"/>
  <c r="O109" i="25"/>
  <c r="K105" i="25"/>
  <c r="G101" i="25"/>
  <c r="AL96" i="25"/>
  <c r="AS685" i="25" s="1"/>
  <c r="AH92" i="25"/>
  <c r="AM105" i="25"/>
  <c r="AS715" i="25" s="1"/>
  <c r="P111" i="25"/>
  <c r="L107" i="25"/>
  <c r="H103" i="25"/>
  <c r="AS62" i="25" s="1"/>
  <c r="AM98" i="25"/>
  <c r="AS708" i="25" s="1"/>
  <c r="AI94" i="25"/>
  <c r="AS620" i="25" s="1"/>
  <c r="T97" i="25"/>
  <c r="Y109" i="25"/>
  <c r="AF104" i="25"/>
  <c r="AB100" i="25"/>
  <c r="X96" i="25"/>
  <c r="T92" i="25"/>
  <c r="O112" i="25"/>
  <c r="K108" i="25"/>
  <c r="G104" i="25"/>
  <c r="AL99" i="25"/>
  <c r="AS688" i="25" s="1"/>
  <c r="AH95" i="25"/>
  <c r="AS600" i="25" s="1"/>
  <c r="AI112" i="25"/>
  <c r="AS638" i="25" s="1"/>
  <c r="Z112" i="25"/>
  <c r="V108" i="25"/>
  <c r="R104" i="25"/>
  <c r="N100" i="25"/>
  <c r="J96" i="25"/>
  <c r="F92" i="25"/>
  <c r="X111" i="25"/>
  <c r="T107" i="25"/>
  <c r="P103" i="25"/>
  <c r="L99" i="25"/>
  <c r="AS142" i="25" s="1"/>
  <c r="H95" i="25"/>
  <c r="AS54" i="25" s="1"/>
  <c r="X102" i="25"/>
  <c r="AS397" i="25" s="1"/>
  <c r="H111" i="25"/>
  <c r="AM106" i="25"/>
  <c r="AS716" i="25" s="1"/>
  <c r="AI102" i="25"/>
  <c r="AS628" i="25" s="1"/>
  <c r="AE98" i="25"/>
  <c r="AA94" i="25"/>
  <c r="S96" i="25"/>
  <c r="AM93" i="25"/>
  <c r="AS703" i="25" s="1"/>
  <c r="Q109" i="25"/>
  <c r="M105" i="25"/>
  <c r="I101" i="25"/>
  <c r="AS81" i="25" s="1"/>
  <c r="E97" i="25"/>
  <c r="AJ92" i="25"/>
  <c r="AS639" i="25" s="1"/>
  <c r="AH112" i="25"/>
  <c r="F96" i="25"/>
  <c r="AB109" i="25"/>
  <c r="X105" i="25"/>
  <c r="T101" i="25"/>
  <c r="P97" i="25"/>
  <c r="L93" i="25"/>
  <c r="O93" i="25"/>
  <c r="AL108" i="25"/>
  <c r="AS697" i="25" s="1"/>
  <c r="AH104" i="25"/>
  <c r="AD100" i="25"/>
  <c r="AS521" i="25" s="1"/>
  <c r="Z96" i="25"/>
  <c r="V92" i="25"/>
  <c r="N104" i="25"/>
  <c r="AM110" i="25"/>
  <c r="AS720" i="25" s="1"/>
  <c r="AI106" i="25"/>
  <c r="AE102" i="25"/>
  <c r="AA98" i="25"/>
  <c r="W94" i="25"/>
  <c r="AC94" i="25"/>
  <c r="M109" i="25"/>
  <c r="T104" i="25"/>
  <c r="AS315" i="25" s="1"/>
  <c r="P100" i="25"/>
  <c r="AS227" i="25" s="1"/>
  <c r="L96" i="25"/>
  <c r="AS139" i="25" s="1"/>
  <c r="H92" i="25"/>
  <c r="AL111" i="25"/>
  <c r="AS700" i="25" s="1"/>
  <c r="AH107" i="25"/>
  <c r="AD103" i="25"/>
  <c r="Z99" i="25"/>
  <c r="V95" i="25"/>
  <c r="W112" i="25"/>
  <c r="N112" i="25"/>
  <c r="J108" i="25"/>
  <c r="F104" i="25"/>
  <c r="AS21" i="25" s="1"/>
  <c r="AK99" i="25"/>
  <c r="AS667" i="25" s="1"/>
  <c r="AG95" i="25"/>
  <c r="AS579" i="25" s="1"/>
  <c r="AE108" i="25"/>
  <c r="L111" i="25"/>
  <c r="H107" i="25"/>
  <c r="AM102" i="25"/>
  <c r="AS712" i="25" s="1"/>
  <c r="AI98" i="25"/>
  <c r="AE94" i="25"/>
  <c r="J100" i="25"/>
  <c r="AE110" i="25"/>
  <c r="AA106" i="25"/>
  <c r="W102" i="25"/>
  <c r="AS376" i="25" s="1"/>
  <c r="S98" i="25"/>
  <c r="AS288" i="25" s="1"/>
  <c r="O94" i="25"/>
  <c r="AS200" i="25" s="1"/>
  <c r="AA92" i="25"/>
  <c r="Z92" i="25"/>
  <c r="E109" i="25"/>
  <c r="AJ104" i="25"/>
  <c r="AF100" i="25"/>
  <c r="AB96" i="25"/>
  <c r="X92" i="25"/>
  <c r="I111" i="25"/>
  <c r="AB94" i="25"/>
  <c r="P109" i="25"/>
  <c r="AS236" i="25" s="1"/>
  <c r="L105" i="25"/>
  <c r="AS148" i="25" s="1"/>
  <c r="H101" i="25"/>
  <c r="AS60" i="25" s="1"/>
  <c r="AM96" i="25"/>
  <c r="AS706" i="25" s="1"/>
  <c r="AI92" i="25"/>
  <c r="AD112" i="25"/>
  <c r="Z108" i="25"/>
  <c r="V104" i="25"/>
  <c r="E106" i="25"/>
  <c r="T98" i="25"/>
  <c r="S110" i="25"/>
  <c r="O106" i="25"/>
  <c r="K102" i="25"/>
  <c r="AS124" i="25" s="1"/>
  <c r="G98" i="25"/>
  <c r="AS36" i="25" s="1"/>
  <c r="AL93" i="25"/>
  <c r="AS682" i="25" s="1"/>
  <c r="AG111" i="25"/>
  <c r="AF112" i="25"/>
  <c r="AB108" i="25"/>
  <c r="AS487" i="25" s="1"/>
  <c r="X104" i="25"/>
  <c r="T100" i="25"/>
  <c r="P96" i="25"/>
  <c r="L92" i="25"/>
  <c r="AD108" i="25"/>
  <c r="AL92" i="25"/>
  <c r="AS681" i="25" s="1"/>
  <c r="AM108" i="25"/>
  <c r="AS718" i="25" s="1"/>
  <c r="AI104" i="25"/>
  <c r="AS630" i="25" s="1"/>
  <c r="AE100" i="25"/>
  <c r="AS542" i="25" s="1"/>
  <c r="AA96" i="25"/>
  <c r="W92" i="25"/>
  <c r="R112" i="25"/>
  <c r="N108" i="25"/>
  <c r="J104" i="25"/>
  <c r="F100" i="25"/>
  <c r="AK95" i="25"/>
  <c r="AS663" i="25" s="1"/>
  <c r="I110" i="25"/>
  <c r="AI101" i="25"/>
  <c r="O110" i="25"/>
  <c r="AS216" i="25" s="1"/>
  <c r="K106" i="25"/>
  <c r="AS128" i="25" s="1"/>
  <c r="G102" i="25"/>
  <c r="AS40" i="25" s="1"/>
  <c r="AL97" i="25"/>
  <c r="AS686" i="25" s="1"/>
  <c r="AH93" i="25"/>
  <c r="AB112" i="25"/>
  <c r="X108" i="25"/>
  <c r="AE103" i="25"/>
  <c r="AA99" i="25"/>
  <c r="W95" i="25"/>
  <c r="AB105" i="25"/>
  <c r="N111" i="25"/>
  <c r="J107" i="25"/>
  <c r="AS108" i="25" s="1"/>
  <c r="F103" i="25"/>
  <c r="AS20" i="25" s="1"/>
  <c r="AK98" i="25"/>
  <c r="AS666" i="25" s="1"/>
  <c r="AG94" i="25"/>
  <c r="G108" i="25"/>
  <c r="Y111" i="25"/>
  <c r="U107" i="25"/>
  <c r="Q103" i="25"/>
  <c r="M99" i="25"/>
  <c r="I95" i="25"/>
  <c r="N103" i="25"/>
  <c r="W110" i="25"/>
  <c r="S106" i="25"/>
  <c r="O102" i="25"/>
  <c r="AS208" i="25" s="1"/>
  <c r="K98" i="25"/>
  <c r="AS120" i="25" s="1"/>
  <c r="G94" i="25"/>
  <c r="AK102" i="25"/>
  <c r="AS670" i="25" s="1"/>
  <c r="AD96" i="25"/>
  <c r="G110" i="25"/>
  <c r="AL105" i="25"/>
  <c r="AS694" i="25" s="1"/>
  <c r="AH101" i="25"/>
  <c r="AD97" i="25"/>
  <c r="Z93" i="25"/>
  <c r="S109" i="25"/>
  <c r="T112" i="25"/>
  <c r="AS323" i="25" s="1"/>
  <c r="P108" i="25"/>
  <c r="AS235" i="25" s="1"/>
  <c r="L104" i="25"/>
  <c r="AS147" i="25" s="1"/>
  <c r="H100" i="25"/>
  <c r="AE96" i="25"/>
  <c r="AK92" i="25"/>
  <c r="AS660" i="25" s="1"/>
  <c r="AA95" i="25"/>
  <c r="O108" i="25"/>
  <c r="AJ93" i="25"/>
  <c r="AS640" i="25" s="1"/>
  <c r="W105" i="25"/>
  <c r="M95" i="25"/>
  <c r="AC112" i="25"/>
  <c r="U104" i="25"/>
  <c r="AS336" i="25" s="1"/>
  <c r="M96" i="25"/>
  <c r="AS160" i="25" s="1"/>
  <c r="AL110" i="25"/>
  <c r="AS699" i="25" s="1"/>
  <c r="F102" i="25"/>
  <c r="AG93" i="25"/>
  <c r="X109" i="25"/>
  <c r="P101" i="25"/>
  <c r="H93" i="25"/>
  <c r="AI109" i="25"/>
  <c r="AA101" i="25"/>
  <c r="S93" i="25"/>
  <c r="AG108" i="25"/>
  <c r="Y100" i="25"/>
  <c r="AS416" i="25" s="1"/>
  <c r="Q92" i="25"/>
  <c r="AS240" i="25" s="1"/>
  <c r="AC95" i="25"/>
  <c r="AS495" i="25" s="1"/>
  <c r="AC107" i="25"/>
  <c r="O95" i="25"/>
  <c r="AL107" i="25"/>
  <c r="AS696" i="25" s="1"/>
  <c r="K92" i="25"/>
  <c r="AG103" i="25"/>
  <c r="AJ94" i="25"/>
  <c r="AB111" i="25"/>
  <c r="T103" i="25"/>
  <c r="L95" i="25"/>
  <c r="AS138" i="25" s="1"/>
  <c r="AK109" i="25"/>
  <c r="AS677" i="25" s="1"/>
  <c r="E101" i="25"/>
  <c r="AF92" i="25"/>
  <c r="W108" i="25"/>
  <c r="O100" i="25"/>
  <c r="G92" i="25"/>
  <c r="AH108" i="25"/>
  <c r="Z100" i="25"/>
  <c r="R92" i="25"/>
  <c r="AF107" i="25"/>
  <c r="P94" i="25"/>
  <c r="AA105" i="25"/>
  <c r="F107" i="25"/>
  <c r="AS24" i="25" s="1"/>
  <c r="W104" i="25"/>
  <c r="AS378" i="25" s="1"/>
  <c r="AL103" i="25"/>
  <c r="AS692" i="25" s="1"/>
  <c r="U103" i="25"/>
  <c r="K93" i="25"/>
  <c r="AA110" i="25"/>
  <c r="S102" i="25"/>
  <c r="K94" i="25"/>
  <c r="AJ108" i="25"/>
  <c r="AM99" i="25"/>
  <c r="AS709" i="25" s="1"/>
  <c r="AF109" i="25"/>
  <c r="V107" i="25"/>
  <c r="N99" i="25"/>
  <c r="AS184" i="25" s="1"/>
  <c r="U110" i="25"/>
  <c r="AS342" i="25" s="1"/>
  <c r="AG107" i="25"/>
  <c r="Y99" i="25"/>
  <c r="AC106" i="25"/>
  <c r="AE106" i="25"/>
  <c r="W98" i="25"/>
  <c r="AD109" i="25"/>
  <c r="H112" i="25"/>
  <c r="AM104" i="25"/>
  <c r="AS714" i="25" s="1"/>
  <c r="F95" i="25"/>
  <c r="I103" i="25"/>
  <c r="J92" i="25"/>
  <c r="AS93" i="25" s="1"/>
  <c r="AL109" i="25"/>
  <c r="AS698" i="25" s="1"/>
  <c r="AD101" i="25"/>
  <c r="AS522" i="25" s="1"/>
  <c r="V93" i="25"/>
  <c r="L108" i="25"/>
  <c r="O99" i="25"/>
  <c r="AS205" i="25" s="1"/>
  <c r="X101" i="25"/>
  <c r="AG106" i="25"/>
  <c r="Y98" i="25"/>
  <c r="P105" i="25"/>
  <c r="I107" i="25"/>
  <c r="AJ98" i="25"/>
  <c r="K100" i="25"/>
  <c r="AS122" i="25" s="1"/>
  <c r="G106" i="25"/>
  <c r="AS44" i="25" s="1"/>
  <c r="AH97" i="25"/>
  <c r="AS602" i="25" s="1"/>
  <c r="R109" i="25"/>
  <c r="AE111" i="25"/>
  <c r="Z103" i="25"/>
  <c r="AS440" i="25" s="1"/>
  <c r="AH103" i="25"/>
  <c r="AJ102" i="25"/>
  <c r="S101" i="25"/>
  <c r="R107" i="25"/>
  <c r="Z109" i="25"/>
  <c r="R101" i="25"/>
  <c r="J93" i="25"/>
  <c r="AS94" i="25" s="1"/>
  <c r="K107" i="25"/>
  <c r="AS129" i="25" s="1"/>
  <c r="U98" i="25"/>
  <c r="AS330" i="25" s="1"/>
  <c r="U106" i="25"/>
  <c r="M98" i="25"/>
  <c r="AJ101" i="25"/>
  <c r="X98" i="25"/>
  <c r="AF97" i="25"/>
  <c r="V97" i="25"/>
  <c r="K104" i="25"/>
  <c r="AL98" i="25"/>
  <c r="AS687" i="25" s="1"/>
  <c r="AF106" i="25"/>
  <c r="AD105" i="25"/>
  <c r="AS526" i="25" s="1"/>
  <c r="Z105" i="25"/>
  <c r="AS442" i="25" s="1"/>
  <c r="AM107" i="25"/>
  <c r="AS717" i="25" s="1"/>
  <c r="Q107" i="25"/>
  <c r="S100" i="25"/>
  <c r="F112" i="25"/>
  <c r="R100" i="25"/>
  <c r="AA104" i="25"/>
  <c r="N109" i="25"/>
  <c r="F101" i="25"/>
  <c r="AG92" i="25"/>
  <c r="AH106" i="25"/>
  <c r="Z98" i="25"/>
  <c r="AS435" i="25" s="1"/>
  <c r="AD95" i="25"/>
  <c r="AS516" i="25" s="1"/>
  <c r="I106" i="25"/>
  <c r="AS86" i="25" s="1"/>
  <c r="AJ97" i="25"/>
  <c r="J99" i="25"/>
  <c r="T106" i="25"/>
  <c r="L98" i="25"/>
  <c r="E94" i="25"/>
  <c r="R105" i="25"/>
  <c r="J97" i="25"/>
  <c r="S112" i="25"/>
  <c r="M111" i="25"/>
  <c r="AL101" i="25"/>
  <c r="AS690" i="25" s="1"/>
  <c r="AM95" i="25"/>
  <c r="AS705" i="25" s="1"/>
  <c r="M107" i="25"/>
  <c r="AS171" i="25" s="1"/>
  <c r="Q95" i="25"/>
  <c r="AD102" i="25"/>
  <c r="M110" i="25"/>
  <c r="X110" i="25"/>
  <c r="V109" i="25"/>
  <c r="X99" i="25"/>
  <c r="N105" i="25"/>
  <c r="AA107" i="25"/>
  <c r="P106" i="25"/>
  <c r="G100" i="25"/>
  <c r="AC111" i="25"/>
  <c r="AS511" i="25" s="1"/>
  <c r="AC99" i="25"/>
  <c r="AS499" i="25" s="1"/>
  <c r="L101" i="25"/>
  <c r="Y108" i="25"/>
  <c r="Q100" i="25"/>
  <c r="I92" i="25"/>
  <c r="J106" i="25"/>
  <c r="AK97" i="25"/>
  <c r="AS665" i="25" s="1"/>
  <c r="W101" i="25"/>
  <c r="T105" i="25"/>
  <c r="L97" i="25"/>
  <c r="AS140" i="25" s="1"/>
  <c r="AM92" i="25"/>
  <c r="AS702" i="25" s="1"/>
  <c r="AE105" i="25"/>
  <c r="AS547" i="25" s="1"/>
  <c r="W97" i="25"/>
  <c r="AS371" i="25" s="1"/>
  <c r="AK112" i="25"/>
  <c r="AS680" i="25" s="1"/>
  <c r="AC104" i="25"/>
  <c r="U96" i="25"/>
  <c r="O97" i="25"/>
  <c r="AH99" i="25"/>
  <c r="F93" i="25"/>
  <c r="AS10" i="25" s="1"/>
  <c r="V101" i="25"/>
  <c r="AI103" i="25"/>
  <c r="AS629" i="25" s="1"/>
  <c r="AL104" i="25"/>
  <c r="AS693" i="25" s="1"/>
  <c r="AD99" i="25"/>
  <c r="AS520" i="25" s="1"/>
  <c r="Q111" i="25"/>
  <c r="AS259" i="25" s="1"/>
  <c r="Q99" i="25"/>
  <c r="AS247" i="25" s="1"/>
  <c r="F108" i="25"/>
  <c r="X107" i="25"/>
  <c r="P99" i="25"/>
  <c r="W100" i="25"/>
  <c r="I105" i="25"/>
  <c r="AJ96" i="25"/>
  <c r="AS643" i="25" s="1"/>
  <c r="AA112" i="25"/>
  <c r="S104" i="25"/>
  <c r="K96" i="25"/>
  <c r="AL112" i="25"/>
  <c r="AS701" i="25" s="1"/>
  <c r="AD104" i="25"/>
  <c r="AS525" i="25" s="1"/>
  <c r="V96" i="25"/>
  <c r="AS349" i="25" s="1"/>
  <c r="AJ111" i="25"/>
  <c r="AB103" i="25"/>
  <c r="T95" i="25"/>
  <c r="N93" i="25"/>
  <c r="Z95" i="25"/>
  <c r="J105" i="25"/>
  <c r="AA111" i="25"/>
  <c r="E102" i="25"/>
  <c r="P102" i="25"/>
  <c r="N101" i="25"/>
  <c r="AS186" i="25" s="1"/>
  <c r="J101" i="25"/>
  <c r="AS102" i="25" s="1"/>
  <c r="W103" i="25"/>
  <c r="AS377" i="25" s="1"/>
  <c r="AE112" i="25"/>
  <c r="E98" i="25"/>
  <c r="AA109" i="25"/>
  <c r="E99" i="25"/>
  <c r="M103" i="25"/>
  <c r="W106" i="25"/>
  <c r="O98" i="25"/>
  <c r="AS204" i="25" s="1"/>
  <c r="AE109" i="25"/>
  <c r="H104" i="25"/>
  <c r="AI95" i="25"/>
  <c r="AS621" i="25" s="1"/>
  <c r="Z111" i="25"/>
  <c r="AS448" i="25" s="1"/>
  <c r="R103" i="25"/>
  <c r="AS272" i="25" s="1"/>
  <c r="J95" i="25"/>
  <c r="AK111" i="25"/>
  <c r="AS679" i="25" s="1"/>
  <c r="AC103" i="25"/>
  <c r="AS503" i="25" s="1"/>
  <c r="U95" i="25"/>
  <c r="AI110" i="25"/>
  <c r="AA102" i="25"/>
  <c r="S94" i="25"/>
  <c r="R97" i="25"/>
  <c r="AE99" i="25"/>
  <c r="O96" i="25"/>
  <c r="AS202" i="25" s="1"/>
  <c r="AK107" i="25"/>
  <c r="AS675" i="25" s="1"/>
  <c r="AG99" i="25"/>
  <c r="AS583" i="25" s="1"/>
  <c r="AH105" i="25"/>
  <c r="Z97" i="25"/>
  <c r="AS434" i="25" s="1"/>
  <c r="P112" i="25"/>
  <c r="S103" i="25"/>
  <c r="K95" i="25"/>
  <c r="AK110" i="25"/>
  <c r="AS678" i="25" s="1"/>
  <c r="AC102" i="25"/>
  <c r="U94" i="25"/>
  <c r="E103" i="25"/>
  <c r="AF94" i="25"/>
  <c r="AS557" i="25" s="1"/>
  <c r="K110" i="25"/>
  <c r="AS132" i="25" s="1"/>
  <c r="AD93" i="25"/>
  <c r="AS514" i="25" s="1"/>
  <c r="AA108" i="25"/>
  <c r="Y95" i="25"/>
  <c r="AK96" i="25"/>
  <c r="AS664" i="25" s="1"/>
  <c r="V94" i="25"/>
  <c r="AF93" i="25"/>
  <c r="H94" i="25"/>
  <c r="AS53" i="25" s="1"/>
  <c r="F97" i="25"/>
  <c r="S99" i="25"/>
  <c r="G112" i="25"/>
  <c r="AL95" i="25"/>
  <c r="AS684" i="25" s="1"/>
  <c r="Y107" i="25"/>
  <c r="AS423" i="25" s="1"/>
  <c r="N96" i="25"/>
  <c r="AS181" i="25" s="1"/>
  <c r="G97" i="25"/>
  <c r="V105" i="25"/>
  <c r="N97" i="25"/>
  <c r="AS182" i="25" s="1"/>
  <c r="AM111" i="25"/>
  <c r="AS721" i="25" s="1"/>
  <c r="G103" i="25"/>
  <c r="AS41" i="25" s="1"/>
  <c r="AH94" i="25"/>
  <c r="Y110" i="25"/>
  <c r="Q102" i="25"/>
  <c r="I94" i="25"/>
  <c r="AJ110" i="25"/>
  <c r="AS657" i="25" s="1"/>
  <c r="AB102" i="25"/>
  <c r="AS481" i="25" s="1"/>
  <c r="T94" i="25"/>
  <c r="AS305" i="25" s="1"/>
  <c r="AH109" i="25"/>
  <c r="Z101" i="25"/>
  <c r="R93" i="25"/>
  <c r="AS262" i="25" s="1"/>
  <c r="M16" i="1"/>
  <c r="C17" i="1"/>
  <c r="AS51" i="25"/>
  <c r="AS135" i="25"/>
  <c r="AS219" i="25"/>
  <c r="AS303" i="25"/>
  <c r="AS387" i="25"/>
  <c r="AS471" i="25"/>
  <c r="AS555" i="25"/>
  <c r="AS304" i="25"/>
  <c r="AS472" i="25"/>
  <c r="AS556" i="25"/>
  <c r="AS137" i="25"/>
  <c r="AS221" i="25"/>
  <c r="AS641" i="25"/>
  <c r="AS222" i="25"/>
  <c r="AS306" i="25"/>
  <c r="AS474" i="25"/>
  <c r="AS558" i="25"/>
  <c r="AS642" i="25"/>
  <c r="AS223" i="25"/>
  <c r="AS307" i="25"/>
  <c r="AS391" i="25"/>
  <c r="AS475" i="25"/>
  <c r="AS559" i="25"/>
  <c r="AS56" i="25"/>
  <c r="AS203" i="25"/>
  <c r="AS413" i="25"/>
  <c r="AS455" i="25"/>
  <c r="AS581" i="25"/>
  <c r="AS9" i="25"/>
  <c r="AS345" i="25"/>
  <c r="AS178" i="25"/>
  <c r="AS346" i="25"/>
  <c r="AS179" i="25"/>
  <c r="AS347" i="25"/>
  <c r="AS12" i="25"/>
  <c r="AS180" i="25"/>
  <c r="AS13" i="25"/>
  <c r="AS517" i="25"/>
  <c r="AS14" i="25"/>
  <c r="AS266" i="25"/>
  <c r="AS350" i="25"/>
  <c r="AS518" i="25"/>
  <c r="AS162" i="25"/>
  <c r="AS246" i="25"/>
  <c r="AS372" i="25"/>
  <c r="AS414" i="25"/>
  <c r="AS456" i="25"/>
  <c r="AS624" i="25"/>
  <c r="AS37" i="25"/>
  <c r="AS79" i="25"/>
  <c r="AS121" i="25"/>
  <c r="AS163" i="25"/>
  <c r="AS289" i="25"/>
  <c r="AS457" i="25"/>
  <c r="AS541" i="25"/>
  <c r="AS38" i="25"/>
  <c r="AS80" i="25"/>
  <c r="AS290" i="25"/>
  <c r="AS374" i="25"/>
  <c r="AS458" i="25"/>
  <c r="AS500" i="25"/>
  <c r="AS584" i="25"/>
  <c r="AS626" i="25"/>
  <c r="AS39" i="25"/>
  <c r="AS123" i="25"/>
  <c r="AS165" i="25"/>
  <c r="AS207" i="25"/>
  <c r="AS249" i="25"/>
  <c r="AS291" i="25"/>
  <c r="AS375" i="25"/>
  <c r="AS459" i="25"/>
  <c r="AS627" i="25"/>
  <c r="AS82" i="25"/>
  <c r="AS250" i="25"/>
  <c r="AS292" i="25"/>
  <c r="AS460" i="25"/>
  <c r="AS502" i="25"/>
  <c r="AS544" i="25"/>
  <c r="AS586" i="25"/>
  <c r="AS83" i="25"/>
  <c r="AS125" i="25"/>
  <c r="AS251" i="25"/>
  <c r="AS293" i="25"/>
  <c r="AS335" i="25"/>
  <c r="AS419" i="25"/>
  <c r="AS461" i="25"/>
  <c r="AS545" i="25"/>
  <c r="AS587" i="25"/>
  <c r="AS42" i="25"/>
  <c r="AS126" i="25"/>
  <c r="AS252" i="25"/>
  <c r="AS294" i="25"/>
  <c r="AS420" i="25"/>
  <c r="AS462" i="25"/>
  <c r="AS588" i="25"/>
  <c r="AS43" i="25"/>
  <c r="AS85" i="25"/>
  <c r="AS127" i="25"/>
  <c r="AS169" i="25"/>
  <c r="AS253" i="25"/>
  <c r="AS463" i="25"/>
  <c r="AS589" i="25"/>
  <c r="AS261" i="25"/>
  <c r="AS597" i="25"/>
  <c r="AS598" i="25"/>
  <c r="AS263" i="25"/>
  <c r="AS599" i="25"/>
  <c r="AS265" i="25"/>
  <c r="AS601" i="25"/>
  <c r="AS224" i="25"/>
  <c r="AS392" i="25"/>
  <c r="AS560" i="25"/>
  <c r="AS15" i="25"/>
  <c r="AS267" i="25"/>
  <c r="AS519" i="25"/>
  <c r="AS100" i="25"/>
  <c r="AS268" i="25"/>
  <c r="AS436" i="25"/>
  <c r="AS604" i="25"/>
  <c r="AS17" i="25"/>
  <c r="AS269" i="25"/>
  <c r="AS437" i="25"/>
  <c r="AS605" i="25"/>
  <c r="AS18" i="25"/>
  <c r="AS270" i="25"/>
  <c r="AS606" i="25"/>
  <c r="AS19" i="25"/>
  <c r="AS103" i="25"/>
  <c r="AS271" i="25"/>
  <c r="AS355" i="25"/>
  <c r="AS439" i="25"/>
  <c r="AS523" i="25"/>
  <c r="AS607" i="25"/>
  <c r="AS188" i="25"/>
  <c r="AS356" i="25"/>
  <c r="AS524" i="25"/>
  <c r="AS608" i="25"/>
  <c r="AS105" i="25"/>
  <c r="AS189" i="25"/>
  <c r="AS273" i="25"/>
  <c r="AS609" i="25"/>
  <c r="AS22" i="25"/>
  <c r="AS106" i="25"/>
  <c r="AS190" i="25"/>
  <c r="AS274" i="25"/>
  <c r="AS358" i="25"/>
  <c r="AS610" i="25"/>
  <c r="AS652" i="25"/>
  <c r="AS23" i="25"/>
  <c r="AS107" i="25"/>
  <c r="AS149" i="25"/>
  <c r="AS233" i="25"/>
  <c r="AS275" i="25"/>
  <c r="AS317" i="25"/>
  <c r="AS359" i="25"/>
  <c r="AS401" i="25"/>
  <c r="AS443" i="25"/>
  <c r="AS569" i="25"/>
  <c r="AS611" i="25"/>
  <c r="AS653" i="25"/>
  <c r="AS66" i="25"/>
  <c r="AS150" i="25"/>
  <c r="AS234" i="25"/>
  <c r="AS276" i="25"/>
  <c r="AS444" i="25"/>
  <c r="AS486" i="25"/>
  <c r="AS528" i="25"/>
  <c r="AS570" i="25"/>
  <c r="AS612" i="25"/>
  <c r="AS654" i="25"/>
  <c r="AS25" i="25"/>
  <c r="AS67" i="25"/>
  <c r="AS109" i="25"/>
  <c r="AS277" i="25"/>
  <c r="AS319" i="25"/>
  <c r="AS361" i="25"/>
  <c r="AS403" i="25"/>
  <c r="AS445" i="25"/>
  <c r="AS529" i="25"/>
  <c r="AS571" i="25"/>
  <c r="AS613" i="25"/>
  <c r="AS655" i="25"/>
  <c r="AS26" i="25"/>
  <c r="AS110" i="25"/>
  <c r="AS194" i="25"/>
  <c r="AS278" i="25"/>
  <c r="AS320" i="25"/>
  <c r="AS362" i="25"/>
  <c r="AS404" i="25"/>
  <c r="AS446" i="25"/>
  <c r="AS572" i="25"/>
  <c r="AS614" i="25"/>
  <c r="AS656" i="25"/>
  <c r="AS27" i="25"/>
  <c r="AS69" i="25"/>
  <c r="AS111" i="25"/>
  <c r="AS153" i="25"/>
  <c r="AS237" i="25"/>
  <c r="AS447" i="25"/>
  <c r="AS489" i="25"/>
  <c r="AS531" i="25"/>
  <c r="AS573" i="25"/>
  <c r="AS615" i="25"/>
  <c r="AS70" i="25"/>
  <c r="AS96" i="25"/>
  <c r="AS97" i="25"/>
  <c r="AS98" i="25"/>
  <c r="AS57" i="25"/>
  <c r="AS225" i="25"/>
  <c r="AS393" i="25"/>
  <c r="AS561" i="25"/>
  <c r="AS394" i="25"/>
  <c r="AS562" i="25"/>
  <c r="AS59" i="25"/>
  <c r="AS395" i="25"/>
  <c r="AS563" i="25"/>
  <c r="AS228" i="25"/>
  <c r="AS396" i="25"/>
  <c r="AS565" i="25"/>
  <c r="AS230" i="25"/>
  <c r="AS398" i="25"/>
  <c r="AS566" i="25"/>
  <c r="AS63" i="25"/>
  <c r="AS231" i="25"/>
  <c r="AS399" i="25"/>
  <c r="AS567" i="25"/>
  <c r="AS400" i="25"/>
  <c r="AS568" i="25"/>
  <c r="AS254" i="25"/>
  <c r="AS338" i="25"/>
  <c r="AS422" i="25"/>
  <c r="AS506" i="25"/>
  <c r="AS590" i="25"/>
  <c r="AS255" i="25"/>
  <c r="AS339" i="25"/>
  <c r="AS507" i="25"/>
  <c r="AS591" i="25"/>
  <c r="AS88" i="25"/>
  <c r="AS172" i="25"/>
  <c r="AS508" i="25"/>
  <c r="AS592" i="25"/>
  <c r="AS89" i="25"/>
  <c r="AS173" i="25"/>
  <c r="AS257" i="25"/>
  <c r="AS341" i="25"/>
  <c r="AS425" i="25"/>
  <c r="AS509" i="25"/>
  <c r="AS593" i="25"/>
  <c r="AS90" i="25"/>
  <c r="AS174" i="25"/>
  <c r="AS258" i="25"/>
  <c r="AS426" i="25"/>
  <c r="AS510" i="25"/>
  <c r="AS91" i="25"/>
  <c r="AS175" i="25"/>
  <c r="AS217" i="25"/>
  <c r="AS343" i="25"/>
  <c r="AS385" i="25"/>
  <c r="AS427" i="25"/>
  <c r="AS469" i="25"/>
  <c r="AS553" i="25"/>
  <c r="AS595" i="25"/>
  <c r="AS637" i="25"/>
  <c r="AS50" i="25"/>
  <c r="AS176" i="25"/>
  <c r="AS218" i="25"/>
  <c r="AS302" i="25"/>
  <c r="AS386" i="25"/>
  <c r="AS470" i="25"/>
  <c r="AS512" i="25"/>
  <c r="AS554" i="25"/>
  <c r="AS596" i="25"/>
  <c r="AS429" i="25"/>
  <c r="AS430" i="25"/>
  <c r="AS431" i="25"/>
  <c r="AS432" i="25"/>
  <c r="AS433" i="25"/>
  <c r="AS308" i="25"/>
  <c r="AS644" i="25"/>
  <c r="AS141" i="25"/>
  <c r="AS309" i="25"/>
  <c r="AS645" i="25"/>
  <c r="AS310" i="25"/>
  <c r="AS478" i="25"/>
  <c r="AS646" i="25"/>
  <c r="AS143" i="25"/>
  <c r="AS311" i="25"/>
  <c r="AS479" i="25"/>
  <c r="AS144" i="25"/>
  <c r="AS312" i="25"/>
  <c r="AS480" i="25"/>
  <c r="AS648" i="25"/>
  <c r="AS313" i="25"/>
  <c r="AS649" i="25"/>
  <c r="AS146" i="25"/>
  <c r="AS314" i="25"/>
  <c r="AS482" i="25"/>
  <c r="AS650" i="25"/>
  <c r="AS483" i="25"/>
  <c r="AS651" i="25"/>
  <c r="AS316" i="25"/>
  <c r="AS484" i="25"/>
  <c r="AS631" i="25"/>
  <c r="AS212" i="25"/>
  <c r="AS296" i="25"/>
  <c r="AS380" i="25"/>
  <c r="AS464" i="25"/>
  <c r="AS548" i="25"/>
  <c r="AS632" i="25"/>
  <c r="AS45" i="25"/>
  <c r="AS213" i="25"/>
  <c r="AS297" i="25"/>
  <c r="AS465" i="25"/>
  <c r="AS549" i="25"/>
  <c r="AS46" i="25"/>
  <c r="AS214" i="25"/>
  <c r="AS382" i="25"/>
  <c r="AS550" i="25"/>
  <c r="AS47" i="25"/>
  <c r="AS383" i="25"/>
  <c r="AS551" i="25"/>
  <c r="AS48" i="25"/>
  <c r="AS384" i="25"/>
  <c r="AS552" i="25"/>
  <c r="AS49" i="25"/>
  <c r="AS196" i="25"/>
  <c r="AS280" i="25"/>
  <c r="AS364" i="25"/>
  <c r="AS532" i="25"/>
  <c r="AS616" i="25"/>
  <c r="AS29" i="25"/>
  <c r="AS197" i="25"/>
  <c r="AS281" i="25"/>
  <c r="AS365" i="25"/>
  <c r="AS449" i="25"/>
  <c r="AS533" i="25"/>
  <c r="AS617" i="25"/>
  <c r="AS130" i="25"/>
  <c r="AS466" i="25"/>
  <c r="AS634" i="25"/>
  <c r="AS299" i="25"/>
  <c r="AS467" i="25"/>
  <c r="AS635" i="25"/>
  <c r="AS300" i="25"/>
  <c r="AS468" i="25"/>
  <c r="AS636" i="25"/>
  <c r="AS322" i="25"/>
  <c r="AS406" i="25"/>
  <c r="AS490" i="25"/>
  <c r="AS574" i="25"/>
  <c r="AS658" i="25"/>
  <c r="AS71" i="25"/>
  <c r="AS155" i="25"/>
  <c r="AS239" i="25"/>
  <c r="AS407" i="25"/>
  <c r="AS491" i="25"/>
  <c r="AS575" i="25"/>
  <c r="AS659" i="25"/>
  <c r="AS161" i="25"/>
  <c r="AS77" i="25"/>
  <c r="AS580" i="25"/>
  <c r="AS496" i="25"/>
  <c r="AS412" i="25"/>
  <c r="AS328" i="25"/>
  <c r="AS76" i="25"/>
  <c r="AS411" i="25"/>
  <c r="AS327" i="25"/>
  <c r="AS243" i="25"/>
  <c r="AS159" i="25"/>
  <c r="AS75" i="25"/>
  <c r="AS578" i="25"/>
  <c r="AS494" i="25"/>
  <c r="AS410" i="25"/>
  <c r="AS326" i="25"/>
  <c r="AS242" i="25"/>
  <c r="AS74" i="25"/>
  <c r="AS577" i="25"/>
  <c r="AS493" i="25"/>
  <c r="AS241" i="25"/>
  <c r="AS157" i="25"/>
  <c r="AS73" i="25"/>
  <c r="AS576" i="25"/>
  <c r="AS492" i="25"/>
  <c r="AS408" i="25"/>
  <c r="AS324" i="25"/>
  <c r="AS72" i="25"/>
  <c r="AS119" i="25"/>
  <c r="AS35" i="25"/>
  <c r="AS622" i="25"/>
  <c r="AS538" i="25"/>
  <c r="AS454" i="25"/>
  <c r="AS370" i="25"/>
  <c r="AS286" i="25"/>
  <c r="AS118" i="25"/>
  <c r="AS34" i="25"/>
  <c r="AS537" i="25"/>
  <c r="AS453" i="25"/>
  <c r="AS369" i="25"/>
  <c r="AS285" i="25"/>
  <c r="AS201" i="25"/>
  <c r="AS117" i="25"/>
  <c r="AS33" i="25"/>
  <c r="AS536" i="25"/>
  <c r="AS452" i="25"/>
  <c r="AS368" i="25"/>
  <c r="AS284" i="25"/>
  <c r="AS116" i="25"/>
  <c r="AS32" i="25"/>
  <c r="AS451" i="25"/>
  <c r="AS367" i="25"/>
  <c r="AS283" i="25"/>
  <c r="AS199" i="25"/>
  <c r="AS115" i="25"/>
  <c r="AS618" i="25"/>
  <c r="AS534" i="25"/>
  <c r="AS450" i="25"/>
  <c r="AS366" i="25"/>
  <c r="AS114" i="25"/>
  <c r="AS30" i="25"/>
  <c r="M17" i="46"/>
  <c r="C18" i="46"/>
  <c r="M17" i="45"/>
  <c r="C18" i="45"/>
  <c r="M17" i="44"/>
  <c r="C18" i="44"/>
  <c r="M17" i="43"/>
  <c r="C18" i="43"/>
  <c r="C17" i="42"/>
  <c r="M16" i="42"/>
  <c r="M17" i="41"/>
  <c r="C18" i="41"/>
  <c r="M17" i="40"/>
  <c r="C18" i="40"/>
  <c r="C18" i="39"/>
  <c r="M17" i="39"/>
  <c r="M17" i="38"/>
  <c r="C18" i="38"/>
  <c r="C18" i="37"/>
  <c r="M17" i="37"/>
  <c r="M17" i="36"/>
  <c r="C18" i="36"/>
  <c r="M17" i="35"/>
  <c r="C18" i="35"/>
  <c r="M17" i="34"/>
  <c r="C18" i="34"/>
  <c r="C17" i="33"/>
  <c r="M16" i="33"/>
  <c r="C17" i="32"/>
  <c r="M16" i="32"/>
  <c r="C17" i="31"/>
  <c r="M16" i="31"/>
  <c r="M17" i="30"/>
  <c r="C18" i="30"/>
  <c r="M16" i="29"/>
  <c r="C17" i="29"/>
  <c r="M17" i="28"/>
  <c r="C18" i="28"/>
  <c r="M16" i="27"/>
  <c r="C17" i="27"/>
  <c r="AS513" i="25"/>
  <c r="AS421" i="25"/>
  <c r="AS357" i="25"/>
  <c r="AS229" i="25"/>
  <c r="AS185" i="25"/>
  <c r="AS52" i="25"/>
  <c r="AS546" i="25"/>
  <c r="AS215" i="25"/>
  <c r="AS527" i="25"/>
  <c r="AS424" i="25"/>
  <c r="AS164" i="25"/>
  <c r="AS379" i="25"/>
  <c r="AS321" i="25"/>
  <c r="AS65" i="25"/>
  <c r="AS331" i="25"/>
  <c r="AS504" i="25"/>
  <c r="AS92" i="25"/>
  <c r="AS340" i="25"/>
  <c r="AS287" i="25"/>
  <c r="AS543" i="25"/>
  <c r="AS112" i="25"/>
  <c r="AS318" i="25"/>
  <c r="AS498" i="25"/>
  <c r="AS248" i="25"/>
  <c r="AS87" i="25"/>
  <c r="AS295" i="25"/>
  <c r="AS167" i="25"/>
  <c r="AS485" i="25"/>
  <c r="AS337" i="25"/>
  <c r="AS415" i="25"/>
  <c r="AS473" i="25"/>
  <c r="AS360" i="25"/>
  <c r="AS154" i="25"/>
  <c r="AS61" i="25"/>
  <c r="AS136" i="25"/>
  <c r="AS348" i="25"/>
  <c r="AS405" i="25"/>
  <c r="AS193" i="25"/>
  <c r="AS441" i="25"/>
  <c r="AS351" i="25"/>
  <c r="AS438" i="25"/>
  <c r="AS145" i="25"/>
  <c r="AS301" i="25"/>
  <c r="AS232" i="25"/>
  <c r="AS64" i="25"/>
  <c r="AS245" i="25"/>
  <c r="AS84" i="25"/>
  <c r="AS501" i="25"/>
  <c r="AS101" i="25"/>
  <c r="AS373" i="25"/>
  <c r="AS134" i="25"/>
  <c r="AS363" i="25"/>
  <c r="AS151" i="25"/>
  <c r="AS206" i="25"/>
  <c r="AS209" i="25"/>
  <c r="AS226" i="25"/>
  <c r="AS402" i="25"/>
  <c r="AS354" i="25"/>
  <c r="AS58" i="25"/>
  <c r="AS540" i="25"/>
  <c r="AS55" i="25"/>
  <c r="AS488" i="25"/>
  <c r="AS334" i="25"/>
  <c r="AS238" i="25"/>
  <c r="AS530" i="25"/>
  <c r="AS298" i="25"/>
  <c r="M17" i="1" l="1"/>
  <c r="C18" i="1"/>
  <c r="C19" i="46"/>
  <c r="M18" i="46"/>
  <c r="C19" i="45"/>
  <c r="M18" i="45"/>
  <c r="C19" i="44"/>
  <c r="M18" i="44"/>
  <c r="C19" i="43"/>
  <c r="M18" i="43"/>
  <c r="M17" i="42"/>
  <c r="C18" i="42"/>
  <c r="C19" i="41"/>
  <c r="M18" i="41"/>
  <c r="C19" i="40"/>
  <c r="M18" i="40"/>
  <c r="C19" i="39"/>
  <c r="M18" i="39"/>
  <c r="C19" i="38"/>
  <c r="M18" i="38"/>
  <c r="C19" i="37"/>
  <c r="M18" i="37"/>
  <c r="C19" i="36"/>
  <c r="M18" i="36"/>
  <c r="C19" i="35"/>
  <c r="M18" i="35"/>
  <c r="C19" i="34"/>
  <c r="M18" i="34"/>
  <c r="M17" i="33"/>
  <c r="C18" i="33"/>
  <c r="M17" i="32"/>
  <c r="C18" i="32"/>
  <c r="M17" i="31"/>
  <c r="C18" i="31"/>
  <c r="C19" i="30"/>
  <c r="M18" i="30"/>
  <c r="M17" i="29"/>
  <c r="C18" i="29"/>
  <c r="C19" i="28"/>
  <c r="M18" i="28"/>
  <c r="M17" i="27"/>
  <c r="C18" i="27"/>
  <c r="M18" i="1" l="1"/>
  <c r="C19" i="1"/>
  <c r="M19" i="46"/>
  <c r="C20" i="46"/>
  <c r="M19" i="45"/>
  <c r="C20" i="45"/>
  <c r="M19" i="44"/>
  <c r="C20" i="44"/>
  <c r="M19" i="43"/>
  <c r="C20" i="43"/>
  <c r="C19" i="42"/>
  <c r="M18" i="42"/>
  <c r="M19" i="41"/>
  <c r="C20" i="41"/>
  <c r="M19" i="40"/>
  <c r="C20" i="40"/>
  <c r="C20" i="39"/>
  <c r="M19" i="39"/>
  <c r="M19" i="38"/>
  <c r="C20" i="38"/>
  <c r="C20" i="37"/>
  <c r="M19" i="37"/>
  <c r="M19" i="36"/>
  <c r="C20" i="36"/>
  <c r="M19" i="35"/>
  <c r="C20" i="35"/>
  <c r="M19" i="34"/>
  <c r="C20" i="34"/>
  <c r="C19" i="33"/>
  <c r="M18" i="33"/>
  <c r="C19" i="32"/>
  <c r="M18" i="32"/>
  <c r="C19" i="31"/>
  <c r="M18" i="31"/>
  <c r="M19" i="30"/>
  <c r="C20" i="30"/>
  <c r="C19" i="29"/>
  <c r="M18" i="29"/>
  <c r="M19" i="28"/>
  <c r="C20" i="28"/>
  <c r="C19" i="27"/>
  <c r="M18" i="27"/>
  <c r="C20" i="1" l="1"/>
  <c r="M19" i="1"/>
  <c r="M20" i="46"/>
  <c r="C21" i="46"/>
  <c r="M20" i="45"/>
  <c r="C21" i="45"/>
  <c r="M20" i="44"/>
  <c r="C21" i="44"/>
  <c r="M20" i="43"/>
  <c r="C21" i="43"/>
  <c r="M19" i="42"/>
  <c r="C20" i="42"/>
  <c r="M20" i="41"/>
  <c r="C21" i="41"/>
  <c r="M20" i="40"/>
  <c r="C21" i="40"/>
  <c r="C21" i="39"/>
  <c r="M20" i="39"/>
  <c r="M20" i="38"/>
  <c r="C21" i="38"/>
  <c r="C21" i="37"/>
  <c r="M20" i="37"/>
  <c r="M20" i="36"/>
  <c r="C21" i="36"/>
  <c r="M20" i="35"/>
  <c r="C21" i="35"/>
  <c r="M20" i="34"/>
  <c r="C21" i="34"/>
  <c r="M19" i="33"/>
  <c r="C20" i="33"/>
  <c r="M19" i="32"/>
  <c r="C20" i="32"/>
  <c r="M19" i="31"/>
  <c r="C20" i="31"/>
  <c r="M20" i="30"/>
  <c r="C21" i="30"/>
  <c r="M19" i="29"/>
  <c r="C20" i="29"/>
  <c r="M20" i="28"/>
  <c r="C21" i="28"/>
  <c r="M19" i="27"/>
  <c r="C20" i="27"/>
  <c r="C21" i="1" l="1"/>
  <c r="M20" i="1"/>
  <c r="M21" i="46"/>
  <c r="C22" i="46"/>
  <c r="M21" i="45"/>
  <c r="C22" i="45"/>
  <c r="M21" i="44"/>
  <c r="C22" i="44"/>
  <c r="M21" i="43"/>
  <c r="C22" i="43"/>
  <c r="M20" i="42"/>
  <c r="C21" i="42"/>
  <c r="M21" i="41"/>
  <c r="C22" i="41"/>
  <c r="M21" i="40"/>
  <c r="C22" i="40"/>
  <c r="C22" i="39"/>
  <c r="M21" i="39"/>
  <c r="M21" i="38"/>
  <c r="C22" i="38"/>
  <c r="C22" i="37"/>
  <c r="M21" i="37"/>
  <c r="M21" i="36"/>
  <c r="C22" i="36"/>
  <c r="M21" i="35"/>
  <c r="C22" i="35"/>
  <c r="M21" i="34"/>
  <c r="C22" i="34"/>
  <c r="M20" i="33"/>
  <c r="C21" i="33"/>
  <c r="M20" i="32"/>
  <c r="C21" i="32"/>
  <c r="M20" i="31"/>
  <c r="C21" i="31"/>
  <c r="M21" i="30"/>
  <c r="C22" i="30"/>
  <c r="M20" i="29"/>
  <c r="C21" i="29"/>
  <c r="M21" i="28"/>
  <c r="C22" i="28"/>
  <c r="M20" i="27"/>
  <c r="C21" i="27"/>
  <c r="C22" i="1" l="1"/>
  <c r="M21" i="1"/>
  <c r="C23" i="46"/>
  <c r="M22" i="46"/>
  <c r="C23" i="45"/>
  <c r="M22" i="45"/>
  <c r="C23" i="44"/>
  <c r="M22" i="44"/>
  <c r="C23" i="43"/>
  <c r="M22" i="43"/>
  <c r="M21" i="42"/>
  <c r="C22" i="42"/>
  <c r="C23" i="41"/>
  <c r="M22" i="41"/>
  <c r="C23" i="40"/>
  <c r="M22" i="40"/>
  <c r="C23" i="39"/>
  <c r="M22" i="39"/>
  <c r="C23" i="38"/>
  <c r="M22" i="38"/>
  <c r="C23" i="37"/>
  <c r="M22" i="37"/>
  <c r="C23" i="36"/>
  <c r="M22" i="36"/>
  <c r="C23" i="35"/>
  <c r="M22" i="35"/>
  <c r="C23" i="34"/>
  <c r="M22" i="34"/>
  <c r="M21" i="33"/>
  <c r="C22" i="33"/>
  <c r="M21" i="32"/>
  <c r="C22" i="32"/>
  <c r="M21" i="31"/>
  <c r="C22" i="31"/>
  <c r="C23" i="30"/>
  <c r="M22" i="30"/>
  <c r="M21" i="29"/>
  <c r="C22" i="29"/>
  <c r="C23" i="28"/>
  <c r="M22" i="28"/>
  <c r="M21" i="27"/>
  <c r="C22" i="27"/>
  <c r="C23" i="1" l="1"/>
  <c r="M22" i="1"/>
  <c r="M23" i="46"/>
  <c r="C24" i="46"/>
  <c r="M23" i="45"/>
  <c r="C24" i="45"/>
  <c r="M23" i="44"/>
  <c r="C24" i="44"/>
  <c r="M23" i="43"/>
  <c r="C24" i="43"/>
  <c r="C23" i="42"/>
  <c r="M22" i="42"/>
  <c r="M23" i="41"/>
  <c r="C24" i="41"/>
  <c r="M23" i="40"/>
  <c r="C24" i="40"/>
  <c r="M23" i="39"/>
  <c r="C24" i="39"/>
  <c r="M23" i="38"/>
  <c r="C24" i="38"/>
  <c r="C24" i="37"/>
  <c r="M23" i="37"/>
  <c r="M23" i="36"/>
  <c r="C24" i="36"/>
  <c r="M23" i="35"/>
  <c r="C24" i="35"/>
  <c r="M23" i="34"/>
  <c r="C24" i="34"/>
  <c r="C23" i="33"/>
  <c r="M22" i="33"/>
  <c r="C23" i="32"/>
  <c r="M22" i="32"/>
  <c r="C23" i="31"/>
  <c r="M22" i="31"/>
  <c r="M23" i="30"/>
  <c r="C24" i="30"/>
  <c r="C23" i="29"/>
  <c r="M22" i="29"/>
  <c r="M23" i="28"/>
  <c r="C24" i="28"/>
  <c r="C23" i="27"/>
  <c r="M22" i="27"/>
  <c r="M23" i="1" l="1"/>
  <c r="C24" i="1"/>
  <c r="M24" i="46"/>
  <c r="C25" i="46"/>
  <c r="M24" i="45"/>
  <c r="C25" i="45"/>
  <c r="M24" i="44"/>
  <c r="C25" i="44"/>
  <c r="M24" i="43"/>
  <c r="C25" i="43"/>
  <c r="M23" i="42"/>
  <c r="C24" i="42"/>
  <c r="M24" i="41"/>
  <c r="C25" i="41"/>
  <c r="M24" i="40"/>
  <c r="C25" i="40"/>
  <c r="M24" i="39"/>
  <c r="C25" i="39"/>
  <c r="M24" i="38"/>
  <c r="C25" i="38"/>
  <c r="C25" i="37"/>
  <c r="M24" i="37"/>
  <c r="M24" i="36"/>
  <c r="C25" i="36"/>
  <c r="M24" i="35"/>
  <c r="C25" i="35"/>
  <c r="M24" i="34"/>
  <c r="C25" i="34"/>
  <c r="M23" i="33"/>
  <c r="C24" i="33"/>
  <c r="M23" i="32"/>
  <c r="C24" i="32"/>
  <c r="M23" i="31"/>
  <c r="C24" i="31"/>
  <c r="M24" i="30"/>
  <c r="C25" i="30"/>
  <c r="M23" i="29"/>
  <c r="C24" i="29"/>
  <c r="M24" i="28"/>
  <c r="C25" i="28"/>
  <c r="M23" i="27"/>
  <c r="C24" i="27"/>
  <c r="C25" i="1" l="1"/>
  <c r="M24" i="1"/>
  <c r="M25" i="46"/>
  <c r="C26" i="46"/>
  <c r="M25" i="45"/>
  <c r="C26" i="45"/>
  <c r="M25" i="44"/>
  <c r="C26" i="44"/>
  <c r="M25" i="43"/>
  <c r="C26" i="43"/>
  <c r="M24" i="42"/>
  <c r="C25" i="42"/>
  <c r="M25" i="41"/>
  <c r="C26" i="41"/>
  <c r="M25" i="40"/>
  <c r="C26" i="40"/>
  <c r="M25" i="39"/>
  <c r="C26" i="39"/>
  <c r="M25" i="38"/>
  <c r="C26" i="38"/>
  <c r="C26" i="37"/>
  <c r="M25" i="37"/>
  <c r="M25" i="36"/>
  <c r="C26" i="36"/>
  <c r="M25" i="35"/>
  <c r="C26" i="35"/>
  <c r="M25" i="34"/>
  <c r="C26" i="34"/>
  <c r="M24" i="33"/>
  <c r="C25" i="33"/>
  <c r="M24" i="32"/>
  <c r="C25" i="32"/>
  <c r="M24" i="31"/>
  <c r="C25" i="31"/>
  <c r="M25" i="30"/>
  <c r="C26" i="30"/>
  <c r="M24" i="29"/>
  <c r="C25" i="29"/>
  <c r="M25" i="28"/>
  <c r="C26" i="28"/>
  <c r="M24" i="27"/>
  <c r="C25" i="27"/>
  <c r="M25" i="1" l="1"/>
  <c r="C26" i="1"/>
  <c r="C27" i="46"/>
  <c r="M26" i="46"/>
  <c r="C27" i="45"/>
  <c r="M26" i="45"/>
  <c r="C27" i="44"/>
  <c r="M26" i="44"/>
  <c r="C27" i="43"/>
  <c r="M26" i="43"/>
  <c r="M25" i="42"/>
  <c r="C26" i="42"/>
  <c r="C27" i="41"/>
  <c r="M26" i="41"/>
  <c r="C27" i="40"/>
  <c r="M26" i="40"/>
  <c r="C27" i="39"/>
  <c r="M26" i="39"/>
  <c r="C27" i="38"/>
  <c r="M26" i="38"/>
  <c r="C27" i="37"/>
  <c r="M26" i="37"/>
  <c r="C27" i="36"/>
  <c r="M26" i="36"/>
  <c r="C27" i="35"/>
  <c r="M26" i="35"/>
  <c r="C27" i="34"/>
  <c r="M26" i="34"/>
  <c r="M25" i="33"/>
  <c r="C26" i="33"/>
  <c r="M25" i="32"/>
  <c r="C26" i="32"/>
  <c r="M25" i="31"/>
  <c r="C26" i="31"/>
  <c r="C27" i="30"/>
  <c r="M26" i="30"/>
  <c r="M25" i="29"/>
  <c r="C26" i="29"/>
  <c r="C27" i="28"/>
  <c r="M26" i="28"/>
  <c r="M25" i="27"/>
  <c r="C26" i="27"/>
  <c r="C27" i="1" l="1"/>
  <c r="M26" i="1"/>
  <c r="M27" i="46"/>
  <c r="C28" i="46"/>
  <c r="M27" i="45"/>
  <c r="C28" i="45"/>
  <c r="M27" i="44"/>
  <c r="C28" i="44"/>
  <c r="M27" i="43"/>
  <c r="C28" i="43"/>
  <c r="C27" i="42"/>
  <c r="M26" i="42"/>
  <c r="M27" i="41"/>
  <c r="C28" i="41"/>
  <c r="M27" i="40"/>
  <c r="C28" i="40"/>
  <c r="M27" i="39"/>
  <c r="C28" i="39"/>
  <c r="M27" i="38"/>
  <c r="C28" i="38"/>
  <c r="C28" i="37"/>
  <c r="M27" i="37"/>
  <c r="M27" i="36"/>
  <c r="C28" i="36"/>
  <c r="M27" i="35"/>
  <c r="C28" i="35"/>
  <c r="M27" i="34"/>
  <c r="C28" i="34"/>
  <c r="C27" i="33"/>
  <c r="M26" i="33"/>
  <c r="C27" i="32"/>
  <c r="M26" i="32"/>
  <c r="C27" i="31"/>
  <c r="M26" i="31"/>
  <c r="M27" i="30"/>
  <c r="C28" i="30"/>
  <c r="C27" i="29"/>
  <c r="M26" i="29"/>
  <c r="M27" i="28"/>
  <c r="C28" i="28"/>
  <c r="C27" i="27"/>
  <c r="M26" i="27"/>
  <c r="C28" i="1" l="1"/>
  <c r="M27" i="1"/>
  <c r="M28" i="46"/>
  <c r="C29" i="46"/>
  <c r="M28" i="45"/>
  <c r="C29" i="45"/>
  <c r="M28" i="44"/>
  <c r="C29" i="44"/>
  <c r="M28" i="43"/>
  <c r="C29" i="43"/>
  <c r="M27" i="42"/>
  <c r="C28" i="42"/>
  <c r="M28" i="41"/>
  <c r="C29" i="41"/>
  <c r="M28" i="40"/>
  <c r="C29" i="40"/>
  <c r="M28" i="39"/>
  <c r="C29" i="39"/>
  <c r="M28" i="38"/>
  <c r="C29" i="38"/>
  <c r="C29" i="37"/>
  <c r="M28" i="37"/>
  <c r="M28" i="36"/>
  <c r="C29" i="36"/>
  <c r="M28" i="35"/>
  <c r="C29" i="35"/>
  <c r="M28" i="34"/>
  <c r="C29" i="34"/>
  <c r="M27" i="33"/>
  <c r="C28" i="33"/>
  <c r="M27" i="32"/>
  <c r="C28" i="32"/>
  <c r="M27" i="31"/>
  <c r="C28" i="31"/>
  <c r="M28" i="30"/>
  <c r="C29" i="30"/>
  <c r="M27" i="29"/>
  <c r="C28" i="29"/>
  <c r="M28" i="28"/>
  <c r="C29" i="28"/>
  <c r="M27" i="27"/>
  <c r="C28" i="27"/>
  <c r="C29" i="1" l="1"/>
  <c r="M28" i="1"/>
  <c r="M29" i="46"/>
  <c r="C30" i="46"/>
  <c r="M29" i="45"/>
  <c r="C30" i="45"/>
  <c r="M29" i="44"/>
  <c r="C30" i="44"/>
  <c r="M29" i="43"/>
  <c r="C30" i="43"/>
  <c r="M28" i="42"/>
  <c r="C29" i="42"/>
  <c r="M29" i="41"/>
  <c r="C30" i="41"/>
  <c r="M29" i="40"/>
  <c r="C30" i="40"/>
  <c r="M29" i="39"/>
  <c r="C30" i="39"/>
  <c r="M29" i="38"/>
  <c r="C30" i="38"/>
  <c r="C30" i="37"/>
  <c r="M29" i="37"/>
  <c r="M29" i="36"/>
  <c r="C30" i="36"/>
  <c r="M29" i="35"/>
  <c r="C30" i="35"/>
  <c r="M29" i="34"/>
  <c r="C30" i="34"/>
  <c r="M28" i="33"/>
  <c r="C29" i="33"/>
  <c r="M28" i="32"/>
  <c r="C29" i="32"/>
  <c r="M28" i="31"/>
  <c r="C29" i="31"/>
  <c r="M29" i="30"/>
  <c r="C30" i="30"/>
  <c r="M28" i="29"/>
  <c r="C29" i="29"/>
  <c r="M29" i="28"/>
  <c r="C30" i="28"/>
  <c r="M28" i="27"/>
  <c r="C29" i="27"/>
  <c r="M29" i="1" l="1"/>
  <c r="C30" i="1"/>
  <c r="C31" i="46"/>
  <c r="M30" i="46"/>
  <c r="C31" i="45"/>
  <c r="M30" i="45"/>
  <c r="C31" i="44"/>
  <c r="M30" i="44"/>
  <c r="C31" i="43"/>
  <c r="M30" i="43"/>
  <c r="M29" i="42"/>
  <c r="C30" i="42"/>
  <c r="C31" i="41"/>
  <c r="M30" i="41"/>
  <c r="C31" i="40"/>
  <c r="M30" i="40"/>
  <c r="C31" i="39"/>
  <c r="M30" i="39"/>
  <c r="C31" i="38"/>
  <c r="M30" i="38"/>
  <c r="C31" i="37"/>
  <c r="M30" i="37"/>
  <c r="C31" i="36"/>
  <c r="M30" i="36"/>
  <c r="C31" i="35"/>
  <c r="M30" i="35"/>
  <c r="C31" i="34"/>
  <c r="M30" i="34"/>
  <c r="M29" i="33"/>
  <c r="C30" i="33"/>
  <c r="M29" i="32"/>
  <c r="C30" i="32"/>
  <c r="M29" i="31"/>
  <c r="C30" i="31"/>
  <c r="C31" i="30"/>
  <c r="M30" i="30"/>
  <c r="M29" i="29"/>
  <c r="C30" i="29"/>
  <c r="C31" i="28"/>
  <c r="M30" i="28"/>
  <c r="M29" i="27"/>
  <c r="C30" i="27"/>
  <c r="C31" i="1" l="1"/>
  <c r="M30" i="1"/>
  <c r="M31" i="46"/>
  <c r="C32" i="46"/>
  <c r="M31" i="45"/>
  <c r="C32" i="45"/>
  <c r="M31" i="44"/>
  <c r="C32" i="44"/>
  <c r="M31" i="43"/>
  <c r="C32" i="43"/>
  <c r="C31" i="42"/>
  <c r="M30" i="42"/>
  <c r="M31" i="41"/>
  <c r="C32" i="41"/>
  <c r="M31" i="40"/>
  <c r="C32" i="40"/>
  <c r="M31" i="39"/>
  <c r="C32" i="39"/>
  <c r="M31" i="38"/>
  <c r="C32" i="38"/>
  <c r="C32" i="37"/>
  <c r="M31" i="37"/>
  <c r="M31" i="36"/>
  <c r="C32" i="36"/>
  <c r="M31" i="35"/>
  <c r="C32" i="35"/>
  <c r="M31" i="34"/>
  <c r="C32" i="34"/>
  <c r="C31" i="33"/>
  <c r="M30" i="33"/>
  <c r="C31" i="32"/>
  <c r="M30" i="32"/>
  <c r="C31" i="31"/>
  <c r="M30" i="31"/>
  <c r="M31" i="30"/>
  <c r="C32" i="30"/>
  <c r="C31" i="29"/>
  <c r="M30" i="29"/>
  <c r="M31" i="28"/>
  <c r="C32" i="28"/>
  <c r="C31" i="27"/>
  <c r="M30" i="27"/>
  <c r="C32" i="1" l="1"/>
  <c r="M31" i="1"/>
  <c r="M32" i="46"/>
  <c r="C33" i="46"/>
  <c r="M32" i="45"/>
  <c r="C33" i="45"/>
  <c r="M32" i="44"/>
  <c r="C33" i="44"/>
  <c r="M32" i="43"/>
  <c r="C33" i="43"/>
  <c r="M31" i="42"/>
  <c r="C32" i="42"/>
  <c r="M32" i="41"/>
  <c r="C33" i="41"/>
  <c r="M32" i="40"/>
  <c r="C33" i="40"/>
  <c r="M32" i="39"/>
  <c r="C33" i="39"/>
  <c r="M32" i="38"/>
  <c r="C33" i="38"/>
  <c r="C33" i="37"/>
  <c r="M32" i="37"/>
  <c r="M32" i="36"/>
  <c r="C33" i="36"/>
  <c r="M32" i="35"/>
  <c r="C33" i="35"/>
  <c r="M32" i="34"/>
  <c r="C33" i="34"/>
  <c r="M31" i="33"/>
  <c r="C32" i="33"/>
  <c r="M31" i="32"/>
  <c r="C32" i="32"/>
  <c r="M31" i="31"/>
  <c r="C32" i="31"/>
  <c r="M32" i="30"/>
  <c r="C33" i="30"/>
  <c r="M31" i="29"/>
  <c r="C32" i="29"/>
  <c r="M32" i="28"/>
  <c r="C33" i="28"/>
  <c r="M31" i="27"/>
  <c r="C32" i="27"/>
  <c r="M32" i="1" l="1"/>
  <c r="C33" i="1"/>
  <c r="M33" i="46"/>
  <c r="M33" i="45"/>
  <c r="M33" i="44"/>
  <c r="M33" i="43"/>
  <c r="M32" i="42"/>
  <c r="C33" i="42"/>
  <c r="M33" i="41"/>
  <c r="M33" i="40"/>
  <c r="M33" i="39"/>
  <c r="M33" i="38"/>
  <c r="M33" i="37"/>
  <c r="M33" i="36"/>
  <c r="M33" i="35"/>
  <c r="M33" i="34"/>
  <c r="M32" i="33"/>
  <c r="C33" i="33"/>
  <c r="M32" i="32"/>
  <c r="C33" i="32"/>
  <c r="M32" i="31"/>
  <c r="C33" i="31"/>
  <c r="M33" i="30"/>
  <c r="M32" i="29"/>
  <c r="C33" i="29"/>
  <c r="M33" i="28"/>
  <c r="M32" i="27"/>
  <c r="C33" i="27"/>
  <c r="M33" i="1" l="1"/>
  <c r="M33" i="42"/>
  <c r="M33" i="33"/>
  <c r="M33" i="32"/>
  <c r="M33" i="31"/>
  <c r="M33" i="29"/>
  <c r="M33" i="27"/>
  <c r="J50" i="26" l="1"/>
  <c r="H33" i="26" l="1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I33" i="26" l="1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50" i="26"/>
  <c r="I51" i="26"/>
  <c r="I52" i="26"/>
  <c r="I53" i="26"/>
  <c r="I54" i="26"/>
  <c r="I49" i="26" l="1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2" i="26"/>
  <c r="J53" i="26"/>
  <c r="J54" i="26"/>
  <c r="J51" i="26" l="1"/>
  <c r="K33" i="26" l="1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AF4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Staff:</t>
        </r>
        <r>
          <rPr>
            <sz val="8"/>
            <color indexed="81"/>
            <rFont val="Tahoma"/>
            <family val="2"/>
          </rPr>
          <t xml:space="preserve">
Changed from 14 to 10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E38" authorId="0" shapeId="0" xr:uid="{379B7DC5-A617-4CBD-9ED0-38D7F1A33F16}">
      <text>
        <r>
          <rPr>
            <b/>
            <sz val="9"/>
            <color indexed="81"/>
            <rFont val="Tahoma"/>
            <family val="2"/>
          </rPr>
          <t>David Belzer:</t>
        </r>
        <r>
          <rPr>
            <sz val="9"/>
            <color indexed="81"/>
            <rFont val="Tahoma"/>
            <family val="2"/>
          </rPr>
          <t xml:space="preserve">
MECS Value was over $22,  Implausible value</t>
        </r>
      </text>
    </comment>
  </commentList>
</comments>
</file>

<file path=xl/sharedStrings.xml><?xml version="1.0" encoding="utf-8"?>
<sst xmlns="http://schemas.openxmlformats.org/spreadsheetml/2006/main" count="957" uniqueCount="40">
  <si>
    <t>EIA Price</t>
  </si>
  <si>
    <t>MECS</t>
  </si>
  <si>
    <t>Predicted</t>
  </si>
  <si>
    <t>Residual</t>
  </si>
  <si>
    <t>Resid^2</t>
  </si>
  <si>
    <t>Interpolated Residual</t>
  </si>
  <si>
    <t>Calibrated Prediction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</si>
  <si>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</si>
  <si>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</si>
  <si>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</si>
  <si>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</si>
  <si>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</si>
  <si>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</si>
  <si>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</si>
  <si>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</si>
  <si>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</si>
  <si>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</si>
  <si>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</si>
  <si>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</si>
  <si>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</si>
  <si>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</si>
  <si>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</si>
  <si>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</si>
  <si>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</si>
  <si>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</si>
  <si>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</si>
  <si>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</si>
  <si>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</si>
  <si>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Copy Values</t>
  </si>
  <si>
    <t>Paste Special - Transpose</t>
  </si>
  <si>
    <t>Link to ASM Spreadsheet</t>
  </si>
  <si>
    <t>($/mcf)</t>
  </si>
  <si>
    <t>Year</t>
  </si>
  <si>
    <t>NAICS</t>
  </si>
  <si>
    <t>Revised Prices - Directly from MECS, rather than calculated</t>
  </si>
  <si>
    <t>Constraints</t>
  </si>
  <si>
    <t xml:space="preserve">  Total</t>
  </si>
  <si>
    <t>Transfer values from left</t>
  </si>
  <si>
    <t>Adjusted Residual</t>
  </si>
  <si>
    <t>Final set of residual fuel prices in column AN 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</si>
</sst>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2" fontId="0" fillId="4" borderId="0" xfId="0" applyNumberFormat="1" applyFill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/>
    <xf numFmtId="0" fontId="0" fillId="5" borderId="1" xfId="0" applyFill="1" applyBorder="1"/>
    <xf numFmtId="2" fontId="0" fillId="5" borderId="0" xfId="0" applyNumberForma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0" fillId="6" borderId="0" xfId="0" applyFill="1"/>
    <xf numFmtId="2" fontId="0" fillId="6" borderId="0" xfId="0" applyNumberFormat="1" applyFill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'Resid-311'!$N$6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'Resid-311'!$N$7:$N$42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C-4BCF-9D08-DD8D5EEDBEC7}"/>
            </c:ext>
          </c:extLst>
        </c:ser>
        <c:ser>
          <c:idx val="1"/>
          <c:order val="1"/>
          <c:tx>
            <c:strRef>
              <c:f>'Resid-311'!$O$6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'Resid-311'!$O$7:$O$42</c:f>
              <c:numCache>
                <c:formatCode>General</c:formatCode>
                <c:ptCount val="36"/>
                <c:pt idx="2">
                  <c:v>4.29</c:v>
                </c:pt>
                <c:pt idx="5">
                  <c:v>2.65</c:v>
                </c:pt>
                <c:pt idx="8">
                  <c:v>2.8540000000000001</c:v>
                </c:pt>
                <c:pt idx="11">
                  <c:v>2.79</c:v>
                </c:pt>
                <c:pt idx="15">
                  <c:v>2.7</c:v>
                </c:pt>
                <c:pt idx="19">
                  <c:v>4.29</c:v>
                </c:pt>
                <c:pt idx="23">
                  <c:v>8</c:v>
                </c:pt>
                <c:pt idx="27">
                  <c:v>11.16</c:v>
                </c:pt>
                <c:pt idx="31">
                  <c:v>16.98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C-4BCF-9D08-DD8D5EEDBEC7}"/>
            </c:ext>
          </c:extLst>
        </c:ser>
        <c:ser>
          <c:idx val="2"/>
          <c:order val="2"/>
          <c:tx>
            <c:strRef>
              <c:f>'Resid-311'!$P$6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'Resid-311'!$P$7:$P$42</c:f>
              <c:numCache>
                <c:formatCode>0.000</c:formatCode>
                <c:ptCount val="36"/>
                <c:pt idx="1">
                  <c:v>4.4834124810533931</c:v>
                </c:pt>
                <c:pt idx="2">
                  <c:v>4.29</c:v>
                </c:pt>
                <c:pt idx="3">
                  <c:v>3.0523812551583704</c:v>
                </c:pt>
                <c:pt idx="4">
                  <c:v>2.7333999355965219</c:v>
                </c:pt>
                <c:pt idx="5">
                  <c:v>2.65</c:v>
                </c:pt>
                <c:pt idx="6">
                  <c:v>2.6751314573817377</c:v>
                </c:pt>
                <c:pt idx="7">
                  <c:v>3.1221787145119033</c:v>
                </c:pt>
                <c:pt idx="8">
                  <c:v>2.8540000000000001</c:v>
                </c:pt>
                <c:pt idx="9">
                  <c:v>2.6183303897152475</c:v>
                </c:pt>
                <c:pt idx="10">
                  <c:v>2.6640273438966999</c:v>
                </c:pt>
                <c:pt idx="11">
                  <c:v>2.79</c:v>
                </c:pt>
                <c:pt idx="12">
                  <c:v>2.9703398570354422</c:v>
                </c:pt>
                <c:pt idx="13">
                  <c:v>3.335307533827045</c:v>
                </c:pt>
                <c:pt idx="14">
                  <c:v>3.3387005834582517</c:v>
                </c:pt>
                <c:pt idx="15">
                  <c:v>2.7</c:v>
                </c:pt>
                <c:pt idx="16">
                  <c:v>2.7223139392176079</c:v>
                </c:pt>
                <c:pt idx="17">
                  <c:v>3.9600157746816373</c:v>
                </c:pt>
                <c:pt idx="18">
                  <c:v>4.3205800364418412</c:v>
                </c:pt>
                <c:pt idx="19">
                  <c:v>4.29</c:v>
                </c:pt>
                <c:pt idx="20">
                  <c:v>4.825580808235582</c:v>
                </c:pt>
                <c:pt idx="21">
                  <c:v>5.1942383977647806</c:v>
                </c:pt>
                <c:pt idx="22">
                  <c:v>6.5123806150630204</c:v>
                </c:pt>
                <c:pt idx="23">
                  <c:v>8</c:v>
                </c:pt>
                <c:pt idx="24">
                  <c:v>9.2047016766019016</c:v>
                </c:pt>
                <c:pt idx="25">
                  <c:v>12.137383701043955</c:v>
                </c:pt>
                <c:pt idx="26">
                  <c:v>11.115134580463288</c:v>
                </c:pt>
                <c:pt idx="27">
                  <c:v>11.16</c:v>
                </c:pt>
                <c:pt idx="28">
                  <c:v>15.21672876685108</c:v>
                </c:pt>
                <c:pt idx="29">
                  <c:v>17.946611253148074</c:v>
                </c:pt>
                <c:pt idx="30">
                  <c:v>17.98460129000819</c:v>
                </c:pt>
                <c:pt idx="31">
                  <c:v>16.98</c:v>
                </c:pt>
                <c:pt idx="32">
                  <c:v>12.003509985801589</c:v>
                </c:pt>
                <c:pt idx="33">
                  <c:v>7.6327382878510299</c:v>
                </c:pt>
                <c:pt idx="34">
                  <c:v>8.1840593432836979</c:v>
                </c:pt>
                <c:pt idx="35">
                  <c:v>10.771216760926244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AC-4BCF-9D08-DD8D5EEDB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59392"/>
        <c:axId val="336012416"/>
      </c:lineChart>
      <c:catAx>
        <c:axId val="20005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60124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36012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0593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'Resid-312'!$N$6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'Resid-312'!$N$7:$N$42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1-4380-A251-140FCD2993EF}"/>
            </c:ext>
          </c:extLst>
        </c:ser>
        <c:ser>
          <c:idx val="1"/>
          <c:order val="1"/>
          <c:tx>
            <c:strRef>
              <c:f>'Resid-312'!$O$6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'Resid-312'!$O$7:$O$42</c:f>
              <c:numCache>
                <c:formatCode>General</c:formatCode>
                <c:ptCount val="36"/>
                <c:pt idx="2">
                  <c:v>4.43</c:v>
                </c:pt>
                <c:pt idx="5">
                  <c:v>2.61</c:v>
                </c:pt>
                <c:pt idx="8">
                  <c:v>2.577</c:v>
                </c:pt>
                <c:pt idx="11">
                  <c:v>2.92</c:v>
                </c:pt>
                <c:pt idx="15">
                  <c:v>2.68</c:v>
                </c:pt>
                <c:pt idx="19">
                  <c:v>4.59</c:v>
                </c:pt>
                <c:pt idx="23">
                  <c:v>8.4499999999999993</c:v>
                </c:pt>
                <c:pt idx="27">
                  <c:v>11.02</c:v>
                </c:pt>
                <c:pt idx="31">
                  <c:v>10.87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1-4380-A251-140FCD2993EF}"/>
            </c:ext>
          </c:extLst>
        </c:ser>
        <c:ser>
          <c:idx val="2"/>
          <c:order val="2"/>
          <c:tx>
            <c:strRef>
              <c:f>'Resid-312'!$P$6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'Resid-312'!$P$7:$P$42</c:f>
              <c:numCache>
                <c:formatCode>0.000</c:formatCode>
                <c:ptCount val="36"/>
                <c:pt idx="1">
                  <c:v>4.8504292644853564</c:v>
                </c:pt>
                <c:pt idx="2">
                  <c:v>4.43</c:v>
                </c:pt>
                <c:pt idx="3">
                  <c:v>2.8486843891698732</c:v>
                </c:pt>
                <c:pt idx="4">
                  <c:v>3.1788533004368205</c:v>
                </c:pt>
                <c:pt idx="5">
                  <c:v>2.61</c:v>
                </c:pt>
                <c:pt idx="6">
                  <c:v>2.8995882212709629</c:v>
                </c:pt>
                <c:pt idx="7">
                  <c:v>3.2226523874821762</c:v>
                </c:pt>
                <c:pt idx="8">
                  <c:v>2.577</c:v>
                </c:pt>
                <c:pt idx="9">
                  <c:v>2.6617895741745605</c:v>
                </c:pt>
                <c:pt idx="10">
                  <c:v>2.7322481569718828</c:v>
                </c:pt>
                <c:pt idx="11">
                  <c:v>2.92</c:v>
                </c:pt>
                <c:pt idx="12">
                  <c:v>3.1495813811506279</c:v>
                </c:pt>
                <c:pt idx="13">
                  <c:v>3.5421863546527206</c:v>
                </c:pt>
                <c:pt idx="14">
                  <c:v>3.3513384713179928</c:v>
                </c:pt>
                <c:pt idx="15">
                  <c:v>2.68</c:v>
                </c:pt>
                <c:pt idx="16">
                  <c:v>3.1853856144811714</c:v>
                </c:pt>
                <c:pt idx="17">
                  <c:v>4.6260118377154829</c:v>
                </c:pt>
                <c:pt idx="18">
                  <c:v>4.307699301368201</c:v>
                </c:pt>
                <c:pt idx="19">
                  <c:v>4.59</c:v>
                </c:pt>
                <c:pt idx="20">
                  <c:v>5.3941214549163181</c:v>
                </c:pt>
                <c:pt idx="21">
                  <c:v>5.5890494857824251</c:v>
                </c:pt>
                <c:pt idx="22">
                  <c:v>7.4313738183054392</c:v>
                </c:pt>
                <c:pt idx="23">
                  <c:v>8.4499999999999993</c:v>
                </c:pt>
                <c:pt idx="24">
                  <c:v>9.2876993013681997</c:v>
                </c:pt>
                <c:pt idx="25">
                  <c:v>12.450629841012555</c:v>
                </c:pt>
                <c:pt idx="26">
                  <c:v>8.8866921488912105</c:v>
                </c:pt>
                <c:pt idx="27">
                  <c:v>11.02</c:v>
                </c:pt>
                <c:pt idx="28">
                  <c:v>14.077803207410046</c:v>
                </c:pt>
                <c:pt idx="29">
                  <c:v>14.261243075991636</c:v>
                </c:pt>
                <c:pt idx="30">
                  <c:v>12.702904563133892</c:v>
                </c:pt>
                <c:pt idx="31">
                  <c:v>10.87</c:v>
                </c:pt>
                <c:pt idx="32">
                  <c:v>5.4304437355983355</c:v>
                </c:pt>
                <c:pt idx="33">
                  <c:v>3.9655804383096305</c:v>
                </c:pt>
                <c:pt idx="34">
                  <c:v>5.9476041137405948</c:v>
                </c:pt>
                <c:pt idx="35">
                  <c:v>8.1183919487364147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81-4380-A251-140FCD299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59904"/>
        <c:axId val="336014720"/>
      </c:lineChart>
      <c:catAx>
        <c:axId val="20005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60147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36014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05990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'Resid-313'!$N$6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'Resid-313'!$N$7:$N$42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B-4770-9F45-E95720A820A4}"/>
            </c:ext>
          </c:extLst>
        </c:ser>
        <c:ser>
          <c:idx val="1"/>
          <c:order val="1"/>
          <c:tx>
            <c:strRef>
              <c:f>'Resid-313'!$O$6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'Resid-313'!$O$7:$O$42</c:f>
              <c:numCache>
                <c:formatCode>General</c:formatCode>
                <c:ptCount val="36"/>
                <c:pt idx="2">
                  <c:v>4.7699999999999996</c:v>
                </c:pt>
                <c:pt idx="5">
                  <c:v>2.78</c:v>
                </c:pt>
                <c:pt idx="8">
                  <c:v>2.8090000000000002</c:v>
                </c:pt>
                <c:pt idx="11">
                  <c:v>2.94</c:v>
                </c:pt>
                <c:pt idx="15">
                  <c:v>2.82</c:v>
                </c:pt>
                <c:pt idx="19">
                  <c:v>4.8899999999999997</c:v>
                </c:pt>
                <c:pt idx="23">
                  <c:v>8.49</c:v>
                </c:pt>
                <c:pt idx="27">
                  <c:v>13.84</c:v>
                </c:pt>
                <c:pt idx="31">
                  <c:v>14.13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5B-4770-9F45-E95720A820A4}"/>
            </c:ext>
          </c:extLst>
        </c:ser>
        <c:ser>
          <c:idx val="2"/>
          <c:order val="2"/>
          <c:tx>
            <c:strRef>
              <c:f>'Resid-313'!$P$6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'Resid-313'!$P$7:$P$42</c:f>
              <c:numCache>
                <c:formatCode>0.000</c:formatCode>
                <c:ptCount val="36"/>
                <c:pt idx="1">
                  <c:v>5.2820195113678929</c:v>
                </c:pt>
                <c:pt idx="2">
                  <c:v>4.7699999999999996</c:v>
                </c:pt>
                <c:pt idx="3">
                  <c:v>2.8702483814413711</c:v>
                </c:pt>
                <c:pt idx="4">
                  <c:v>3.3100544871107251</c:v>
                </c:pt>
                <c:pt idx="5">
                  <c:v>2.78</c:v>
                </c:pt>
                <c:pt idx="6">
                  <c:v>3.1196905193144979</c:v>
                </c:pt>
                <c:pt idx="7">
                  <c:v>3.5811076442115057</c:v>
                </c:pt>
                <c:pt idx="8">
                  <c:v>2.8090000000000002</c:v>
                </c:pt>
                <c:pt idx="9">
                  <c:v>2.7776440334822907</c:v>
                </c:pt>
                <c:pt idx="10">
                  <c:v>2.7835736175062862</c:v>
                </c:pt>
                <c:pt idx="11">
                  <c:v>2.94</c:v>
                </c:pt>
                <c:pt idx="12">
                  <c:v>3.2764878205968331</c:v>
                </c:pt>
                <c:pt idx="13">
                  <c:v>3.8332777082391076</c:v>
                </c:pt>
                <c:pt idx="14">
                  <c:v>3.6610147701706888</c:v>
                </c:pt>
                <c:pt idx="15">
                  <c:v>2.82</c:v>
                </c:pt>
                <c:pt idx="16">
                  <c:v>3.2944321535839758</c:v>
                </c:pt>
                <c:pt idx="17">
                  <c:v>5.0637126220418534</c:v>
                </c:pt>
                <c:pt idx="18">
                  <c:v>4.6773787014277444</c:v>
                </c:pt>
                <c:pt idx="19">
                  <c:v>4.8899999999999997</c:v>
                </c:pt>
                <c:pt idx="20">
                  <c:v>5.5309630573083615</c:v>
                </c:pt>
                <c:pt idx="21">
                  <c:v>5.4525179828176444</c:v>
                </c:pt>
                <c:pt idx="22">
                  <c:v>7.4183943861088997</c:v>
                </c:pt>
                <c:pt idx="23">
                  <c:v>8.49</c:v>
                </c:pt>
                <c:pt idx="24">
                  <c:v>10.12972283985685</c:v>
                </c:pt>
                <c:pt idx="25">
                  <c:v>14.731910457778451</c:v>
                </c:pt>
                <c:pt idx="26">
                  <c:v>10.970993565100763</c:v>
                </c:pt>
                <c:pt idx="27">
                  <c:v>13.84</c:v>
                </c:pt>
                <c:pt idx="28">
                  <c:v>17.915924747993479</c:v>
                </c:pt>
                <c:pt idx="29">
                  <c:v>18.490407363951654</c:v>
                </c:pt>
                <c:pt idx="30">
                  <c:v>16.56834343499316</c:v>
                </c:pt>
                <c:pt idx="31">
                  <c:v>14.13</c:v>
                </c:pt>
                <c:pt idx="32">
                  <c:v>7.7637887257260854</c:v>
                </c:pt>
                <c:pt idx="33">
                  <c:v>4.682641996411899</c:v>
                </c:pt>
                <c:pt idx="34">
                  <c:v>7.0248859283348626</c:v>
                </c:pt>
                <c:pt idx="35">
                  <c:v>9.9839297566948009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5B-4770-9F45-E95720A82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367488"/>
        <c:axId val="337725120"/>
      </c:lineChart>
      <c:catAx>
        <c:axId val="28236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77251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37725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36748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'Resid-314'!$N$6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'Resid-314'!$N$7:$N$42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98-46DD-9A60-0DF1B1016D32}"/>
            </c:ext>
          </c:extLst>
        </c:ser>
        <c:ser>
          <c:idx val="1"/>
          <c:order val="1"/>
          <c:tx>
            <c:strRef>
              <c:f>'Resid-314'!$O$6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'Resid-314'!$O$7:$O$42</c:f>
              <c:numCache>
                <c:formatCode>General</c:formatCode>
                <c:ptCount val="36"/>
                <c:pt idx="2">
                  <c:v>4.7699999999999996</c:v>
                </c:pt>
                <c:pt idx="5">
                  <c:v>2.78</c:v>
                </c:pt>
                <c:pt idx="8">
                  <c:v>2.8090000000000002</c:v>
                </c:pt>
                <c:pt idx="11">
                  <c:v>2.94</c:v>
                </c:pt>
                <c:pt idx="15">
                  <c:v>2.8</c:v>
                </c:pt>
                <c:pt idx="19">
                  <c:v>5</c:v>
                </c:pt>
                <c:pt idx="23">
                  <c:v>8.5</c:v>
                </c:pt>
                <c:pt idx="27">
                  <c:v>17.64</c:v>
                </c:pt>
                <c:pt idx="31">
                  <c:v>15.16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98-46DD-9A60-0DF1B1016D32}"/>
            </c:ext>
          </c:extLst>
        </c:ser>
        <c:ser>
          <c:idx val="2"/>
          <c:order val="2"/>
          <c:tx>
            <c:strRef>
              <c:f>'Resid-314'!$P$6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'Resid-314'!$P$7:$P$42</c:f>
              <c:numCache>
                <c:formatCode>0.000</c:formatCode>
                <c:ptCount val="36"/>
                <c:pt idx="1">
                  <c:v>5.3367126580329183</c:v>
                </c:pt>
                <c:pt idx="2">
                  <c:v>4.7699999999999996</c:v>
                </c:pt>
                <c:pt idx="3">
                  <c:v>2.7913559834048449</c:v>
                </c:pt>
                <c:pt idx="4">
                  <c:v>3.3939074115362899</c:v>
                </c:pt>
                <c:pt idx="5">
                  <c:v>2.78</c:v>
                </c:pt>
                <c:pt idx="6">
                  <c:v>3.1945960670267919</c:v>
                </c:pt>
                <c:pt idx="7">
                  <c:v>3.6550504579852108</c:v>
                </c:pt>
                <c:pt idx="8">
                  <c:v>2.8090000000000002</c:v>
                </c:pt>
                <c:pt idx="9">
                  <c:v>2.8139479816716539</c:v>
                </c:pt>
                <c:pt idx="10">
                  <c:v>2.7962652449325285</c:v>
                </c:pt>
                <c:pt idx="11">
                  <c:v>2.94</c:v>
                </c:pt>
                <c:pt idx="12">
                  <c:v>3.2953378001757345</c:v>
                </c:pt>
                <c:pt idx="13">
                  <c:v>3.870421324894846</c:v>
                </c:pt>
                <c:pt idx="14">
                  <c:v>3.6590464670376623</c:v>
                </c:pt>
                <c:pt idx="15">
                  <c:v>2.8</c:v>
                </c:pt>
                <c:pt idx="16">
                  <c:v>3.3875880844613668</c:v>
                </c:pt>
                <c:pt idx="17">
                  <c:v>5.2358226939347361</c:v>
                </c:pt>
                <c:pt idx="18">
                  <c:v>4.7131165912295696</c:v>
                </c:pt>
                <c:pt idx="19">
                  <c:v>5</c:v>
                </c:pt>
                <c:pt idx="20">
                  <c:v>5.6581456665690366</c:v>
                </c:pt>
                <c:pt idx="21">
                  <c:v>5.4951362572128231</c:v>
                </c:pt>
                <c:pt idx="22">
                  <c:v>7.5527152221896792</c:v>
                </c:pt>
                <c:pt idx="23">
                  <c:v>8.5</c:v>
                </c:pt>
                <c:pt idx="24">
                  <c:v>11.048116591229569</c:v>
                </c:pt>
                <c:pt idx="25">
                  <c:v>16.730501148314666</c:v>
                </c:pt>
                <c:pt idx="26">
                  <c:v>13.345483176873067</c:v>
                </c:pt>
                <c:pt idx="27">
                  <c:v>17.64</c:v>
                </c:pt>
                <c:pt idx="28">
                  <c:v>21.192277375211745</c:v>
                </c:pt>
                <c:pt idx="29">
                  <c:v>20.870090659790268</c:v>
                </c:pt>
                <c:pt idx="30">
                  <c:v>18.200094361089555</c:v>
                </c:pt>
                <c:pt idx="31">
                  <c:v>15.16</c:v>
                </c:pt>
                <c:pt idx="32">
                  <c:v>7.0409737563447177</c:v>
                </c:pt>
                <c:pt idx="33">
                  <c:v>4.3924594973745474</c:v>
                </c:pt>
                <c:pt idx="34">
                  <c:v>7.0641048852440207</c:v>
                </c:pt>
                <c:pt idx="35">
                  <c:v>9.9901926910058254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98-46DD-9A60-0DF1B1016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369536"/>
        <c:axId val="337728576"/>
      </c:lineChart>
      <c:catAx>
        <c:axId val="28236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772857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37728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36953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'Resid-315'!$N$6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'Resid-315'!$N$7:$N$42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57-4CB7-9D2D-170B99DDFF35}"/>
            </c:ext>
          </c:extLst>
        </c:ser>
        <c:ser>
          <c:idx val="1"/>
          <c:order val="1"/>
          <c:tx>
            <c:strRef>
              <c:f>'Resid-315'!$O$6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'Resid-315'!$O$7:$O$42</c:f>
              <c:numCache>
                <c:formatCode>General</c:formatCode>
                <c:ptCount val="36"/>
                <c:pt idx="2">
                  <c:v>4.97</c:v>
                </c:pt>
                <c:pt idx="5">
                  <c:v>3.13</c:v>
                </c:pt>
                <c:pt idx="8">
                  <c:v>3.121</c:v>
                </c:pt>
                <c:pt idx="11">
                  <c:v>3.14</c:v>
                </c:pt>
                <c:pt idx="15">
                  <c:v>2.77</c:v>
                </c:pt>
                <c:pt idx="19">
                  <c:v>5</c:v>
                </c:pt>
                <c:pt idx="23">
                  <c:v>8.5</c:v>
                </c:pt>
                <c:pt idx="27">
                  <c:v>19</c:v>
                </c:pt>
                <c:pt idx="3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57-4CB7-9D2D-170B99DDFF35}"/>
            </c:ext>
          </c:extLst>
        </c:ser>
        <c:ser>
          <c:idx val="2"/>
          <c:order val="2"/>
          <c:tx>
            <c:strRef>
              <c:f>'Resid-315'!$P$6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'Resid-315'!$P$7:$P$42</c:f>
              <c:numCache>
                <c:formatCode>0.000</c:formatCode>
                <c:ptCount val="36"/>
                <c:pt idx="1">
                  <c:v>5.6297880525800839</c:v>
                </c:pt>
                <c:pt idx="2">
                  <c:v>4.97</c:v>
                </c:pt>
                <c:pt idx="3">
                  <c:v>2.8237433793897231</c:v>
                </c:pt>
                <c:pt idx="4">
                  <c:v>3.687379269499055</c:v>
                </c:pt>
                <c:pt idx="5">
                  <c:v>3.13</c:v>
                </c:pt>
                <c:pt idx="6">
                  <c:v>3.598576481660297</c:v>
                </c:pt>
                <c:pt idx="7">
                  <c:v>4.1201153087729514</c:v>
                </c:pt>
                <c:pt idx="8">
                  <c:v>3.121</c:v>
                </c:pt>
                <c:pt idx="9">
                  <c:v>3.0827006437951008</c:v>
                </c:pt>
                <c:pt idx="10">
                  <c:v>3.0167186086342666</c:v>
                </c:pt>
                <c:pt idx="11">
                  <c:v>3.14</c:v>
                </c:pt>
                <c:pt idx="12">
                  <c:v>3.5019458525424048</c:v>
                </c:pt>
                <c:pt idx="13">
                  <c:v>4.1197278887383106</c:v>
                </c:pt>
                <c:pt idx="14">
                  <c:v>3.8218856887006321</c:v>
                </c:pt>
                <c:pt idx="15">
                  <c:v>2.77</c:v>
                </c:pt>
                <c:pt idx="16">
                  <c:v>3.3712614524670461</c:v>
                </c:pt>
                <c:pt idx="17">
                  <c:v>5.4402146953673407</c:v>
                </c:pt>
                <c:pt idx="18">
                  <c:v>4.7488301672693245</c:v>
                </c:pt>
                <c:pt idx="19">
                  <c:v>5</c:v>
                </c:pt>
                <c:pt idx="20">
                  <c:v>5.6225300819208872</c:v>
                </c:pt>
                <c:pt idx="21">
                  <c:v>5.2890407407155298</c:v>
                </c:pt>
                <c:pt idx="22">
                  <c:v>7.5408433606402969</c:v>
                </c:pt>
                <c:pt idx="23">
                  <c:v>8.5</c:v>
                </c:pt>
                <c:pt idx="24">
                  <c:v>11.431330167269325</c:v>
                </c:pt>
                <c:pt idx="25">
                  <c:v>18.011692217175437</c:v>
                </c:pt>
                <c:pt idx="26">
                  <c:v>14.035445425800212</c:v>
                </c:pt>
                <c:pt idx="27">
                  <c:v>19</c:v>
                </c:pt>
                <c:pt idx="28">
                  <c:v>24.107521223842149</c:v>
                </c:pt>
                <c:pt idx="29">
                  <c:v>24.704246578004131</c:v>
                </c:pt>
                <c:pt idx="30">
                  <c:v>22.567564285762906</c:v>
                </c:pt>
                <c:pt idx="31">
                  <c:v>20</c:v>
                </c:pt>
                <c:pt idx="32">
                  <c:v>10.547526267117986</c:v>
                </c:pt>
                <c:pt idx="33">
                  <c:v>7.46402700097841</c:v>
                </c:pt>
                <c:pt idx="34">
                  <c:v>10.57445639171309</c:v>
                </c:pt>
                <c:pt idx="35">
                  <c:v>13.981117152993932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57-4CB7-9D2D-170B99DDF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793472"/>
        <c:axId val="235758720"/>
      </c:lineChart>
      <c:catAx>
        <c:axId val="28279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7587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5758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7934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'Resid-316'!$N$6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'Resid-316'!$N$7:$N$42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7-4F67-A905-32922EC12F99}"/>
            </c:ext>
          </c:extLst>
        </c:ser>
        <c:ser>
          <c:idx val="1"/>
          <c:order val="1"/>
          <c:tx>
            <c:strRef>
              <c:f>'Resid-316'!$O$6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'Resid-316'!$O$7:$O$42</c:f>
              <c:numCache>
                <c:formatCode>General</c:formatCode>
                <c:ptCount val="36"/>
                <c:pt idx="2">
                  <c:v>4.38</c:v>
                </c:pt>
                <c:pt idx="5">
                  <c:v>2.48</c:v>
                </c:pt>
                <c:pt idx="8">
                  <c:v>2.6259999999999999</c:v>
                </c:pt>
                <c:pt idx="11">
                  <c:v>2.23</c:v>
                </c:pt>
                <c:pt idx="15">
                  <c:v>2.6</c:v>
                </c:pt>
                <c:pt idx="19">
                  <c:v>3.87</c:v>
                </c:pt>
                <c:pt idx="23">
                  <c:v>10</c:v>
                </c:pt>
                <c:pt idx="27">
                  <c:v>16.05</c:v>
                </c:pt>
                <c:pt idx="31">
                  <c:v>20.03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7-4F67-A905-32922EC12F99}"/>
            </c:ext>
          </c:extLst>
        </c:ser>
        <c:ser>
          <c:idx val="2"/>
          <c:order val="2"/>
          <c:tx>
            <c:strRef>
              <c:f>'Resid-316'!$P$6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'Resid-316'!$P$7:$P$42</c:f>
              <c:numCache>
                <c:formatCode>0.000</c:formatCode>
                <c:ptCount val="36"/>
                <c:pt idx="1">
                  <c:v>5.0069519282003903</c:v>
                </c:pt>
                <c:pt idx="2">
                  <c:v>4.38</c:v>
                </c:pt>
                <c:pt idx="3">
                  <c:v>2.2905386654427637</c:v>
                </c:pt>
                <c:pt idx="4">
                  <c:v>3.0596587319522155</c:v>
                </c:pt>
                <c:pt idx="5">
                  <c:v>2.48</c:v>
                </c:pt>
                <c:pt idx="6">
                  <c:v>2.9762587046036257</c:v>
                </c:pt>
                <c:pt idx="7">
                  <c:v>3.5243894622094869</c:v>
                </c:pt>
                <c:pt idx="8">
                  <c:v>2.6259999999999999</c:v>
                </c:pt>
                <c:pt idx="9">
                  <c:v>2.4529687575031982</c:v>
                </c:pt>
                <c:pt idx="10">
                  <c:v>2.2494919947742571</c:v>
                </c:pt>
                <c:pt idx="11">
                  <c:v>2.23</c:v>
                </c:pt>
                <c:pt idx="12">
                  <c:v>2.7543291342196561</c:v>
                </c:pt>
                <c:pt idx="13">
                  <c:v>3.5217620773333418</c:v>
                </c:pt>
                <c:pt idx="14">
                  <c:v>3.4191392833526084</c:v>
                </c:pt>
                <c:pt idx="15">
                  <c:v>2.6</c:v>
                </c:pt>
                <c:pt idx="16">
                  <c:v>2.959083546258189</c:v>
                </c:pt>
                <c:pt idx="17">
                  <c:v>4.7128152593294912</c:v>
                </c:pt>
                <c:pt idx="18">
                  <c:v>3.843584823807324</c:v>
                </c:pt>
                <c:pt idx="19">
                  <c:v>3.87</c:v>
                </c:pt>
                <c:pt idx="20">
                  <c:v>5.1625949254335239</c:v>
                </c:pt>
                <c:pt idx="21">
                  <c:v>5.5467493018419933</c:v>
                </c:pt>
                <c:pt idx="22">
                  <c:v>8.3875316418111741</c:v>
                </c:pt>
                <c:pt idx="23">
                  <c:v>10</c:v>
                </c:pt>
                <c:pt idx="24">
                  <c:v>11.803584823807322</c:v>
                </c:pt>
                <c:pt idx="25">
                  <c:v>17.074597658682109</c:v>
                </c:pt>
                <c:pt idx="26">
                  <c:v>12.314379642350657</c:v>
                </c:pt>
                <c:pt idx="27">
                  <c:v>16.05</c:v>
                </c:pt>
                <c:pt idx="28">
                  <c:v>21.660773634658995</c:v>
                </c:pt>
                <c:pt idx="29">
                  <c:v>22.985243270396953</c:v>
                </c:pt>
                <c:pt idx="30">
                  <c:v>21.712340632161869</c:v>
                </c:pt>
                <c:pt idx="31">
                  <c:v>20.03</c:v>
                </c:pt>
                <c:pt idx="32">
                  <c:v>11.04795400823115</c:v>
                </c:pt>
                <c:pt idx="33">
                  <c:v>8.1179133641925905</c:v>
                </c:pt>
                <c:pt idx="34">
                  <c:v>11.073543882851572</c:v>
                </c:pt>
                <c:pt idx="35">
                  <c:v>14.31066302233522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87-4F67-A905-32922EC12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876800"/>
        <c:axId val="235761024"/>
      </c:lineChart>
      <c:catAx>
        <c:axId val="33287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7610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5761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28768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'Resid-321'!$N$6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'Resid-321'!$N$7:$N$42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6D-4346-A8AD-BF891A98A4ED}"/>
            </c:ext>
          </c:extLst>
        </c:ser>
        <c:ser>
          <c:idx val="1"/>
          <c:order val="1"/>
          <c:tx>
            <c:strRef>
              <c:f>'Resid-321'!$O$6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'Resid-321'!$O$7:$O$42</c:f>
              <c:numCache>
                <c:formatCode>General</c:formatCode>
                <c:ptCount val="36"/>
                <c:pt idx="2">
                  <c:v>4.6500000000000004</c:v>
                </c:pt>
                <c:pt idx="5">
                  <c:v>2.65</c:v>
                </c:pt>
                <c:pt idx="8">
                  <c:v>2.68</c:v>
                </c:pt>
                <c:pt idx="11">
                  <c:v>2.61</c:v>
                </c:pt>
                <c:pt idx="15">
                  <c:v>2.6</c:v>
                </c:pt>
                <c:pt idx="19">
                  <c:v>4</c:v>
                </c:pt>
                <c:pt idx="23">
                  <c:v>8.33</c:v>
                </c:pt>
                <c:pt idx="27">
                  <c:v>11.44</c:v>
                </c:pt>
                <c:pt idx="31">
                  <c:v>18.12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6D-4346-A8AD-BF891A98A4ED}"/>
            </c:ext>
          </c:extLst>
        </c:ser>
        <c:ser>
          <c:idx val="2"/>
          <c:order val="2"/>
          <c:tx>
            <c:strRef>
              <c:f>'Resid-321'!$P$6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'Resid-321'!$P$7:$P$42</c:f>
              <c:numCache>
                <c:formatCode>0.000</c:formatCode>
                <c:ptCount val="36"/>
                <c:pt idx="1">
                  <c:v>4.7963152943195011</c:v>
                </c:pt>
                <c:pt idx="2">
                  <c:v>4.6500000000000004</c:v>
                </c:pt>
                <c:pt idx="3">
                  <c:v>3.3495571483694135</c:v>
                </c:pt>
                <c:pt idx="4">
                  <c:v>2.7583806413971588</c:v>
                </c:pt>
                <c:pt idx="5">
                  <c:v>2.65</c:v>
                </c:pt>
                <c:pt idx="6">
                  <c:v>2.5444110068109236</c:v>
                </c:pt>
                <c:pt idx="7">
                  <c:v>2.9440458501711446</c:v>
                </c:pt>
                <c:pt idx="8">
                  <c:v>2.68</c:v>
                </c:pt>
                <c:pt idx="9">
                  <c:v>2.4012631968077072</c:v>
                </c:pt>
                <c:pt idx="10">
                  <c:v>2.4695781652840427</c:v>
                </c:pt>
                <c:pt idx="11">
                  <c:v>2.61</c:v>
                </c:pt>
                <c:pt idx="12">
                  <c:v>2.7931973138351718</c:v>
                </c:pt>
                <c:pt idx="13">
                  <c:v>3.1668476135953956</c:v>
                </c:pt>
                <c:pt idx="14">
                  <c:v>3.223813022285801</c:v>
                </c:pt>
                <c:pt idx="15">
                  <c:v>2.6</c:v>
                </c:pt>
                <c:pt idx="16">
                  <c:v>2.4864384952823952</c:v>
                </c:pt>
                <c:pt idx="17">
                  <c:v>3.6560036413319796</c:v>
                </c:pt>
                <c:pt idx="18">
                  <c:v>4.1305381588899799</c:v>
                </c:pt>
                <c:pt idx="19">
                  <c:v>4</c:v>
                </c:pt>
                <c:pt idx="20">
                  <c:v>4.6387540175589246</c:v>
                </c:pt>
                <c:pt idx="21">
                  <c:v>5.2037271596585555</c:v>
                </c:pt>
                <c:pt idx="22">
                  <c:v>6.575742938211989</c:v>
                </c:pt>
                <c:pt idx="23">
                  <c:v>8.33</c:v>
                </c:pt>
                <c:pt idx="24">
                  <c:v>9.5717204051855074</c:v>
                </c:pt>
                <c:pt idx="25">
                  <c:v>12.425579670654468</c:v>
                </c:pt>
                <c:pt idx="26">
                  <c:v>11.889037142631551</c:v>
                </c:pt>
                <c:pt idx="27">
                  <c:v>11.44</c:v>
                </c:pt>
                <c:pt idx="28">
                  <c:v>15.623760536150616</c:v>
                </c:pt>
                <c:pt idx="29">
                  <c:v>18.801669044732016</c:v>
                </c:pt>
                <c:pt idx="30">
                  <c:v>19.067410755533665</c:v>
                </c:pt>
                <c:pt idx="31">
                  <c:v>18.12</c:v>
                </c:pt>
                <c:pt idx="32">
                  <c:v>13.333659970190654</c:v>
                </c:pt>
                <c:pt idx="33">
                  <c:v>8.4212818372335221</c:v>
                </c:pt>
                <c:pt idx="34">
                  <c:v>8.6713711688785935</c:v>
                </c:pt>
                <c:pt idx="35">
                  <c:v>11.364370575798928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6D-4346-A8AD-BF891A98A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876288"/>
        <c:axId val="235763328"/>
      </c:lineChart>
      <c:catAx>
        <c:axId val="33287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7633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5763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287628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'Resid-322'!$N$6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'Resid-322'!$N$7:$N$42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7A-482B-ABA4-914711507CC0}"/>
            </c:ext>
          </c:extLst>
        </c:ser>
        <c:ser>
          <c:idx val="1"/>
          <c:order val="1"/>
          <c:tx>
            <c:strRef>
              <c:f>'Resid-322'!$O$6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'Resid-322'!$O$7:$O$42</c:f>
              <c:numCache>
                <c:formatCode>General</c:formatCode>
                <c:ptCount val="36"/>
                <c:pt idx="2">
                  <c:v>4.24</c:v>
                </c:pt>
                <c:pt idx="5">
                  <c:v>2.36</c:v>
                </c:pt>
                <c:pt idx="8">
                  <c:v>2.5219999999999998</c:v>
                </c:pt>
                <c:pt idx="11">
                  <c:v>2.4900000000000002</c:v>
                </c:pt>
                <c:pt idx="15">
                  <c:v>2.37</c:v>
                </c:pt>
                <c:pt idx="19">
                  <c:v>3.71</c:v>
                </c:pt>
                <c:pt idx="23">
                  <c:v>7.82</c:v>
                </c:pt>
                <c:pt idx="27">
                  <c:v>11.46</c:v>
                </c:pt>
                <c:pt idx="31">
                  <c:v>14.9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7A-482B-ABA4-914711507CC0}"/>
            </c:ext>
          </c:extLst>
        </c:ser>
        <c:ser>
          <c:idx val="2"/>
          <c:order val="2"/>
          <c:tx>
            <c:strRef>
              <c:f>'Resid-322'!$P$6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'Resid-322'!$P$7:$P$42</c:f>
              <c:numCache>
                <c:formatCode>0.000</c:formatCode>
                <c:ptCount val="36"/>
                <c:pt idx="1">
                  <c:v>4.7163700969157833</c:v>
                </c:pt>
                <c:pt idx="2">
                  <c:v>4.24</c:v>
                </c:pt>
                <c:pt idx="3">
                  <c:v>2.5083938351535906</c:v>
                </c:pt>
                <c:pt idx="4">
                  <c:v>2.9444291967635019</c:v>
                </c:pt>
                <c:pt idx="5">
                  <c:v>2.36</c:v>
                </c:pt>
                <c:pt idx="6">
                  <c:v>2.7539187917140966</c:v>
                </c:pt>
                <c:pt idx="7">
                  <c:v>3.1877616279557079</c:v>
                </c:pt>
                <c:pt idx="8">
                  <c:v>2.5219999999999998</c:v>
                </c:pt>
                <c:pt idx="9">
                  <c:v>2.4792607138614033</c:v>
                </c:pt>
                <c:pt idx="10">
                  <c:v>2.4160772215877926</c:v>
                </c:pt>
                <c:pt idx="11">
                  <c:v>2.4900000000000002</c:v>
                </c:pt>
                <c:pt idx="12">
                  <c:v>2.7881120565491369</c:v>
                </c:pt>
                <c:pt idx="13">
                  <c:v>3.2709390486370467</c:v>
                </c:pt>
                <c:pt idx="14">
                  <c:v>3.0926810082703997</c:v>
                </c:pt>
                <c:pt idx="15">
                  <c:v>2.37</c:v>
                </c:pt>
                <c:pt idx="16">
                  <c:v>2.7365959758158422</c:v>
                </c:pt>
                <c:pt idx="17">
                  <c:v>4.1628723713014901</c:v>
                </c:pt>
                <c:pt idx="18">
                  <c:v>3.5961718307108996</c:v>
                </c:pt>
                <c:pt idx="19">
                  <c:v>3.71</c:v>
                </c:pt>
                <c:pt idx="20">
                  <c:v>4.5552155241393688</c:v>
                </c:pt>
                <c:pt idx="21">
                  <c:v>4.7101804996864791</c:v>
                </c:pt>
                <c:pt idx="22">
                  <c:v>6.7317385080464573</c:v>
                </c:pt>
                <c:pt idx="23">
                  <c:v>7.82</c:v>
                </c:pt>
                <c:pt idx="24">
                  <c:v>8.9511718307108996</c:v>
                </c:pt>
                <c:pt idx="25">
                  <c:v>12.716961952527459</c:v>
                </c:pt>
                <c:pt idx="26">
                  <c:v>8.8608305236914813</c:v>
                </c:pt>
                <c:pt idx="27">
                  <c:v>11.46</c:v>
                </c:pt>
                <c:pt idx="28">
                  <c:v>15.827153315558551</c:v>
                </c:pt>
                <c:pt idx="29">
                  <c:v>16.93749066240715</c:v>
                </c:pt>
                <c:pt idx="30">
                  <c:v>16.074294750604647</c:v>
                </c:pt>
                <c:pt idx="31">
                  <c:v>14.9</c:v>
                </c:pt>
                <c:pt idx="32">
                  <c:v>8.0752692237779584</c:v>
                </c:pt>
                <c:pt idx="33">
                  <c:v>5.8489681586001128</c:v>
                </c:pt>
                <c:pt idx="34">
                  <c:v>8.0947129012030921</c:v>
                </c:pt>
                <c:pt idx="35">
                  <c:v>10.554338095482548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7A-482B-ABA4-914711507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625600"/>
        <c:axId val="282075136"/>
      </c:lineChart>
      <c:catAx>
        <c:axId val="33762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0751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2075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76256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'Resid-323'!$N$6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'Resid-323'!$N$7:$N$42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C-41CB-B585-570331F92285}"/>
            </c:ext>
          </c:extLst>
        </c:ser>
        <c:ser>
          <c:idx val="1"/>
          <c:order val="1"/>
          <c:tx>
            <c:strRef>
              <c:f>'Resid-323'!$O$6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'Resid-323'!$O$7:$O$42</c:f>
              <c:numCache>
                <c:formatCode>General</c:formatCode>
                <c:ptCount val="36"/>
                <c:pt idx="2">
                  <c:v>4.6399999999999997</c:v>
                </c:pt>
                <c:pt idx="5">
                  <c:v>3.11</c:v>
                </c:pt>
                <c:pt idx="8">
                  <c:v>3.7170000000000001</c:v>
                </c:pt>
                <c:pt idx="11">
                  <c:v>3.39</c:v>
                </c:pt>
                <c:pt idx="15">
                  <c:v>2.6</c:v>
                </c:pt>
                <c:pt idx="19">
                  <c:v>5</c:v>
                </c:pt>
                <c:pt idx="23">
                  <c:v>8.5</c:v>
                </c:pt>
                <c:pt idx="27">
                  <c:v>9.82</c:v>
                </c:pt>
                <c:pt idx="31">
                  <c:v>18.760000000000002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C-41CB-B585-570331F92285}"/>
            </c:ext>
          </c:extLst>
        </c:ser>
        <c:ser>
          <c:idx val="2"/>
          <c:order val="2"/>
          <c:tx>
            <c:strRef>
              <c:f>'Resid-323'!$P$6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'Resid-323'!$P$7:$P$42</c:f>
              <c:numCache>
                <c:formatCode>0.000</c:formatCode>
                <c:ptCount val="36"/>
                <c:pt idx="1">
                  <c:v>4.7861974512274408</c:v>
                </c:pt>
                <c:pt idx="2">
                  <c:v>4.6399999999999997</c:v>
                </c:pt>
                <c:pt idx="3">
                  <c:v>3.4916277338959181</c:v>
                </c:pt>
                <c:pt idx="4">
                  <c:v>3.0573183905051717</c:v>
                </c:pt>
                <c:pt idx="5">
                  <c:v>3.11</c:v>
                </c:pt>
                <c:pt idx="6">
                  <c:v>3.1923060057775072</c:v>
                </c:pt>
                <c:pt idx="7">
                  <c:v>3.7910438068787156</c:v>
                </c:pt>
                <c:pt idx="8">
                  <c:v>3.7170000000000001</c:v>
                </c:pt>
                <c:pt idx="9">
                  <c:v>3.350746568379551</c:v>
                </c:pt>
                <c:pt idx="10">
                  <c:v>3.3328894297753022</c:v>
                </c:pt>
                <c:pt idx="11">
                  <c:v>3.39</c:v>
                </c:pt>
                <c:pt idx="12">
                  <c:v>3.3790541610211986</c:v>
                </c:pt>
                <c:pt idx="13">
                  <c:v>3.5599926684059771</c:v>
                </c:pt>
                <c:pt idx="14">
                  <c:v>3.4231546085399462</c:v>
                </c:pt>
                <c:pt idx="15">
                  <c:v>2.6</c:v>
                </c:pt>
                <c:pt idx="16">
                  <c:v>2.7312029807760432</c:v>
                </c:pt>
                <c:pt idx="17">
                  <c:v>4.1558486732601576</c:v>
                </c:pt>
                <c:pt idx="18">
                  <c:v>4.8850410935415525</c:v>
                </c:pt>
                <c:pt idx="19">
                  <c:v>5</c:v>
                </c:pt>
                <c:pt idx="20">
                  <c:v>5.4270159349132463</c:v>
                </c:pt>
                <c:pt idx="21">
                  <c:v>5.781948602379309</c:v>
                </c:pt>
                <c:pt idx="22">
                  <c:v>6.9460438869305641</c:v>
                </c:pt>
                <c:pt idx="23">
                  <c:v>8.5</c:v>
                </c:pt>
                <c:pt idx="24">
                  <c:v>9.2985430938901299</c:v>
                </c:pt>
                <c:pt idx="25">
                  <c:v>11.71744242286416</c:v>
                </c:pt>
                <c:pt idx="26">
                  <c:v>10.73623424692307</c:v>
                </c:pt>
                <c:pt idx="27">
                  <c:v>9.82</c:v>
                </c:pt>
                <c:pt idx="28">
                  <c:v>14.583761097874389</c:v>
                </c:pt>
                <c:pt idx="29">
                  <c:v>18.342414710630695</c:v>
                </c:pt>
                <c:pt idx="30">
                  <c:v>19.163917613166877</c:v>
                </c:pt>
                <c:pt idx="31">
                  <c:v>18.760000000000002</c:v>
                </c:pt>
                <c:pt idx="32">
                  <c:v>13.945632855109334</c:v>
                </c:pt>
                <c:pt idx="33">
                  <c:v>8.987096574475725</c:v>
                </c:pt>
                <c:pt idx="34">
                  <c:v>9.2317736231711738</c:v>
                </c:pt>
                <c:pt idx="35">
                  <c:v>11.945566588197867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5C-41CB-B585-570331F92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627648"/>
        <c:axId val="282077440"/>
      </c:lineChart>
      <c:catAx>
        <c:axId val="33762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07744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20774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762764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'Resid-324'!$N$6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'Resid-324'!$N$7:$N$42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1-4C8B-A46E-7E50A4332D53}"/>
            </c:ext>
          </c:extLst>
        </c:ser>
        <c:ser>
          <c:idx val="1"/>
          <c:order val="1"/>
          <c:tx>
            <c:strRef>
              <c:f>'Resid-324'!$O$6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'Resid-324'!$O$7:$O$42</c:f>
              <c:numCache>
                <c:formatCode>General</c:formatCode>
                <c:ptCount val="36"/>
                <c:pt idx="2">
                  <c:v>4</c:v>
                </c:pt>
                <c:pt idx="5">
                  <c:v>3.03</c:v>
                </c:pt>
                <c:pt idx="8">
                  <c:v>3</c:v>
                </c:pt>
                <c:pt idx="11">
                  <c:v>2.99</c:v>
                </c:pt>
                <c:pt idx="15">
                  <c:v>2.2999999999999998</c:v>
                </c:pt>
                <c:pt idx="19">
                  <c:v>3.23</c:v>
                </c:pt>
                <c:pt idx="23">
                  <c:v>5</c:v>
                </c:pt>
                <c:pt idx="27">
                  <c:v>9.82</c:v>
                </c:pt>
                <c:pt idx="31">
                  <c:v>18.760000000000002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B1-4C8B-A46E-7E50A4332D53}"/>
            </c:ext>
          </c:extLst>
        </c:ser>
        <c:ser>
          <c:idx val="2"/>
          <c:order val="2"/>
          <c:tx>
            <c:strRef>
              <c:f>'Resid-324'!$P$6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'Resid-324'!$P$7:$P$42</c:f>
              <c:numCache>
                <c:formatCode>0.000</c:formatCode>
                <c:ptCount val="36"/>
                <c:pt idx="1">
                  <c:v>4.1354832426255737</c:v>
                </c:pt>
                <c:pt idx="2">
                  <c:v>4</c:v>
                </c:pt>
                <c:pt idx="3">
                  <c:v>3.0835853755322824</c:v>
                </c:pt>
                <c:pt idx="4">
                  <c:v>2.8333816306631494</c:v>
                </c:pt>
                <c:pt idx="5">
                  <c:v>3.03</c:v>
                </c:pt>
                <c:pt idx="6">
                  <c:v>2.9107441877308982</c:v>
                </c:pt>
                <c:pt idx="7">
                  <c:v>3.2641475097026746</c:v>
                </c:pt>
                <c:pt idx="8">
                  <c:v>3</c:v>
                </c:pt>
                <c:pt idx="9">
                  <c:v>2.757289667415062</c:v>
                </c:pt>
                <c:pt idx="10">
                  <c:v>2.8403732044630798</c:v>
                </c:pt>
                <c:pt idx="11">
                  <c:v>2.99</c:v>
                </c:pt>
                <c:pt idx="12">
                  <c:v>2.9903823154540081</c:v>
                </c:pt>
                <c:pt idx="13">
                  <c:v>3.1685864698838371</c:v>
                </c:pt>
                <c:pt idx="14">
                  <c:v>3.0523026722139717</c:v>
                </c:pt>
                <c:pt idx="15">
                  <c:v>2.2999999999999998</c:v>
                </c:pt>
                <c:pt idx="16">
                  <c:v>2.0980595166742817</c:v>
                </c:pt>
                <c:pt idx="17">
                  <c:v>3.0947699828772919</c:v>
                </c:pt>
                <c:pt idx="18">
                  <c:v>3.4469941392851755</c:v>
                </c:pt>
                <c:pt idx="19">
                  <c:v>3.23</c:v>
                </c:pt>
                <c:pt idx="20">
                  <c:v>3.2573471147259023</c:v>
                </c:pt>
                <c:pt idx="21">
                  <c:v>3.217893549819812</c:v>
                </c:pt>
                <c:pt idx="22">
                  <c:v>3.928302243739314</c:v>
                </c:pt>
                <c:pt idx="23">
                  <c:v>5</c:v>
                </c:pt>
                <c:pt idx="24">
                  <c:v>6.6392052215650459</c:v>
                </c:pt>
                <c:pt idx="25">
                  <c:v>9.7800168807904804</c:v>
                </c:pt>
                <c:pt idx="26">
                  <c:v>9.7699016415429565</c:v>
                </c:pt>
                <c:pt idx="27">
                  <c:v>9.82</c:v>
                </c:pt>
                <c:pt idx="28">
                  <c:v>14.39843760428648</c:v>
                </c:pt>
                <c:pt idx="29">
                  <c:v>18.045427912086424</c:v>
                </c:pt>
                <c:pt idx="30">
                  <c:v>18.970520809438892</c:v>
                </c:pt>
                <c:pt idx="31">
                  <c:v>18.760000000000002</c:v>
                </c:pt>
                <c:pt idx="32">
                  <c:v>14.298459881478468</c:v>
                </c:pt>
                <c:pt idx="33">
                  <c:v>9.7033172767787388</c:v>
                </c:pt>
                <c:pt idx="34">
                  <c:v>9.9300632639942421</c:v>
                </c:pt>
                <c:pt idx="35">
                  <c:v>12.444972158303987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B1-4C8B-A46E-7E50A4332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051136"/>
        <c:axId val="282079744"/>
      </c:lineChart>
      <c:catAx>
        <c:axId val="3450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0797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2079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505113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'Resid-325'!$N$6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'Resid-325'!$N$7:$N$42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C-449A-92B9-79895FB2ACF3}"/>
            </c:ext>
          </c:extLst>
        </c:ser>
        <c:ser>
          <c:idx val="1"/>
          <c:order val="1"/>
          <c:tx>
            <c:strRef>
              <c:f>'Resid-325'!$O$6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'Resid-325'!$O$7:$O$42</c:f>
              <c:numCache>
                <c:formatCode>General</c:formatCode>
                <c:ptCount val="36"/>
                <c:pt idx="2">
                  <c:v>4.33</c:v>
                </c:pt>
                <c:pt idx="5">
                  <c:v>2.4900000000000002</c:v>
                </c:pt>
                <c:pt idx="8">
                  <c:v>2.3580000000000001</c:v>
                </c:pt>
                <c:pt idx="11">
                  <c:v>3.39</c:v>
                </c:pt>
                <c:pt idx="15">
                  <c:v>2.67</c:v>
                </c:pt>
                <c:pt idx="19">
                  <c:v>3.64</c:v>
                </c:pt>
                <c:pt idx="23">
                  <c:v>7.57</c:v>
                </c:pt>
                <c:pt idx="27">
                  <c:v>10.61</c:v>
                </c:pt>
                <c:pt idx="31">
                  <c:v>13.9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DC-449A-92B9-79895FB2ACF3}"/>
            </c:ext>
          </c:extLst>
        </c:ser>
        <c:ser>
          <c:idx val="2"/>
          <c:order val="2"/>
          <c:tx>
            <c:strRef>
              <c:f>'Resid-325'!$P$6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'Resid-325'!$P$7:$P$42</c:f>
              <c:numCache>
                <c:formatCode>0.000</c:formatCode>
                <c:ptCount val="36"/>
                <c:pt idx="1">
                  <c:v>4.7470285314994758</c:v>
                </c:pt>
                <c:pt idx="2">
                  <c:v>4.33</c:v>
                </c:pt>
                <c:pt idx="3">
                  <c:v>2.7230821952761768</c:v>
                </c:pt>
                <c:pt idx="4">
                  <c:v>3.017036429589032</c:v>
                </c:pt>
                <c:pt idx="5">
                  <c:v>2.4900000000000002</c:v>
                </c:pt>
                <c:pt idx="6">
                  <c:v>2.724673306818723</c:v>
                </c:pt>
                <c:pt idx="7">
                  <c:v>3.0359637247738576</c:v>
                </c:pt>
                <c:pt idx="8">
                  <c:v>2.3580000000000001</c:v>
                </c:pt>
                <c:pt idx="9">
                  <c:v>2.6482613998941984</c:v>
                </c:pt>
                <c:pt idx="10">
                  <c:v>2.9630940062290581</c:v>
                </c:pt>
                <c:pt idx="11">
                  <c:v>3.39</c:v>
                </c:pt>
                <c:pt idx="12">
                  <c:v>3.504885240262559</c:v>
                </c:pt>
                <c:pt idx="13">
                  <c:v>3.7935155925633595</c:v>
                </c:pt>
                <c:pt idx="14">
                  <c:v>3.4931806335605691</c:v>
                </c:pt>
                <c:pt idx="15">
                  <c:v>2.67</c:v>
                </c:pt>
                <c:pt idx="16">
                  <c:v>2.8975466143016404</c:v>
                </c:pt>
                <c:pt idx="17">
                  <c:v>4.1389968653069431</c:v>
                </c:pt>
                <c:pt idx="18">
                  <c:v>3.6282719295419441</c:v>
                </c:pt>
                <c:pt idx="19">
                  <c:v>3.64</c:v>
                </c:pt>
                <c:pt idx="20">
                  <c:v>4.4280085657170734</c:v>
                </c:pt>
                <c:pt idx="21">
                  <c:v>4.6241974234646825</c:v>
                </c:pt>
                <c:pt idx="22">
                  <c:v>6.4755021894655602</c:v>
                </c:pt>
                <c:pt idx="23">
                  <c:v>7.57</c:v>
                </c:pt>
                <c:pt idx="24">
                  <c:v>8.5593026596017161</c:v>
                </c:pt>
                <c:pt idx="25">
                  <c:v>11.927324806611837</c:v>
                </c:pt>
                <c:pt idx="26">
                  <c:v>8.5284050903972268</c:v>
                </c:pt>
                <c:pt idx="27">
                  <c:v>10.61</c:v>
                </c:pt>
                <c:pt idx="28">
                  <c:v>14.632114983638465</c:v>
                </c:pt>
                <c:pt idx="29">
                  <c:v>15.80261832365478</c:v>
                </c:pt>
                <c:pt idx="30">
                  <c:v>15.037796742719097</c:v>
                </c:pt>
                <c:pt idx="31">
                  <c:v>13.9</c:v>
                </c:pt>
                <c:pt idx="32">
                  <c:v>7.6832037197689491</c:v>
                </c:pt>
                <c:pt idx="33">
                  <c:v>5.3534874468533831</c:v>
                </c:pt>
                <c:pt idx="34">
                  <c:v>7.2798895360823606</c:v>
                </c:pt>
                <c:pt idx="35">
                  <c:v>9.6075764141056652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DC-449A-92B9-79895FB2A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054208"/>
        <c:axId val="282082048"/>
      </c:lineChart>
      <c:catAx>
        <c:axId val="34505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0820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2082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505420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'Resid-326'!$N$6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'Resid-326'!$N$7:$N$42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F-4EB1-AF56-06ED97C28AE6}"/>
            </c:ext>
          </c:extLst>
        </c:ser>
        <c:ser>
          <c:idx val="1"/>
          <c:order val="1"/>
          <c:tx>
            <c:strRef>
              <c:f>'Resid-326'!$O$6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'Resid-326'!$O$7:$O$42</c:f>
              <c:numCache>
                <c:formatCode>General</c:formatCode>
                <c:ptCount val="36"/>
                <c:pt idx="2">
                  <c:v>4.5599999999999996</c:v>
                </c:pt>
                <c:pt idx="5">
                  <c:v>2.6</c:v>
                </c:pt>
                <c:pt idx="8">
                  <c:v>2.4940000000000002</c:v>
                </c:pt>
                <c:pt idx="11">
                  <c:v>2.68</c:v>
                </c:pt>
                <c:pt idx="15">
                  <c:v>2.5499999999999998</c:v>
                </c:pt>
                <c:pt idx="19">
                  <c:v>3.86</c:v>
                </c:pt>
                <c:pt idx="23">
                  <c:v>8.67</c:v>
                </c:pt>
                <c:pt idx="27">
                  <c:v>12.8</c:v>
                </c:pt>
                <c:pt idx="3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F-4EB1-AF56-06ED97C28AE6}"/>
            </c:ext>
          </c:extLst>
        </c:ser>
        <c:ser>
          <c:idx val="2"/>
          <c:order val="2"/>
          <c:tx>
            <c:strRef>
              <c:f>'Resid-326'!$P$6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'Resid-326'!$P$7:$P$42</c:f>
              <c:numCache>
                <c:formatCode>0.000</c:formatCode>
                <c:ptCount val="36"/>
                <c:pt idx="1">
                  <c:v>5.0167311353408959</c:v>
                </c:pt>
                <c:pt idx="2">
                  <c:v>4.5599999999999996</c:v>
                </c:pt>
                <c:pt idx="3">
                  <c:v>2.8478047189905218</c:v>
                </c:pt>
                <c:pt idx="4">
                  <c:v>3.2123121387599731</c:v>
                </c:pt>
                <c:pt idx="5">
                  <c:v>2.6</c:v>
                </c:pt>
                <c:pt idx="6">
                  <c:v>2.8914429461150655</c:v>
                </c:pt>
                <c:pt idx="7">
                  <c:v>3.2185508039289696</c:v>
                </c:pt>
                <c:pt idx="8">
                  <c:v>2.4940000000000002</c:v>
                </c:pt>
                <c:pt idx="9">
                  <c:v>2.5245273457555442</c:v>
                </c:pt>
                <c:pt idx="10">
                  <c:v>2.5376201313038287</c:v>
                </c:pt>
                <c:pt idx="11">
                  <c:v>2.68</c:v>
                </c:pt>
                <c:pt idx="12">
                  <c:v>2.9620852207705153</c:v>
                </c:pt>
                <c:pt idx="13">
                  <c:v>3.4212702695303574</c:v>
                </c:pt>
                <c:pt idx="14">
                  <c:v>3.2466243549599767</c:v>
                </c:pt>
                <c:pt idx="15">
                  <c:v>2.5499999999999998</c:v>
                </c:pt>
                <c:pt idx="16">
                  <c:v>2.9077933916297525</c:v>
                </c:pt>
                <c:pt idx="17">
                  <c:v>4.2815805333035408</c:v>
                </c:pt>
                <c:pt idx="18">
                  <c:v>3.7445537414082732</c:v>
                </c:pt>
                <c:pt idx="19">
                  <c:v>3.86</c:v>
                </c:pt>
                <c:pt idx="20">
                  <c:v>4.8877304329052702</c:v>
                </c:pt>
                <c:pt idx="21">
                  <c:v>5.2536667717451584</c:v>
                </c:pt>
                <c:pt idx="22">
                  <c:v>7.4092434776350897</c:v>
                </c:pt>
                <c:pt idx="23">
                  <c:v>8.67</c:v>
                </c:pt>
                <c:pt idx="24">
                  <c:v>9.9145537414082732</c:v>
                </c:pt>
                <c:pt idx="25">
                  <c:v>13.685110292559054</c:v>
                </c:pt>
                <c:pt idx="26">
                  <c:v>10.147968678255493</c:v>
                </c:pt>
                <c:pt idx="27">
                  <c:v>12.8</c:v>
                </c:pt>
                <c:pt idx="28">
                  <c:v>15.962566470902619</c:v>
                </c:pt>
                <c:pt idx="29">
                  <c:v>16.002583343046048</c:v>
                </c:pt>
                <c:pt idx="30">
                  <c:v>14.150428368777193</c:v>
                </c:pt>
                <c:pt idx="31">
                  <c:v>12</c:v>
                </c:pt>
                <c:pt idx="32">
                  <c:v>7.0720237388819616</c:v>
                </c:pt>
                <c:pt idx="33">
                  <c:v>4.9375047594316506</c:v>
                </c:pt>
                <c:pt idx="34">
                  <c:v>7.0906658260387321</c:v>
                </c:pt>
                <c:pt idx="35">
                  <c:v>9.4488898513702981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6F-4EB1-AF56-06ED97C2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949952"/>
        <c:axId val="284886144"/>
      </c:lineChart>
      <c:catAx>
        <c:axId val="30194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48861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4886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194995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'Resid-327'!$N$6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'Resid-327'!$N$7:$N$42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6-411B-B5AC-4099829DD839}"/>
            </c:ext>
          </c:extLst>
        </c:ser>
        <c:ser>
          <c:idx val="1"/>
          <c:order val="1"/>
          <c:tx>
            <c:strRef>
              <c:f>'Resid-327'!$O$6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'Resid-327'!$O$7:$O$42</c:f>
              <c:numCache>
                <c:formatCode>General</c:formatCode>
                <c:ptCount val="36"/>
                <c:pt idx="2">
                  <c:v>4.34</c:v>
                </c:pt>
                <c:pt idx="5">
                  <c:v>2.7</c:v>
                </c:pt>
                <c:pt idx="8">
                  <c:v>3.141</c:v>
                </c:pt>
                <c:pt idx="11">
                  <c:v>2.81</c:v>
                </c:pt>
                <c:pt idx="15">
                  <c:v>2.92</c:v>
                </c:pt>
                <c:pt idx="19">
                  <c:v>3.99</c:v>
                </c:pt>
                <c:pt idx="23">
                  <c:v>8.4</c:v>
                </c:pt>
                <c:pt idx="27">
                  <c:v>11.6</c:v>
                </c:pt>
                <c:pt idx="31">
                  <c:v>11.01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6-411B-B5AC-4099829DD839}"/>
            </c:ext>
          </c:extLst>
        </c:ser>
        <c:ser>
          <c:idx val="2"/>
          <c:order val="2"/>
          <c:tx>
            <c:strRef>
              <c:f>'Resid-327'!$P$6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'Resid-327'!$P$7:$P$42</c:f>
              <c:numCache>
                <c:formatCode>0.000</c:formatCode>
                <c:ptCount val="36"/>
                <c:pt idx="1">
                  <c:v>4.7679384723157421</c:v>
                </c:pt>
                <c:pt idx="2">
                  <c:v>4.34</c:v>
                </c:pt>
                <c:pt idx="3">
                  <c:v>2.800568012536953</c:v>
                </c:pt>
                <c:pt idx="4">
                  <c:v>3.2088862786210566</c:v>
                </c:pt>
                <c:pt idx="5">
                  <c:v>2.7</c:v>
                </c:pt>
                <c:pt idx="6">
                  <c:v>3.1513750061325982</c:v>
                </c:pt>
                <c:pt idx="7">
                  <c:v>3.6415697588146658</c:v>
                </c:pt>
                <c:pt idx="8">
                  <c:v>3.141</c:v>
                </c:pt>
                <c:pt idx="9">
                  <c:v>3.0028623195231612</c:v>
                </c:pt>
                <c:pt idx="10">
                  <c:v>2.8433364219505348</c:v>
                </c:pt>
                <c:pt idx="11">
                  <c:v>2.81</c:v>
                </c:pt>
                <c:pt idx="12">
                  <c:v>3.1322535396052302</c:v>
                </c:pt>
                <c:pt idx="13">
                  <c:v>3.6204424052104427</c:v>
                </c:pt>
                <c:pt idx="14">
                  <c:v>3.5147574724999311</c:v>
                </c:pt>
                <c:pt idx="15">
                  <c:v>2.92</c:v>
                </c:pt>
                <c:pt idx="16">
                  <c:v>3.2158836741842074</c:v>
                </c:pt>
                <c:pt idx="17">
                  <c:v>4.4637121133156779</c:v>
                </c:pt>
                <c:pt idx="18">
                  <c:v>3.9211857192894515</c:v>
                </c:pt>
                <c:pt idx="19">
                  <c:v>3.99</c:v>
                </c:pt>
                <c:pt idx="20">
                  <c:v>4.9287480335526501</c:v>
                </c:pt>
                <c:pt idx="21">
                  <c:v>5.2474219541579998</c:v>
                </c:pt>
                <c:pt idx="22">
                  <c:v>7.2429160111842172</c:v>
                </c:pt>
                <c:pt idx="23">
                  <c:v>8.4</c:v>
                </c:pt>
                <c:pt idx="24">
                  <c:v>9.3986857192894515</c:v>
                </c:pt>
                <c:pt idx="25">
                  <c:v>12.764133193631274</c:v>
                </c:pt>
                <c:pt idx="26">
                  <c:v>9.2825651109212188</c:v>
                </c:pt>
                <c:pt idx="27">
                  <c:v>11.6</c:v>
                </c:pt>
                <c:pt idx="28">
                  <c:v>14.60308783444702</c:v>
                </c:pt>
                <c:pt idx="29">
                  <c:v>14.680473868368047</c:v>
                </c:pt>
                <c:pt idx="30">
                  <c:v>12.984971945552427</c:v>
                </c:pt>
                <c:pt idx="31">
                  <c:v>11.01</c:v>
                </c:pt>
                <c:pt idx="32">
                  <c:v>7.5631574903149517</c:v>
                </c:pt>
                <c:pt idx="33">
                  <c:v>5.5632001401046471</c:v>
                </c:pt>
                <c:pt idx="34">
                  <c:v>7.5806243667360018</c:v>
                </c:pt>
                <c:pt idx="35">
                  <c:v>9.7901842339989162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76-411B-B5AC-4099829DD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948928"/>
        <c:axId val="284888448"/>
      </c:lineChart>
      <c:catAx>
        <c:axId val="30194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48884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4888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194892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'Resid-331'!$N$6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'Resid-331'!$N$7:$N$42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B-402C-9B9F-CE1B8752E846}"/>
            </c:ext>
          </c:extLst>
        </c:ser>
        <c:ser>
          <c:idx val="1"/>
          <c:order val="1"/>
          <c:tx>
            <c:strRef>
              <c:f>'Resid-331'!$O$6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'Resid-331'!$O$7:$O$42</c:f>
              <c:numCache>
                <c:formatCode>General</c:formatCode>
                <c:ptCount val="36"/>
                <c:pt idx="2">
                  <c:v>4.18</c:v>
                </c:pt>
                <c:pt idx="5">
                  <c:v>2.29</c:v>
                </c:pt>
                <c:pt idx="8">
                  <c:v>2.1720000000000002</c:v>
                </c:pt>
                <c:pt idx="11">
                  <c:v>2.62</c:v>
                </c:pt>
                <c:pt idx="15">
                  <c:v>2.2200000000000002</c:v>
                </c:pt>
                <c:pt idx="19">
                  <c:v>4.25</c:v>
                </c:pt>
                <c:pt idx="23">
                  <c:v>6.04</c:v>
                </c:pt>
                <c:pt idx="27">
                  <c:v>10.37</c:v>
                </c:pt>
                <c:pt idx="31">
                  <c:v>15.64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0B-402C-9B9F-CE1B8752E846}"/>
            </c:ext>
          </c:extLst>
        </c:ser>
        <c:ser>
          <c:idx val="2"/>
          <c:order val="2"/>
          <c:tx>
            <c:strRef>
              <c:f>'Resid-331'!$P$6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'Resid-331'!$P$7:$P$42</c:f>
              <c:numCache>
                <c:formatCode>0.000</c:formatCode>
                <c:ptCount val="36"/>
                <c:pt idx="1">
                  <c:v>4.3199259294162315</c:v>
                </c:pt>
                <c:pt idx="2">
                  <c:v>4.18</c:v>
                </c:pt>
                <c:pt idx="3">
                  <c:v>2.9817542252709819</c:v>
                </c:pt>
                <c:pt idx="4">
                  <c:v>2.4547115489433948</c:v>
                </c:pt>
                <c:pt idx="5">
                  <c:v>2.29</c:v>
                </c:pt>
                <c:pt idx="6">
                  <c:v>2.1685170328230119</c:v>
                </c:pt>
                <c:pt idx="7">
                  <c:v>2.4661978150337363</c:v>
                </c:pt>
                <c:pt idx="8">
                  <c:v>2.1720000000000002</c:v>
                </c:pt>
                <c:pt idx="9">
                  <c:v>2.1065270993073919</c:v>
                </c:pt>
                <c:pt idx="10">
                  <c:v>2.3332227260871705</c:v>
                </c:pt>
                <c:pt idx="11">
                  <c:v>2.62</c:v>
                </c:pt>
                <c:pt idx="12">
                  <c:v>2.6868207717605017</c:v>
                </c:pt>
                <c:pt idx="13">
                  <c:v>2.918822699369668</c:v>
                </c:pt>
                <c:pt idx="14">
                  <c:v>2.8623774159750139</c:v>
                </c:pt>
                <c:pt idx="15">
                  <c:v>2.2200000000000002</c:v>
                </c:pt>
                <c:pt idx="16">
                  <c:v>2.3441900144850236</c:v>
                </c:pt>
                <c:pt idx="17">
                  <c:v>3.5740478354470708</c:v>
                </c:pt>
                <c:pt idx="18">
                  <c:v>4.1497367768248283</c:v>
                </c:pt>
                <c:pt idx="19">
                  <c:v>4.25</c:v>
                </c:pt>
                <c:pt idx="20">
                  <c:v>4.3222980924556351</c:v>
                </c:pt>
                <c:pt idx="21">
                  <c:v>4.3065105034009745</c:v>
                </c:pt>
                <c:pt idx="22">
                  <c:v>5.0328876438421366</c:v>
                </c:pt>
                <c:pt idx="23">
                  <c:v>6.04</c:v>
                </c:pt>
                <c:pt idx="24">
                  <c:v>7.5162006289877024</c:v>
                </c:pt>
                <c:pt idx="25">
                  <c:v>10.432332289592701</c:v>
                </c:pt>
                <c:pt idx="26">
                  <c:v>10.239170649396748</c:v>
                </c:pt>
                <c:pt idx="27">
                  <c:v>10.37</c:v>
                </c:pt>
                <c:pt idx="28">
                  <c:v>13.909338715915039</c:v>
                </c:pt>
                <c:pt idx="29">
                  <c:v>16.487451010259424</c:v>
                </c:pt>
                <c:pt idx="30">
                  <c:v>16.572959605973683</c:v>
                </c:pt>
                <c:pt idx="31">
                  <c:v>15.64</c:v>
                </c:pt>
                <c:pt idx="32">
                  <c:v>11.403773731372056</c:v>
                </c:pt>
                <c:pt idx="33">
                  <c:v>7.242080658150793</c:v>
                </c:pt>
                <c:pt idx="34">
                  <c:v>7.5369992210401779</c:v>
                </c:pt>
                <c:pt idx="35">
                  <c:v>9.8667267872234401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0B-402C-9B9F-CE1B8752E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512128"/>
        <c:axId val="284890752"/>
      </c:lineChart>
      <c:catAx>
        <c:axId val="32651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489075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4890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51212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'Resid-332'!$N$6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'Resid-332'!$N$7:$N$42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0-4AF7-87AF-241F9DB73CB4}"/>
            </c:ext>
          </c:extLst>
        </c:ser>
        <c:ser>
          <c:idx val="1"/>
          <c:order val="1"/>
          <c:tx>
            <c:strRef>
              <c:f>'Resid-332'!$O$6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'Resid-332'!$O$7:$O$42</c:f>
              <c:numCache>
                <c:formatCode>General</c:formatCode>
                <c:ptCount val="36"/>
                <c:pt idx="2">
                  <c:v>4.6900000000000004</c:v>
                </c:pt>
                <c:pt idx="5">
                  <c:v>3.17</c:v>
                </c:pt>
                <c:pt idx="8">
                  <c:v>3.1589999999999998</c:v>
                </c:pt>
                <c:pt idx="11">
                  <c:v>3.75</c:v>
                </c:pt>
                <c:pt idx="15">
                  <c:v>2.85</c:v>
                </c:pt>
                <c:pt idx="19">
                  <c:v>4.25</c:v>
                </c:pt>
                <c:pt idx="23">
                  <c:v>8</c:v>
                </c:pt>
                <c:pt idx="27">
                  <c:v>6.36</c:v>
                </c:pt>
                <c:pt idx="3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0-4AF7-87AF-241F9DB73CB4}"/>
            </c:ext>
          </c:extLst>
        </c:ser>
        <c:ser>
          <c:idx val="2"/>
          <c:order val="2"/>
          <c:tx>
            <c:strRef>
              <c:f>'Resid-332'!$P$6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'Resid-332'!$P$7:$P$42</c:f>
              <c:numCache>
                <c:formatCode>0.000</c:formatCode>
                <c:ptCount val="36"/>
                <c:pt idx="1">
                  <c:v>4.9161789756092711</c:v>
                </c:pt>
                <c:pt idx="2">
                  <c:v>4.6900000000000004</c:v>
                </c:pt>
                <c:pt idx="3">
                  <c:v>3.4626315610393679</c:v>
                </c:pt>
                <c:pt idx="4">
                  <c:v>3.296408956956995</c:v>
                </c:pt>
                <c:pt idx="5">
                  <c:v>3.17</c:v>
                </c:pt>
                <c:pt idx="6">
                  <c:v>3.1822357750707777</c:v>
                </c:pt>
                <c:pt idx="7">
                  <c:v>3.5392512595793089</c:v>
                </c:pt>
                <c:pt idx="8">
                  <c:v>3.1589999999999998</c:v>
                </c:pt>
                <c:pt idx="9">
                  <c:v>3.1759473017536353</c:v>
                </c:pt>
                <c:pt idx="10">
                  <c:v>3.4237196616436192</c:v>
                </c:pt>
                <c:pt idx="11">
                  <c:v>3.75</c:v>
                </c:pt>
                <c:pt idx="12">
                  <c:v>3.737042795358736</c:v>
                </c:pt>
                <c:pt idx="13">
                  <c:v>3.9003721542514649</c:v>
                </c:pt>
                <c:pt idx="14">
                  <c:v>3.6745406209789833</c:v>
                </c:pt>
                <c:pt idx="15">
                  <c:v>2.85</c:v>
                </c:pt>
                <c:pt idx="16">
                  <c:v>2.9014769819032762</c:v>
                </c:pt>
                <c:pt idx="17">
                  <c:v>4.0905012292275593</c:v>
                </c:pt>
                <c:pt idx="18">
                  <c:v>4.2783508877516088</c:v>
                </c:pt>
                <c:pt idx="19">
                  <c:v>4.25</c:v>
                </c:pt>
                <c:pt idx="20">
                  <c:v>4.8440738086867903</c:v>
                </c:pt>
                <c:pt idx="21">
                  <c:v>5.2019901668652091</c:v>
                </c:pt>
                <c:pt idx="22">
                  <c:v>6.6009950608847374</c:v>
                </c:pt>
                <c:pt idx="23">
                  <c:v>8</c:v>
                </c:pt>
                <c:pt idx="24">
                  <c:v>7.957540862081939</c:v>
                </c:pt>
                <c:pt idx="25">
                  <c:v>9.6979042919213612</c:v>
                </c:pt>
                <c:pt idx="26">
                  <c:v>7.124236307409225</c:v>
                </c:pt>
                <c:pt idx="27">
                  <c:v>6.36</c:v>
                </c:pt>
                <c:pt idx="28">
                  <c:v>11.88685758303431</c:v>
                </c:pt>
                <c:pt idx="29">
                  <c:v>15.863723950490872</c:v>
                </c:pt>
                <c:pt idx="30">
                  <c:v>17.375904560621969</c:v>
                </c:pt>
                <c:pt idx="31">
                  <c:v>18</c:v>
                </c:pt>
                <c:pt idx="32">
                  <c:v>12.97749609554789</c:v>
                </c:pt>
                <c:pt idx="33">
                  <c:v>9.1191485794848894</c:v>
                </c:pt>
                <c:pt idx="34">
                  <c:v>9.8941441574448099</c:v>
                </c:pt>
                <c:pt idx="35">
                  <c:v>12.345525244304861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90-4AF7-87AF-241F9DB73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530560"/>
        <c:axId val="285777920"/>
      </c:lineChart>
      <c:catAx>
        <c:axId val="32653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57779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5777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53056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'Resid-333'!$N$6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'Resid-333'!$N$7:$N$42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B-4B93-BFE5-204285CF7E2F}"/>
            </c:ext>
          </c:extLst>
        </c:ser>
        <c:ser>
          <c:idx val="1"/>
          <c:order val="1"/>
          <c:tx>
            <c:strRef>
              <c:f>'Resid-333'!$O$6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'Resid-333'!$O$7:$O$42</c:f>
              <c:numCache>
                <c:formatCode>General</c:formatCode>
                <c:ptCount val="36"/>
                <c:pt idx="2">
                  <c:v>4.6399999999999997</c:v>
                </c:pt>
                <c:pt idx="5">
                  <c:v>3.02</c:v>
                </c:pt>
                <c:pt idx="8">
                  <c:v>3.0790000000000002</c:v>
                </c:pt>
                <c:pt idx="11">
                  <c:v>3.18</c:v>
                </c:pt>
                <c:pt idx="15">
                  <c:v>2.36</c:v>
                </c:pt>
                <c:pt idx="19">
                  <c:v>4.1500000000000004</c:v>
                </c:pt>
                <c:pt idx="23">
                  <c:v>8</c:v>
                </c:pt>
                <c:pt idx="27">
                  <c:v>7.7</c:v>
                </c:pt>
                <c:pt idx="3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7B-4B93-BFE5-204285CF7E2F}"/>
            </c:ext>
          </c:extLst>
        </c:ser>
        <c:ser>
          <c:idx val="2"/>
          <c:order val="2"/>
          <c:tx>
            <c:strRef>
              <c:f>'Resid-333'!$P$6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'Resid-333'!$P$7:$P$42</c:f>
              <c:numCache>
                <c:formatCode>0.000</c:formatCode>
                <c:ptCount val="36"/>
                <c:pt idx="1">
                  <c:v>4.8487442436575297</c:v>
                </c:pt>
                <c:pt idx="2">
                  <c:v>4.6399999999999997</c:v>
                </c:pt>
                <c:pt idx="3">
                  <c:v>3.4355765262622491</c:v>
                </c:pt>
                <c:pt idx="4">
                  <c:v>3.2083300772490677</c:v>
                </c:pt>
                <c:pt idx="5">
                  <c:v>3.02</c:v>
                </c:pt>
                <c:pt idx="6">
                  <c:v>3.0541127704184783</c:v>
                </c:pt>
                <c:pt idx="7">
                  <c:v>3.4071198692344833</c:v>
                </c:pt>
                <c:pt idx="8">
                  <c:v>3.0790000000000002</c:v>
                </c:pt>
                <c:pt idx="9">
                  <c:v>2.9479745786425746</c:v>
                </c:pt>
                <c:pt idx="10">
                  <c:v>3.0255369281085991</c:v>
                </c:pt>
                <c:pt idx="11">
                  <c:v>3.18</c:v>
                </c:pt>
                <c:pt idx="12">
                  <c:v>3.1706977378139607</c:v>
                </c:pt>
                <c:pt idx="13">
                  <c:v>3.3240932097274629</c:v>
                </c:pt>
                <c:pt idx="14">
                  <c:v>3.1183257792597852</c:v>
                </c:pt>
                <c:pt idx="15">
                  <c:v>2.36</c:v>
                </c:pt>
                <c:pt idx="16">
                  <c:v>2.5319882437507686</c:v>
                </c:pt>
                <c:pt idx="17">
                  <c:v>3.753837348204403</c:v>
                </c:pt>
                <c:pt idx="18">
                  <c:v>4.0516861884831883</c:v>
                </c:pt>
                <c:pt idx="19">
                  <c:v>4.1500000000000004</c:v>
                </c:pt>
                <c:pt idx="20">
                  <c:v>4.7955463812983137</c:v>
                </c:pt>
                <c:pt idx="21">
                  <c:v>5.2231392293483543</c:v>
                </c:pt>
                <c:pt idx="22">
                  <c:v>6.6115695777116112</c:v>
                </c:pt>
                <c:pt idx="23">
                  <c:v>8</c:v>
                </c:pt>
                <c:pt idx="24">
                  <c:v>8.2642094397402772</c:v>
                </c:pt>
                <c:pt idx="25">
                  <c:v>10.173814771165478</c:v>
                </c:pt>
                <c:pt idx="26">
                  <c:v>8.1019305156798893</c:v>
                </c:pt>
                <c:pt idx="27">
                  <c:v>7.7</c:v>
                </c:pt>
                <c:pt idx="28">
                  <c:v>11.940140360198802</c:v>
                </c:pt>
                <c:pt idx="29">
                  <c:v>14.749768697074195</c:v>
                </c:pt>
                <c:pt idx="30">
                  <c:v>15.284698476886607</c:v>
                </c:pt>
                <c:pt idx="31">
                  <c:v>15</c:v>
                </c:pt>
                <c:pt idx="32">
                  <c:v>10.364649586178627</c:v>
                </c:pt>
                <c:pt idx="33">
                  <c:v>6.8037179035124433</c:v>
                </c:pt>
                <c:pt idx="34">
                  <c:v>7.5189738662757524</c:v>
                </c:pt>
                <c:pt idx="35">
                  <c:v>9.7813933094601673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7B-4B93-BFE5-204285CF7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532608"/>
        <c:axId val="285780224"/>
      </c:lineChart>
      <c:catAx>
        <c:axId val="32653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57802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5780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53260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'Resid-334'!$N$6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'Resid-334'!$N$7:$N$42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5-404D-99D1-5AE7AF26BDA8}"/>
            </c:ext>
          </c:extLst>
        </c:ser>
        <c:ser>
          <c:idx val="1"/>
          <c:order val="1"/>
          <c:tx>
            <c:strRef>
              <c:f>'Resid-334'!$O$6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'Resid-334'!$O$7:$O$42</c:f>
              <c:numCache>
                <c:formatCode>General</c:formatCode>
                <c:ptCount val="36"/>
                <c:pt idx="2">
                  <c:v>4.6659999999999995</c:v>
                </c:pt>
                <c:pt idx="5">
                  <c:v>2.6469999999999998</c:v>
                </c:pt>
                <c:pt idx="8">
                  <c:v>3.3769999999999998</c:v>
                </c:pt>
                <c:pt idx="11">
                  <c:v>3.3330000000000002</c:v>
                </c:pt>
                <c:pt idx="15">
                  <c:v>2.5</c:v>
                </c:pt>
                <c:pt idx="19">
                  <c:v>4.97</c:v>
                </c:pt>
                <c:pt idx="23">
                  <c:v>9.19</c:v>
                </c:pt>
                <c:pt idx="27">
                  <c:v>14.32</c:v>
                </c:pt>
                <c:pt idx="31">
                  <c:v>23.1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95-404D-99D1-5AE7AF26BDA8}"/>
            </c:ext>
          </c:extLst>
        </c:ser>
        <c:ser>
          <c:idx val="2"/>
          <c:order val="2"/>
          <c:tx>
            <c:strRef>
              <c:f>'Resid-334'!$P$6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'Resid-334'!$P$7:$P$42</c:f>
              <c:numCache>
                <c:formatCode>0.000</c:formatCode>
                <c:ptCount val="36"/>
                <c:pt idx="1">
                  <c:v>4.8426050815987818</c:v>
                </c:pt>
                <c:pt idx="2">
                  <c:v>4.6659999999999995</c:v>
                </c:pt>
                <c:pt idx="3">
                  <c:v>3.2168518572682832</c:v>
                </c:pt>
                <c:pt idx="4">
                  <c:v>2.6296514841689942</c:v>
                </c:pt>
                <c:pt idx="5">
                  <c:v>2.6469999999999998</c:v>
                </c:pt>
                <c:pt idx="6">
                  <c:v>2.7412548311048601</c:v>
                </c:pt>
                <c:pt idx="7">
                  <c:v>3.4685042938937718</c:v>
                </c:pt>
                <c:pt idx="8">
                  <c:v>3.3769999999999998</c:v>
                </c:pt>
                <c:pt idx="9">
                  <c:v>3.0458277616478533</c:v>
                </c:pt>
                <c:pt idx="10">
                  <c:v>3.145615164730613</c:v>
                </c:pt>
                <c:pt idx="11">
                  <c:v>3.3330000000000002</c:v>
                </c:pt>
                <c:pt idx="12">
                  <c:v>3.3516867781900443</c:v>
                </c:pt>
                <c:pt idx="13">
                  <c:v>3.6046577927779304</c:v>
                </c:pt>
                <c:pt idx="14">
                  <c:v>3.4716419599687858</c:v>
                </c:pt>
                <c:pt idx="15">
                  <c:v>2.5</c:v>
                </c:pt>
                <c:pt idx="16">
                  <c:v>2.5423856121373061</c:v>
                </c:pt>
                <c:pt idx="17">
                  <c:v>4.1650687028504771</c:v>
                </c:pt>
                <c:pt idx="18">
                  <c:v>4.9461075811857249</c:v>
                </c:pt>
                <c:pt idx="19">
                  <c:v>4.97</c:v>
                </c:pt>
                <c:pt idx="20">
                  <c:v>5.4766196148652035</c:v>
                </c:pt>
                <c:pt idx="21">
                  <c:v>5.8987371361834544</c:v>
                </c:pt>
                <c:pt idx="22">
                  <c:v>7.3026670968156733</c:v>
                </c:pt>
                <c:pt idx="23">
                  <c:v>9.19</c:v>
                </c:pt>
                <c:pt idx="24">
                  <c:v>11.045874323823556</c:v>
                </c:pt>
                <c:pt idx="25">
                  <c:v>14.874073484746575</c:v>
                </c:pt>
                <c:pt idx="26">
                  <c:v>14.575437251260311</c:v>
                </c:pt>
                <c:pt idx="27">
                  <c:v>14.32</c:v>
                </c:pt>
                <c:pt idx="28">
                  <c:v>19.596467065998439</c:v>
                </c:pt>
                <c:pt idx="29">
                  <c:v>23.658671158758366</c:v>
                </c:pt>
                <c:pt idx="30">
                  <c:v>24.129888378548596</c:v>
                </c:pt>
                <c:pt idx="31">
                  <c:v>23.1</c:v>
                </c:pt>
                <c:pt idx="32">
                  <c:v>17.234201366065776</c:v>
                </c:pt>
                <c:pt idx="33">
                  <c:v>11.165602328063192</c:v>
                </c:pt>
                <c:pt idx="34">
                  <c:v>11.452982909973496</c:v>
                </c:pt>
                <c:pt idx="35">
                  <c:v>14.767294946431051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95-404D-99D1-5AE7AF26B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955392"/>
        <c:axId val="285782528"/>
      </c:lineChart>
      <c:catAx>
        <c:axId val="32895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57825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5782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895539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'Resid-335'!$N$6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'Resid-335'!$N$7:$N$42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E-4E7C-B8CC-782CE3F991C7}"/>
            </c:ext>
          </c:extLst>
        </c:ser>
        <c:ser>
          <c:idx val="1"/>
          <c:order val="1"/>
          <c:tx>
            <c:strRef>
              <c:f>'Resid-335'!$O$6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'Resid-335'!$O$7:$O$42</c:f>
              <c:numCache>
                <c:formatCode>General</c:formatCode>
                <c:ptCount val="36"/>
                <c:pt idx="2">
                  <c:v>4.75</c:v>
                </c:pt>
                <c:pt idx="5">
                  <c:v>2.71</c:v>
                </c:pt>
                <c:pt idx="8">
                  <c:v>3.47</c:v>
                </c:pt>
                <c:pt idx="11">
                  <c:v>3.48</c:v>
                </c:pt>
                <c:pt idx="15">
                  <c:v>2.93</c:v>
                </c:pt>
                <c:pt idx="19">
                  <c:v>4.5999999999999996</c:v>
                </c:pt>
                <c:pt idx="23">
                  <c:v>9</c:v>
                </c:pt>
                <c:pt idx="27">
                  <c:v>12.64</c:v>
                </c:pt>
                <c:pt idx="3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E-4E7C-B8CC-782CE3F991C7}"/>
            </c:ext>
          </c:extLst>
        </c:ser>
        <c:ser>
          <c:idx val="2"/>
          <c:order val="2"/>
          <c:tx>
            <c:strRef>
              <c:f>'Resid-335'!$P$6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'Resid-335'!$P$7:$P$42</c:f>
              <c:numCache>
                <c:formatCode>0.000</c:formatCode>
                <c:ptCount val="36"/>
                <c:pt idx="1">
                  <c:v>4.3168418448026484</c:v>
                </c:pt>
                <c:pt idx="2">
                  <c:v>4.75</c:v>
                </c:pt>
                <c:pt idx="3">
                  <c:v>4.2269614938017472</c:v>
                </c:pt>
                <c:pt idx="4">
                  <c:v>1.8613710147399729</c:v>
                </c:pt>
                <c:pt idx="5">
                  <c:v>2.71</c:v>
                </c:pt>
                <c:pt idx="6">
                  <c:v>2.0183922403422958</c:v>
                </c:pt>
                <c:pt idx="7">
                  <c:v>2.7177472423331994</c:v>
                </c:pt>
                <c:pt idx="8">
                  <c:v>3.47</c:v>
                </c:pt>
                <c:pt idx="9">
                  <c:v>2.7958406452713427</c:v>
                </c:pt>
                <c:pt idx="10">
                  <c:v>3.15789559777475</c:v>
                </c:pt>
                <c:pt idx="11">
                  <c:v>3.48</c:v>
                </c:pt>
                <c:pt idx="12">
                  <c:v>3.2883552306003314</c:v>
                </c:pt>
                <c:pt idx="13">
                  <c:v>3.3132895387993377</c:v>
                </c:pt>
                <c:pt idx="14">
                  <c:v>3.6125573452899999</c:v>
                </c:pt>
                <c:pt idx="15">
                  <c:v>2.93</c:v>
                </c:pt>
                <c:pt idx="16">
                  <c:v>1.9577842520751649</c:v>
                </c:pt>
                <c:pt idx="17">
                  <c:v>2.7759555456327147</c:v>
                </c:pt>
                <c:pt idx="18">
                  <c:v>5.1679348030739733</c:v>
                </c:pt>
                <c:pt idx="19">
                  <c:v>4.5999999999999996</c:v>
                </c:pt>
                <c:pt idx="20">
                  <c:v>4.7506617098591386</c:v>
                </c:pt>
                <c:pt idx="21">
                  <c:v>5.926464387018676</c:v>
                </c:pt>
                <c:pt idx="22">
                  <c:v>6.0771260968778149</c:v>
                </c:pt>
                <c:pt idx="23">
                  <c:v>9</c:v>
                </c:pt>
                <c:pt idx="24">
                  <c:v>10.848509336260928</c:v>
                </c:pt>
                <c:pt idx="25">
                  <c:v>12.610387041482383</c:v>
                </c:pt>
                <c:pt idx="26">
                  <c:v>18.285126748653248</c:v>
                </c:pt>
                <c:pt idx="27">
                  <c:v>12.64</c:v>
                </c:pt>
                <c:pt idx="28">
                  <c:v>16.922118987554239</c:v>
                </c:pt>
                <c:pt idx="29">
                  <c:v>24.149713430450468</c:v>
                </c:pt>
                <c:pt idx="30">
                  <c:v>26.540375140309607</c:v>
                </c:pt>
                <c:pt idx="31">
                  <c:v>26</c:v>
                </c:pt>
                <c:pt idx="32">
                  <c:v>24.469507851636028</c:v>
                </c:pt>
                <c:pt idx="33">
                  <c:v>14.333607020018015</c:v>
                </c:pt>
                <c:pt idx="34">
                  <c:v>11.027166435344901</c:v>
                </c:pt>
                <c:pt idx="35">
                  <c:v>14.362484230364503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EE-4E7C-B8CC-782CE3F99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957440"/>
        <c:axId val="285784832"/>
      </c:lineChart>
      <c:catAx>
        <c:axId val="32895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57848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5784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895744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'Resid-336'!$N$6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'Resid-336'!$N$7:$N$42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A8-4B8B-ACE0-ABFFC882C830}"/>
            </c:ext>
          </c:extLst>
        </c:ser>
        <c:ser>
          <c:idx val="1"/>
          <c:order val="1"/>
          <c:tx>
            <c:strRef>
              <c:f>'Resid-336'!$O$6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'Resid-336'!$O$7:$O$42</c:f>
              <c:numCache>
                <c:formatCode>General</c:formatCode>
                <c:ptCount val="36"/>
                <c:pt idx="2">
                  <c:v>4.84</c:v>
                </c:pt>
                <c:pt idx="5">
                  <c:v>2.88</c:v>
                </c:pt>
                <c:pt idx="8">
                  <c:v>3.0350000000000001</c:v>
                </c:pt>
                <c:pt idx="11">
                  <c:v>2.68</c:v>
                </c:pt>
                <c:pt idx="15">
                  <c:v>2.79</c:v>
                </c:pt>
                <c:pt idx="19">
                  <c:v>4.24</c:v>
                </c:pt>
                <c:pt idx="23">
                  <c:v>7.56</c:v>
                </c:pt>
                <c:pt idx="27">
                  <c:v>9.23</c:v>
                </c:pt>
                <c:pt idx="31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A8-4B8B-ACE0-ABFFC882C830}"/>
            </c:ext>
          </c:extLst>
        </c:ser>
        <c:ser>
          <c:idx val="2"/>
          <c:order val="2"/>
          <c:tx>
            <c:strRef>
              <c:f>'Resid-336'!$P$6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'Resid-336'!$P$7:$P$42</c:f>
              <c:numCache>
                <c:formatCode>0.000</c:formatCode>
                <c:ptCount val="36"/>
                <c:pt idx="1">
                  <c:v>4.9668632851172951</c:v>
                </c:pt>
                <c:pt idx="2">
                  <c:v>4.84</c:v>
                </c:pt>
                <c:pt idx="3">
                  <c:v>3.6348251959906204</c:v>
                </c:pt>
                <c:pt idx="4">
                  <c:v>3.0429572545421055</c:v>
                </c:pt>
                <c:pt idx="5">
                  <c:v>2.88</c:v>
                </c:pt>
                <c:pt idx="6">
                  <c:v>2.8287518363157811</c:v>
                </c:pt>
                <c:pt idx="7">
                  <c:v>3.2219213151353521</c:v>
                </c:pt>
                <c:pt idx="8">
                  <c:v>3.0350000000000001</c:v>
                </c:pt>
                <c:pt idx="9">
                  <c:v>2.6936718796281345</c:v>
                </c:pt>
                <c:pt idx="10">
                  <c:v>2.6539529977158844</c:v>
                </c:pt>
                <c:pt idx="11">
                  <c:v>2.68</c:v>
                </c:pt>
                <c:pt idx="12">
                  <c:v>2.8693828804994186</c:v>
                </c:pt>
                <c:pt idx="13">
                  <c:v>3.2252738899840603</c:v>
                </c:pt>
                <c:pt idx="14">
                  <c:v>3.3054133961801213</c:v>
                </c:pt>
                <c:pt idx="15">
                  <c:v>2.79</c:v>
                </c:pt>
                <c:pt idx="16">
                  <c:v>2.7457003042584116</c:v>
                </c:pt>
                <c:pt idx="17">
                  <c:v>3.8237887655484846</c:v>
                </c:pt>
                <c:pt idx="18">
                  <c:v>4.2983955857943821</c:v>
                </c:pt>
                <c:pt idx="19">
                  <c:v>4.24</c:v>
                </c:pt>
                <c:pt idx="20">
                  <c:v>4.681260745502847</c:v>
                </c:pt>
                <c:pt idx="21">
                  <c:v>5.059970913019419</c:v>
                </c:pt>
                <c:pt idx="22">
                  <c:v>6.1408342414374006</c:v>
                </c:pt>
                <c:pt idx="23">
                  <c:v>7.56</c:v>
                </c:pt>
                <c:pt idx="24">
                  <c:v>8.3840794082580565</c:v>
                </c:pt>
                <c:pt idx="25">
                  <c:v>10.614227297154724</c:v>
                </c:pt>
                <c:pt idx="26">
                  <c:v>9.8939222841463899</c:v>
                </c:pt>
                <c:pt idx="27">
                  <c:v>9.23</c:v>
                </c:pt>
                <c:pt idx="28">
                  <c:v>12.991839107438601</c:v>
                </c:pt>
                <c:pt idx="29">
                  <c:v>15.881493126912254</c:v>
                </c:pt>
                <c:pt idx="30">
                  <c:v>16.222427348513872</c:v>
                </c:pt>
                <c:pt idx="31">
                  <c:v>15.5</c:v>
                </c:pt>
                <c:pt idx="32">
                  <c:v>11.32232018817094</c:v>
                </c:pt>
                <c:pt idx="33">
                  <c:v>7.0195383073697339</c:v>
                </c:pt>
                <c:pt idx="34">
                  <c:v>7.231857889746129</c:v>
                </c:pt>
                <c:pt idx="35">
                  <c:v>9.5867585944372369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A8-4B8B-ACE0-ABFFC882C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950464"/>
        <c:axId val="340599936"/>
      </c:lineChart>
      <c:catAx>
        <c:axId val="30195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5999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40599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195046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'Resid-337'!$N$6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'Resid-337'!$N$7:$N$42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D-4074-88DE-468DCF5115B0}"/>
            </c:ext>
          </c:extLst>
        </c:ser>
        <c:ser>
          <c:idx val="1"/>
          <c:order val="1"/>
          <c:tx>
            <c:strRef>
              <c:f>'Resid-337'!$O$6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'Resid-337'!$O$7:$O$42</c:f>
              <c:numCache>
                <c:formatCode>General</c:formatCode>
                <c:ptCount val="36"/>
                <c:pt idx="2">
                  <c:v>4.88</c:v>
                </c:pt>
                <c:pt idx="5">
                  <c:v>3.14</c:v>
                </c:pt>
                <c:pt idx="8">
                  <c:v>3.3119999999999998</c:v>
                </c:pt>
                <c:pt idx="11">
                  <c:v>3.48</c:v>
                </c:pt>
                <c:pt idx="15">
                  <c:v>2.6</c:v>
                </c:pt>
                <c:pt idx="19">
                  <c:v>4</c:v>
                </c:pt>
                <c:pt idx="23">
                  <c:v>8</c:v>
                </c:pt>
                <c:pt idx="27">
                  <c:v>9.23</c:v>
                </c:pt>
                <c:pt idx="31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D-4074-88DE-468DCF5115B0}"/>
            </c:ext>
          </c:extLst>
        </c:ser>
        <c:ser>
          <c:idx val="2"/>
          <c:order val="2"/>
          <c:tx>
            <c:strRef>
              <c:f>'Resid-337'!$P$6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'Resid-337'!$P$7:$P$42</c:f>
              <c:numCache>
                <c:formatCode>0.000</c:formatCode>
                <c:ptCount val="36"/>
                <c:pt idx="1">
                  <c:v>4.8201512559855297</c:v>
                </c:pt>
                <c:pt idx="2">
                  <c:v>4.88</c:v>
                </c:pt>
                <c:pt idx="3">
                  <c:v>4.0358003063303265</c:v>
                </c:pt>
                <c:pt idx="4">
                  <c:v>2.9785267967872153</c:v>
                </c:pt>
                <c:pt idx="5">
                  <c:v>3.14</c:v>
                </c:pt>
                <c:pt idx="6">
                  <c:v>2.8526635121941801</c:v>
                </c:pt>
                <c:pt idx="7">
                  <c:v>3.2375066225759266</c:v>
                </c:pt>
                <c:pt idx="8">
                  <c:v>3.3119999999999998</c:v>
                </c:pt>
                <c:pt idx="9">
                  <c:v>3.0349784396546249</c:v>
                </c:pt>
                <c:pt idx="10">
                  <c:v>3.2467978614037536</c:v>
                </c:pt>
                <c:pt idx="11">
                  <c:v>3.48</c:v>
                </c:pt>
                <c:pt idx="12">
                  <c:v>3.3350553152615672</c:v>
                </c:pt>
                <c:pt idx="13">
                  <c:v>3.3500018354518835</c:v>
                </c:pt>
                <c:pt idx="14">
                  <c:v>3.2924056500621228</c:v>
                </c:pt>
                <c:pt idx="15">
                  <c:v>2.6</c:v>
                </c:pt>
                <c:pt idx="16">
                  <c:v>2.297997302948791</c:v>
                </c:pt>
                <c:pt idx="17">
                  <c:v>3.1741510393830414</c:v>
                </c:pt>
                <c:pt idx="18">
                  <c:v>4.1871857351361434</c:v>
                </c:pt>
                <c:pt idx="19">
                  <c:v>4</c:v>
                </c:pt>
                <c:pt idx="20">
                  <c:v>4.4919525850899413</c:v>
                </c:pt>
                <c:pt idx="21">
                  <c:v>5.2598960540877844</c:v>
                </c:pt>
                <c:pt idx="22">
                  <c:v>6.1133655767295254</c:v>
                </c:pt>
                <c:pt idx="23">
                  <c:v>8</c:v>
                </c:pt>
                <c:pt idx="24">
                  <c:v>8.8223421839271019</c:v>
                </c:pt>
                <c:pt idx="25">
                  <c:v>10.413113165237512</c:v>
                </c:pt>
                <c:pt idx="26">
                  <c:v>11.524601834567338</c:v>
                </c:pt>
                <c:pt idx="27">
                  <c:v>9.23</c:v>
                </c:pt>
                <c:pt idx="28">
                  <c:v>12.323918149152091</c:v>
                </c:pt>
                <c:pt idx="29">
                  <c:v>15.819429819688576</c:v>
                </c:pt>
                <c:pt idx="30">
                  <c:v>16.405325094018515</c:v>
                </c:pt>
                <c:pt idx="31">
                  <c:v>15.5</c:v>
                </c:pt>
                <c:pt idx="32">
                  <c:v>12.673860697186083</c:v>
                </c:pt>
                <c:pt idx="33">
                  <c:v>7.1634604236420829</c:v>
                </c:pt>
                <c:pt idx="34">
                  <c:v>6.2792681297215029</c:v>
                </c:pt>
                <c:pt idx="35">
                  <c:v>8.6232780515163832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CD-4074-88DE-468DCF511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410240"/>
        <c:axId val="340602240"/>
      </c:lineChart>
      <c:catAx>
        <c:axId val="33441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60224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40602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41024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'Resid-339'!$N$6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'Resid-339'!$M$7:$M$42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'Resid-339'!$N$7:$N$42</c:f>
              <c:numCache>
                <c:formatCode>General</c:formatCode>
                <c:ptCount val="36"/>
                <c:pt idx="0">
                  <c:v>4.3499999999999996</c:v>
                </c:pt>
                <c:pt idx="1">
                  <c:v>4.6500000000000004</c:v>
                </c:pt>
                <c:pt idx="2">
                  <c:v>4.16</c:v>
                </c:pt>
                <c:pt idx="3">
                  <c:v>2.39</c:v>
                </c:pt>
                <c:pt idx="4">
                  <c:v>2.85</c:v>
                </c:pt>
                <c:pt idx="5">
                  <c:v>2.2599999999999998</c:v>
                </c:pt>
                <c:pt idx="6">
                  <c:v>2.63</c:v>
                </c:pt>
                <c:pt idx="7">
                  <c:v>3.04</c:v>
                </c:pt>
                <c:pt idx="8">
                  <c:v>2.3199999999999998</c:v>
                </c:pt>
                <c:pt idx="9">
                  <c:v>2.31</c:v>
                </c:pt>
                <c:pt idx="10">
                  <c:v>2.2799999999999998</c:v>
                </c:pt>
                <c:pt idx="11">
                  <c:v>2.39</c:v>
                </c:pt>
                <c:pt idx="12">
                  <c:v>2.65</c:v>
                </c:pt>
                <c:pt idx="13">
                  <c:v>3.1</c:v>
                </c:pt>
                <c:pt idx="14">
                  <c:v>2.87</c:v>
                </c:pt>
                <c:pt idx="15">
                  <c:v>2.08</c:v>
                </c:pt>
                <c:pt idx="16">
                  <c:v>2.5299999999999998</c:v>
                </c:pt>
                <c:pt idx="17">
                  <c:v>4.07</c:v>
                </c:pt>
                <c:pt idx="18">
                  <c:v>3.56</c:v>
                </c:pt>
                <c:pt idx="19">
                  <c:v>3.75</c:v>
                </c:pt>
                <c:pt idx="20">
                  <c:v>4.6500000000000004</c:v>
                </c:pt>
                <c:pt idx="21">
                  <c:v>4.84</c:v>
                </c:pt>
                <c:pt idx="22">
                  <c:v>6.95</c:v>
                </c:pt>
                <c:pt idx="23">
                  <c:v>8.1</c:v>
                </c:pt>
                <c:pt idx="24">
                  <c:v>9.19</c:v>
                </c:pt>
                <c:pt idx="25">
                  <c:v>12.99</c:v>
                </c:pt>
                <c:pt idx="26">
                  <c:v>8.9499999999999993</c:v>
                </c:pt>
                <c:pt idx="27">
                  <c:v>11.55</c:v>
                </c:pt>
                <c:pt idx="28">
                  <c:v>16.190000000000001</c:v>
                </c:pt>
                <c:pt idx="29">
                  <c:v>17.48</c:v>
                </c:pt>
                <c:pt idx="30">
                  <c:v>16.739999999999998</c:v>
                </c:pt>
                <c:pt idx="31">
                  <c:v>15.68</c:v>
                </c:pt>
                <c:pt idx="32">
                  <c:v>8.66</c:v>
                </c:pt>
                <c:pt idx="33">
                  <c:v>6.37</c:v>
                </c:pt>
                <c:pt idx="34">
                  <c:v>8.68</c:v>
                </c:pt>
                <c:pt idx="35">
                  <c:v>11.21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B-473E-BA49-BF845D2C2E90}"/>
            </c:ext>
          </c:extLst>
        </c:ser>
        <c:ser>
          <c:idx val="1"/>
          <c:order val="1"/>
          <c:tx>
            <c:strRef>
              <c:f>'Resid-339'!$O$6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'Resid-339'!$M$7:$M$42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'Resid-339'!$O$7:$O$42</c:f>
              <c:numCache>
                <c:formatCode>General</c:formatCode>
                <c:ptCount val="36"/>
                <c:pt idx="2">
                  <c:v>4.95</c:v>
                </c:pt>
                <c:pt idx="5">
                  <c:v>2.87</c:v>
                </c:pt>
                <c:pt idx="8">
                  <c:v>2.9529999999999998</c:v>
                </c:pt>
                <c:pt idx="11">
                  <c:v>3</c:v>
                </c:pt>
                <c:pt idx="15">
                  <c:v>2.6</c:v>
                </c:pt>
                <c:pt idx="19">
                  <c:v>4</c:v>
                </c:pt>
                <c:pt idx="23">
                  <c:v>8</c:v>
                </c:pt>
                <c:pt idx="27">
                  <c:v>19.88</c:v>
                </c:pt>
                <c:pt idx="31">
                  <c:v>18.71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B-473E-BA49-BF845D2C2E90}"/>
            </c:ext>
          </c:extLst>
        </c:ser>
        <c:ser>
          <c:idx val="2"/>
          <c:order val="2"/>
          <c:tx>
            <c:strRef>
              <c:f>'Resid-339'!$P$6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'Resid-339'!$M$7:$M$42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'Resid-339'!$P$7:$P$42</c:f>
              <c:numCache>
                <c:formatCode>0.000</c:formatCode>
                <c:ptCount val="36"/>
                <c:pt idx="1">
                  <c:v>5.5904434239737419</c:v>
                </c:pt>
                <c:pt idx="2">
                  <c:v>4.95</c:v>
                </c:pt>
                <c:pt idx="3">
                  <c:v>2.7696676865265584</c:v>
                </c:pt>
                <c:pt idx="4">
                  <c:v>3.5080399863530038</c:v>
                </c:pt>
                <c:pt idx="5">
                  <c:v>2.87</c:v>
                </c:pt>
                <c:pt idx="6">
                  <c:v>3.3551109940318455</c:v>
                </c:pt>
                <c:pt idx="7">
                  <c:v>3.8925488674607638</c:v>
                </c:pt>
                <c:pt idx="8">
                  <c:v>2.9529999999999998</c:v>
                </c:pt>
                <c:pt idx="9">
                  <c:v>2.9252473931968757</c:v>
                </c:pt>
                <c:pt idx="10">
                  <c:v>2.8709093192993502</c:v>
                </c:pt>
                <c:pt idx="11">
                  <c:v>3</c:v>
                </c:pt>
                <c:pt idx="12">
                  <c:v>3.3411217461043625</c:v>
                </c:pt>
                <c:pt idx="13">
                  <c:v>3.9305786974230337</c:v>
                </c:pt>
                <c:pt idx="14">
                  <c:v>3.6312570195536549</c:v>
                </c:pt>
                <c:pt idx="15">
                  <c:v>2.6</c:v>
                </c:pt>
                <c:pt idx="16">
                  <c:v>2.9924783903656049</c:v>
                </c:pt>
                <c:pt idx="17">
                  <c:v>4.8096166422238191</c:v>
                </c:pt>
                <c:pt idx="18">
                  <c:v>3.9473487325592371</c:v>
                </c:pt>
                <c:pt idx="19">
                  <c:v>4</c:v>
                </c:pt>
                <c:pt idx="20">
                  <c:v>4.7549323632753548</c:v>
                </c:pt>
                <c:pt idx="21">
                  <c:v>4.5818752754867162</c:v>
                </c:pt>
                <c:pt idx="22">
                  <c:v>6.9183107877584513</c:v>
                </c:pt>
                <c:pt idx="23">
                  <c:v>8</c:v>
                </c:pt>
                <c:pt idx="24">
                  <c:v>11.267348732559237</c:v>
                </c:pt>
                <c:pt idx="25">
                  <c:v>18.076741707912024</c:v>
                </c:pt>
                <c:pt idx="26">
                  <c:v>14.639039899684946</c:v>
                </c:pt>
                <c:pt idx="27">
                  <c:v>19.88</c:v>
                </c:pt>
                <c:pt idx="28">
                  <c:v>24.302601330582192</c:v>
                </c:pt>
                <c:pt idx="29">
                  <c:v>24.346660885017371</c:v>
                </c:pt>
                <c:pt idx="30">
                  <c:v>21.737454825847045</c:v>
                </c:pt>
                <c:pt idx="31">
                  <c:v>18.71</c:v>
                </c:pt>
                <c:pt idx="32">
                  <c:v>9.534667681029255</c:v>
                </c:pt>
                <c:pt idx="33">
                  <c:v>6.5415749444989117</c:v>
                </c:pt>
                <c:pt idx="34">
                  <c:v>9.5608082289465504</c:v>
                </c:pt>
                <c:pt idx="35">
                  <c:v>12.867587540484442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B-473E-BA49-BF845D2C2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411264"/>
        <c:axId val="340604544"/>
      </c:lineChart>
      <c:catAx>
        <c:axId val="334411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6045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40604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41126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1037" name="Chart 1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Mdata_0106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_12/Industrial/MECS_pri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MECS_prices_1224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ASMdata_1223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M_DB"/>
      <sheetName val="Elec.cht"/>
      <sheetName val="ELECTRICITY"/>
      <sheetName val="Shares"/>
      <sheetName val="Distilate"/>
      <sheetName val="Resid"/>
      <sheetName val="Prices"/>
      <sheetName val="PURCHASED FUEL"/>
      <sheetName val="3DNAICS"/>
      <sheetName val="Original_MECS (110910)"/>
      <sheetName val="Chart1"/>
      <sheetName val="Sheet2"/>
      <sheetName val="Quantity_shares"/>
      <sheetName val="Expenditure_ratios"/>
      <sheetName val="Final_quantities"/>
      <sheetName val="BTUCharts10.28.10"/>
      <sheetName val="BTU charts"/>
      <sheetName val="Total.cht"/>
      <sheetName val="Fossil.cht"/>
      <sheetName val="Asmt4"/>
      <sheetName val="cht.20060131.elec"/>
      <sheetName val="Chart2"/>
      <sheetName val="Lookups"/>
      <sheetName val="3Digit"/>
      <sheetName val="313&amp;314"/>
      <sheetName val="334fix"/>
      <sheetName val="336fix"/>
      <sheetName val="339fix"/>
      <sheetName val="AERTable6.8"/>
      <sheetName val="311.cht"/>
      <sheetName val="312.cht"/>
      <sheetName val="321.cht"/>
      <sheetName val="322.cht"/>
      <sheetName val="323.cht"/>
      <sheetName val="326.cht"/>
      <sheetName val="327.cht"/>
      <sheetName val="331.cht"/>
      <sheetName val="332.cht"/>
      <sheetName val="333.cht"/>
      <sheetName val="334.cht"/>
      <sheetName val="335.cht"/>
      <sheetName val="336.cht"/>
      <sheetName val="339.c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4">
          <cell r="O24">
            <v>2.9</v>
          </cell>
        </row>
        <row r="25">
          <cell r="O25">
            <v>4</v>
          </cell>
        </row>
        <row r="26">
          <cell r="O26">
            <v>3.41</v>
          </cell>
        </row>
        <row r="27">
          <cell r="O27">
            <v>3.41</v>
          </cell>
        </row>
        <row r="28">
          <cell r="O28">
            <v>4.18</v>
          </cell>
        </row>
        <row r="29">
          <cell r="O29">
            <v>3.4</v>
          </cell>
        </row>
        <row r="30">
          <cell r="O30">
            <v>3.57</v>
          </cell>
        </row>
        <row r="31">
          <cell r="O31">
            <v>2.48</v>
          </cell>
        </row>
        <row r="32">
          <cell r="O32">
            <v>4</v>
          </cell>
        </row>
        <row r="33">
          <cell r="O33">
            <v>2.0499999999999998</v>
          </cell>
        </row>
        <row r="34">
          <cell r="O34">
            <v>1.94</v>
          </cell>
        </row>
        <row r="35">
          <cell r="O35">
            <v>3.14</v>
          </cell>
        </row>
        <row r="36">
          <cell r="O36">
            <v>2.74</v>
          </cell>
        </row>
        <row r="37">
          <cell r="O37">
            <v>2.69</v>
          </cell>
        </row>
        <row r="38">
          <cell r="O38">
            <v>3.53</v>
          </cell>
        </row>
        <row r="39">
          <cell r="O39">
            <v>3.56</v>
          </cell>
        </row>
        <row r="40">
          <cell r="O40">
            <v>3.75</v>
          </cell>
        </row>
        <row r="41">
          <cell r="O41">
            <v>3.36</v>
          </cell>
        </row>
        <row r="42">
          <cell r="O42">
            <v>2.96</v>
          </cell>
        </row>
        <row r="43">
          <cell r="O43">
            <v>3.83</v>
          </cell>
        </row>
        <row r="44">
          <cell r="O44">
            <v>3.7</v>
          </cell>
        </row>
        <row r="87">
          <cell r="O87">
            <v>2.5338983050847457</v>
          </cell>
        </row>
        <row r="88">
          <cell r="O88">
            <v>3.5</v>
          </cell>
        </row>
        <row r="89">
          <cell r="O89">
            <v>3.074074074074074</v>
          </cell>
        </row>
        <row r="90">
          <cell r="O90">
            <v>3.074074074074074</v>
          </cell>
        </row>
        <row r="91">
          <cell r="O91">
            <v>3.736842105263158</v>
          </cell>
        </row>
        <row r="92">
          <cell r="O92">
            <v>3</v>
          </cell>
        </row>
        <row r="93">
          <cell r="O93">
            <v>3.0975609756097562</v>
          </cell>
        </row>
        <row r="94">
          <cell r="O94">
            <v>2.148842777334397</v>
          </cell>
        </row>
        <row r="95">
          <cell r="O95">
            <v>3.6041666666666665</v>
          </cell>
        </row>
        <row r="96">
          <cell r="O96">
            <v>1.798329355608592</v>
          </cell>
        </row>
        <row r="97">
          <cell r="O97">
            <v>1.6706976850271993</v>
          </cell>
        </row>
        <row r="98">
          <cell r="O98">
            <v>3.1354166666666665</v>
          </cell>
        </row>
        <row r="99">
          <cell r="O99">
            <v>2.5223097112860891</v>
          </cell>
        </row>
        <row r="100">
          <cell r="O100">
            <v>2.4759887005649719</v>
          </cell>
        </row>
        <row r="101">
          <cell r="O101">
            <v>3.3714285714285714</v>
          </cell>
        </row>
        <row r="102">
          <cell r="O102">
            <v>3.4587155963302751</v>
          </cell>
        </row>
        <row r="103">
          <cell r="O103">
            <v>3.4615384615384617</v>
          </cell>
        </row>
        <row r="104">
          <cell r="O104">
            <v>3.3291139240506329</v>
          </cell>
        </row>
        <row r="105">
          <cell r="O105">
            <v>2.9849624060150375</v>
          </cell>
        </row>
        <row r="106">
          <cell r="O106">
            <v>3.6315789473684212</v>
          </cell>
        </row>
        <row r="107">
          <cell r="O107">
            <v>3.8666666666666667</v>
          </cell>
        </row>
        <row r="150">
          <cell r="O150">
            <v>2.8335974643423136</v>
          </cell>
        </row>
        <row r="151">
          <cell r="O151">
            <v>2.5188002926115582</v>
          </cell>
        </row>
        <row r="152">
          <cell r="O152">
            <v>3.4444444444444442</v>
          </cell>
        </row>
        <row r="153">
          <cell r="O153">
            <v>3.4444444444444442</v>
          </cell>
        </row>
        <row r="154">
          <cell r="O154">
            <v>4.08</v>
          </cell>
        </row>
        <row r="155">
          <cell r="O155">
            <v>2.5188002926115582</v>
          </cell>
        </row>
        <row r="156">
          <cell r="O156">
            <v>3.0625</v>
          </cell>
        </row>
        <row r="157">
          <cell r="O157">
            <v>2.4504347826086956</v>
          </cell>
        </row>
        <row r="158">
          <cell r="O158">
            <v>4.041666666666667</v>
          </cell>
        </row>
        <row r="159">
          <cell r="O159">
            <v>2.1344019728729964</v>
          </cell>
        </row>
        <row r="160">
          <cell r="O160">
            <v>2.0856364344102762</v>
          </cell>
        </row>
        <row r="161">
          <cell r="O161">
            <v>3.5272727272727273</v>
          </cell>
        </row>
        <row r="162">
          <cell r="O162">
            <v>2.7847222222222223</v>
          </cell>
        </row>
        <row r="163">
          <cell r="O163">
            <v>2.6942046855733661</v>
          </cell>
        </row>
        <row r="164">
          <cell r="O164">
            <v>3.4454545454545453</v>
          </cell>
        </row>
        <row r="165">
          <cell r="O165">
            <v>3.6846846846846848</v>
          </cell>
        </row>
        <row r="166">
          <cell r="O166">
            <v>3.7931034482758621</v>
          </cell>
        </row>
        <row r="167">
          <cell r="O167">
            <v>3.5454545454545454</v>
          </cell>
        </row>
        <row r="168">
          <cell r="O168">
            <v>3.2738853503184715</v>
          </cell>
        </row>
        <row r="169">
          <cell r="O169">
            <v>3.7916666666666665</v>
          </cell>
        </row>
        <row r="170">
          <cell r="O170">
            <v>4.5263157894736841</v>
          </cell>
        </row>
        <row r="234">
          <cell r="O234">
            <v>2.936619718309859</v>
          </cell>
        </row>
        <row r="235">
          <cell r="O235">
            <v>3.2444444444444445</v>
          </cell>
        </row>
        <row r="236">
          <cell r="O236">
            <v>3.320388349514563</v>
          </cell>
        </row>
        <row r="237">
          <cell r="O237">
            <v>3.9207335907335916</v>
          </cell>
        </row>
        <row r="238">
          <cell r="O238">
            <v>3.7826086956521738</v>
          </cell>
        </row>
        <row r="239">
          <cell r="O239">
            <v>4</v>
          </cell>
        </row>
        <row r="240">
          <cell r="O240">
            <v>2.9863013698630136</v>
          </cell>
        </row>
        <row r="241">
          <cell r="O241">
            <v>2.6365187713310578</v>
          </cell>
        </row>
        <row r="242">
          <cell r="O242">
            <v>3.8409090909090908</v>
          </cell>
        </row>
        <row r="243">
          <cell r="O243">
            <v>2.1410129096325718</v>
          </cell>
        </row>
        <row r="244">
          <cell r="O244">
            <v>2.1447028423772609</v>
          </cell>
        </row>
        <row r="245">
          <cell r="O245">
            <v>3.4761904761904763</v>
          </cell>
        </row>
        <row r="246">
          <cell r="O246">
            <v>2.9054054054054053</v>
          </cell>
        </row>
        <row r="247">
          <cell r="O247">
            <v>2.889603429796356</v>
          </cell>
        </row>
        <row r="248">
          <cell r="O248">
            <v>3.4854771784232366</v>
          </cell>
        </row>
        <row r="249">
          <cell r="O249">
            <v>3.6464646464646466</v>
          </cell>
        </row>
        <row r="250">
          <cell r="O250">
            <v>3.6875</v>
          </cell>
        </row>
        <row r="251">
          <cell r="O251">
            <v>3.3773584905660377</v>
          </cell>
        </row>
        <row r="252">
          <cell r="O252">
            <v>3.2264150943396226</v>
          </cell>
        </row>
        <row r="253">
          <cell r="O253">
            <v>4.1481481481481479</v>
          </cell>
        </row>
        <row r="254">
          <cell r="O254">
            <v>3.9249999999999998</v>
          </cell>
        </row>
        <row r="318">
          <cell r="O318">
            <v>4.3745704467353947</v>
          </cell>
        </row>
        <row r="319">
          <cell r="O319">
            <v>4.3695652173913047</v>
          </cell>
        </row>
        <row r="320">
          <cell r="O320">
            <v>4.5999999999999996</v>
          </cell>
        </row>
        <row r="321">
          <cell r="O321">
            <v>4.4137931034482758</v>
          </cell>
        </row>
        <row r="322">
          <cell r="O322">
            <v>5.3125</v>
          </cell>
        </row>
        <row r="323">
          <cell r="O323">
            <v>4.75</v>
          </cell>
        </row>
        <row r="324">
          <cell r="O324">
            <v>4.7719298245614032</v>
          </cell>
        </row>
        <row r="325">
          <cell r="O325">
            <v>4.1488095238095237</v>
          </cell>
        </row>
        <row r="326">
          <cell r="O326">
            <v>4.9782608695652177</v>
          </cell>
        </row>
        <row r="327">
          <cell r="O327">
            <v>3.5421412300683373</v>
          </cell>
        </row>
        <row r="328">
          <cell r="O328">
            <v>3.2284351972258345</v>
          </cell>
        </row>
        <row r="329">
          <cell r="O329">
            <v>5</v>
          </cell>
        </row>
        <row r="330">
          <cell r="O330">
            <v>4.201421800947867</v>
          </cell>
        </row>
        <row r="331">
          <cell r="O331">
            <v>4.078125</v>
          </cell>
        </row>
        <row r="332">
          <cell r="O332">
            <v>4.9190476190476193</v>
          </cell>
        </row>
        <row r="333">
          <cell r="O333">
            <v>5.2682926829268295</v>
          </cell>
        </row>
        <row r="334">
          <cell r="O334">
            <v>5.4923076923076923</v>
          </cell>
        </row>
        <row r="335">
          <cell r="O335">
            <v>4.9056603773584904</v>
          </cell>
        </row>
        <row r="336">
          <cell r="O336">
            <v>4.2315270935960587</v>
          </cell>
        </row>
        <row r="337">
          <cell r="O337">
            <v>5.16</v>
          </cell>
        </row>
        <row r="338">
          <cell r="O338">
            <v>5.0625</v>
          </cell>
        </row>
        <row r="402">
          <cell r="O402">
            <v>7.1206896551724137</v>
          </cell>
        </row>
        <row r="403">
          <cell r="O403">
            <v>9.3414634146341466</v>
          </cell>
        </row>
        <row r="404">
          <cell r="O404">
            <v>8.8461538461538467</v>
          </cell>
        </row>
        <row r="405">
          <cell r="O405">
            <v>9.3260869565217384</v>
          </cell>
        </row>
        <row r="406">
          <cell r="O406">
            <v>9.7142857142857135</v>
          </cell>
        </row>
        <row r="407">
          <cell r="O407">
            <v>14</v>
          </cell>
        </row>
        <row r="408">
          <cell r="O408">
            <v>7.2758620689655169</v>
          </cell>
        </row>
        <row r="409">
          <cell r="O409">
            <v>8.4177215189873422</v>
          </cell>
        </row>
        <row r="410">
          <cell r="O410">
            <v>8.2564102564102573</v>
          </cell>
        </row>
        <row r="411">
          <cell r="O411">
            <v>7.0694935217903412</v>
          </cell>
        </row>
        <row r="412">
          <cell r="O412">
            <v>7.1483385939741746</v>
          </cell>
        </row>
        <row r="413">
          <cell r="O413">
            <v>8.96875</v>
          </cell>
        </row>
        <row r="414">
          <cell r="O414">
            <v>8.3152173913043477</v>
          </cell>
        </row>
        <row r="415">
          <cell r="O415">
            <v>8.3971282051282046</v>
          </cell>
        </row>
        <row r="416">
          <cell r="O416">
            <v>8.9</v>
          </cell>
        </row>
        <row r="417">
          <cell r="O417">
            <v>12.119047619047619</v>
          </cell>
        </row>
        <row r="418">
          <cell r="O418">
            <v>9.4</v>
          </cell>
        </row>
        <row r="419">
          <cell r="O419">
            <v>9.3809523809523814</v>
          </cell>
        </row>
        <row r="420">
          <cell r="O420">
            <v>6.9598393574297193</v>
          </cell>
        </row>
        <row r="421">
          <cell r="O421">
            <v>10.176470588235293</v>
          </cell>
        </row>
        <row r="422">
          <cell r="O422">
            <v>9.76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ECS_data"/>
      <sheetName val="MECS_EnergyPrices"/>
      <sheetName val="MECS vs CM"/>
      <sheetName val="Energy vs Fuel Expen"/>
      <sheetName val="Quantity Shares_1998 forward"/>
      <sheetName val="MECS vs CM_Elec"/>
      <sheetName val="MECS_data_SIC"/>
      <sheetName val="Plot Prices_1998forward"/>
      <sheetName val="Quantity Shares_1985-1998"/>
      <sheetName val="Plot Prices_1985forward"/>
      <sheetName val="ASM_CostofFuels"/>
      <sheetName val="Plot Prices"/>
    </sheetNames>
    <sheetDataSet>
      <sheetData sheetId="0"/>
      <sheetData sheetId="1"/>
      <sheetData sheetId="2">
        <row r="11">
          <cell r="A11" t="str">
            <v>311</v>
          </cell>
        </row>
        <row r="12">
          <cell r="A12" t="str">
            <v>312</v>
          </cell>
        </row>
        <row r="13">
          <cell r="A13" t="str">
            <v>313</v>
          </cell>
        </row>
        <row r="14">
          <cell r="A14" t="str">
            <v>314</v>
          </cell>
        </row>
        <row r="15">
          <cell r="A15" t="str">
            <v>315</v>
          </cell>
        </row>
        <row r="16">
          <cell r="A16" t="str">
            <v>316</v>
          </cell>
        </row>
        <row r="17">
          <cell r="A17" t="str">
            <v>321</v>
          </cell>
        </row>
        <row r="18">
          <cell r="A18" t="str">
            <v>322</v>
          </cell>
        </row>
        <row r="19">
          <cell r="A19" t="str">
            <v>323</v>
          </cell>
        </row>
        <row r="20">
          <cell r="A20" t="str">
            <v>324</v>
          </cell>
        </row>
        <row r="21">
          <cell r="A21" t="str">
            <v>325</v>
          </cell>
        </row>
        <row r="22">
          <cell r="A22" t="str">
            <v>326</v>
          </cell>
        </row>
        <row r="23">
          <cell r="A23" t="str">
            <v>327</v>
          </cell>
        </row>
        <row r="24">
          <cell r="A24" t="str">
            <v>331</v>
          </cell>
        </row>
        <row r="25">
          <cell r="A25" t="str">
            <v>332</v>
          </cell>
        </row>
        <row r="26">
          <cell r="A26" t="str">
            <v>333</v>
          </cell>
        </row>
        <row r="27">
          <cell r="A27" t="str">
            <v>334</v>
          </cell>
        </row>
        <row r="28">
          <cell r="A28" t="str">
            <v>335</v>
          </cell>
        </row>
        <row r="29">
          <cell r="A29" t="str">
            <v>336</v>
          </cell>
        </row>
        <row r="30">
          <cell r="A30" t="str">
            <v>337</v>
          </cell>
        </row>
        <row r="31">
          <cell r="A31" t="str">
            <v>339</v>
          </cell>
        </row>
        <row r="100">
          <cell r="C100">
            <v>4.29</v>
          </cell>
          <cell r="D100">
            <v>2.65</v>
          </cell>
          <cell r="E100">
            <v>2.8540000000000001</v>
          </cell>
          <cell r="F100">
            <v>2.79</v>
          </cell>
          <cell r="G100">
            <v>2.7</v>
          </cell>
          <cell r="H100">
            <v>4.29</v>
          </cell>
          <cell r="I100">
            <v>8</v>
          </cell>
          <cell r="J100">
            <v>11.16</v>
          </cell>
        </row>
        <row r="101">
          <cell r="C101">
            <v>4.43</v>
          </cell>
          <cell r="D101">
            <v>2.61</v>
          </cell>
          <cell r="E101">
            <v>2.577</v>
          </cell>
          <cell r="F101">
            <v>2.92</v>
          </cell>
          <cell r="G101">
            <v>2.68</v>
          </cell>
          <cell r="H101">
            <v>4.59</v>
          </cell>
          <cell r="I101">
            <v>8.4499999999999993</v>
          </cell>
          <cell r="J101">
            <v>11.02</v>
          </cell>
        </row>
        <row r="102">
          <cell r="C102">
            <v>4.7699999999999996</v>
          </cell>
          <cell r="D102">
            <v>2.78</v>
          </cell>
          <cell r="E102">
            <v>2.8090000000000002</v>
          </cell>
          <cell r="F102">
            <v>2.94</v>
          </cell>
          <cell r="G102">
            <v>2.82</v>
          </cell>
          <cell r="H102">
            <v>4.8899999999999997</v>
          </cell>
          <cell r="I102">
            <v>8.49</v>
          </cell>
          <cell r="J102">
            <v>13.84</v>
          </cell>
        </row>
        <row r="103">
          <cell r="C103">
            <v>4.7699999999999996</v>
          </cell>
          <cell r="D103">
            <v>2.78</v>
          </cell>
          <cell r="E103">
            <v>2.8090000000000002</v>
          </cell>
          <cell r="F103">
            <v>2.94</v>
          </cell>
          <cell r="G103">
            <v>2.8</v>
          </cell>
          <cell r="H103">
            <v>5</v>
          </cell>
          <cell r="I103">
            <v>8.5</v>
          </cell>
          <cell r="J103">
            <v>17.64</v>
          </cell>
        </row>
        <row r="104">
          <cell r="C104">
            <v>4.97</v>
          </cell>
          <cell r="D104">
            <v>3.13</v>
          </cell>
          <cell r="E104">
            <v>3.121</v>
          </cell>
          <cell r="F104">
            <v>3.14</v>
          </cell>
          <cell r="G104">
            <v>2.77</v>
          </cell>
          <cell r="H104">
            <v>5</v>
          </cell>
          <cell r="I104">
            <v>8.5</v>
          </cell>
          <cell r="J104">
            <v>19</v>
          </cell>
        </row>
        <row r="105">
          <cell r="C105">
            <v>4.38</v>
          </cell>
          <cell r="D105">
            <v>2.48</v>
          </cell>
          <cell r="E105">
            <v>2.6259999999999999</v>
          </cell>
          <cell r="F105">
            <v>2.23</v>
          </cell>
          <cell r="G105">
            <v>2.6</v>
          </cell>
          <cell r="H105">
            <v>3.87</v>
          </cell>
          <cell r="I105">
            <v>8.57</v>
          </cell>
          <cell r="J105">
            <v>16.05</v>
          </cell>
        </row>
        <row r="106">
          <cell r="C106">
            <v>4.6500000000000004</v>
          </cell>
          <cell r="D106">
            <v>2.65</v>
          </cell>
          <cell r="E106">
            <v>2.68</v>
          </cell>
          <cell r="F106">
            <v>2.61</v>
          </cell>
          <cell r="G106">
            <v>2.6</v>
          </cell>
          <cell r="H106">
            <v>4</v>
          </cell>
          <cell r="I106">
            <v>8.33</v>
          </cell>
          <cell r="J106">
            <v>11.44</v>
          </cell>
        </row>
        <row r="107">
          <cell r="C107">
            <v>4.24</v>
          </cell>
          <cell r="D107">
            <v>2.36</v>
          </cell>
          <cell r="E107">
            <v>2.5219999999999998</v>
          </cell>
          <cell r="F107">
            <v>2.4900000000000002</v>
          </cell>
          <cell r="G107">
            <v>2.37</v>
          </cell>
          <cell r="H107">
            <v>3.71</v>
          </cell>
          <cell r="I107">
            <v>7.82</v>
          </cell>
          <cell r="J107">
            <v>11.46</v>
          </cell>
        </row>
        <row r="108">
          <cell r="C108">
            <v>4.6399999999999997</v>
          </cell>
          <cell r="D108">
            <v>3.11</v>
          </cell>
          <cell r="E108">
            <v>3.7170000000000001</v>
          </cell>
          <cell r="F108">
            <v>3.39</v>
          </cell>
          <cell r="G108">
            <v>2.6</v>
          </cell>
          <cell r="H108">
            <v>5</v>
          </cell>
          <cell r="I108">
            <v>8.5</v>
          </cell>
          <cell r="J108">
            <v>9.82</v>
          </cell>
        </row>
        <row r="109">
          <cell r="C109">
            <v>4</v>
          </cell>
          <cell r="D109">
            <v>3.03</v>
          </cell>
          <cell r="E109">
            <v>3</v>
          </cell>
          <cell r="F109">
            <v>2.99</v>
          </cell>
          <cell r="G109">
            <v>2.2999999999999998</v>
          </cell>
          <cell r="H109">
            <v>3.23</v>
          </cell>
          <cell r="I109">
            <v>5</v>
          </cell>
          <cell r="J109">
            <v>8.3699999999999992</v>
          </cell>
        </row>
        <row r="110">
          <cell r="C110">
            <v>4.33</v>
          </cell>
          <cell r="D110">
            <v>2.4900000000000002</v>
          </cell>
          <cell r="E110">
            <v>2.3580000000000001</v>
          </cell>
          <cell r="F110">
            <v>3.39</v>
          </cell>
          <cell r="G110">
            <v>2.67</v>
          </cell>
          <cell r="H110">
            <v>3.64</v>
          </cell>
          <cell r="I110">
            <v>7.57</v>
          </cell>
          <cell r="J110">
            <v>10.61</v>
          </cell>
        </row>
        <row r="111">
          <cell r="C111">
            <v>4.5599999999999996</v>
          </cell>
          <cell r="D111">
            <v>2.6</v>
          </cell>
          <cell r="E111">
            <v>2.4940000000000002</v>
          </cell>
          <cell r="F111">
            <v>2.68</v>
          </cell>
          <cell r="G111">
            <v>2.5499999999999998</v>
          </cell>
          <cell r="H111">
            <v>3.86</v>
          </cell>
          <cell r="I111">
            <v>8.67</v>
          </cell>
          <cell r="J111">
            <v>12.8</v>
          </cell>
        </row>
        <row r="112">
          <cell r="C112">
            <v>4.34</v>
          </cell>
          <cell r="D112">
            <v>2.7</v>
          </cell>
          <cell r="E112">
            <v>3.141</v>
          </cell>
          <cell r="F112">
            <v>2.81</v>
          </cell>
          <cell r="G112">
            <v>2.92</v>
          </cell>
          <cell r="H112">
            <v>3.99</v>
          </cell>
          <cell r="I112">
            <v>8.4</v>
          </cell>
          <cell r="J112">
            <v>11.6</v>
          </cell>
        </row>
        <row r="113">
          <cell r="C113">
            <v>4.18</v>
          </cell>
          <cell r="D113">
            <v>2.29</v>
          </cell>
          <cell r="E113">
            <v>2.1720000000000002</v>
          </cell>
          <cell r="F113">
            <v>2.62</v>
          </cell>
          <cell r="G113">
            <v>2.2200000000000002</v>
          </cell>
          <cell r="H113">
            <v>4.25</v>
          </cell>
          <cell r="I113">
            <v>6.04</v>
          </cell>
          <cell r="J113">
            <v>10.37</v>
          </cell>
        </row>
        <row r="114">
          <cell r="C114">
            <v>4.6900000000000004</v>
          </cell>
          <cell r="D114">
            <v>3.17</v>
          </cell>
          <cell r="E114">
            <v>3.1589999999999998</v>
          </cell>
          <cell r="F114">
            <v>3.75</v>
          </cell>
          <cell r="G114">
            <v>2.85</v>
          </cell>
          <cell r="H114">
            <v>4.25</v>
          </cell>
          <cell r="I114">
            <v>8</v>
          </cell>
          <cell r="J114">
            <v>6.36</v>
          </cell>
        </row>
        <row r="115">
          <cell r="C115">
            <v>4.6399999999999997</v>
          </cell>
          <cell r="D115">
            <v>3.02</v>
          </cell>
          <cell r="E115">
            <v>3.0790000000000002</v>
          </cell>
          <cell r="F115">
            <v>3.18</v>
          </cell>
          <cell r="G115">
            <v>2.36</v>
          </cell>
          <cell r="H115">
            <v>4.1500000000000004</v>
          </cell>
          <cell r="I115">
            <v>8</v>
          </cell>
          <cell r="J115">
            <v>7.7</v>
          </cell>
        </row>
        <row r="116">
          <cell r="C116">
            <v>4.6659999999999995</v>
          </cell>
          <cell r="D116">
            <v>2.6469999999999998</v>
          </cell>
          <cell r="E116">
            <v>3.3769999999999998</v>
          </cell>
          <cell r="F116">
            <v>3.3330000000000002</v>
          </cell>
          <cell r="G116">
            <v>2.5</v>
          </cell>
          <cell r="H116">
            <v>4.97</v>
          </cell>
          <cell r="I116">
            <v>9.19</v>
          </cell>
          <cell r="J116">
            <v>14.32</v>
          </cell>
        </row>
        <row r="117">
          <cell r="C117">
            <v>4.75</v>
          </cell>
          <cell r="D117">
            <v>2.71</v>
          </cell>
          <cell r="E117">
            <v>3.47</v>
          </cell>
          <cell r="F117">
            <v>3.48</v>
          </cell>
          <cell r="G117">
            <v>2.93</v>
          </cell>
          <cell r="H117">
            <v>4.5999999999999996</v>
          </cell>
          <cell r="I117">
            <v>9</v>
          </cell>
          <cell r="J117">
            <v>12.64</v>
          </cell>
        </row>
        <row r="118">
          <cell r="C118">
            <v>4.84</v>
          </cell>
          <cell r="D118">
            <v>2.88</v>
          </cell>
          <cell r="E118">
            <v>3.0350000000000001</v>
          </cell>
          <cell r="F118">
            <v>2.68</v>
          </cell>
          <cell r="G118">
            <v>2.79</v>
          </cell>
          <cell r="H118">
            <v>4.24</v>
          </cell>
          <cell r="I118">
            <v>7.56</v>
          </cell>
          <cell r="J118">
            <v>9.23</v>
          </cell>
        </row>
        <row r="119">
          <cell r="C119">
            <v>4.88</v>
          </cell>
          <cell r="D119">
            <v>3.14</v>
          </cell>
          <cell r="E119">
            <v>3.3119999999999998</v>
          </cell>
          <cell r="F119">
            <v>3.48</v>
          </cell>
          <cell r="G119">
            <v>2.6</v>
          </cell>
          <cell r="H119">
            <v>4</v>
          </cell>
          <cell r="I119">
            <v>8</v>
          </cell>
          <cell r="J119">
            <v>19</v>
          </cell>
        </row>
        <row r="120">
          <cell r="C120">
            <v>4.95</v>
          </cell>
          <cell r="D120">
            <v>2.87</v>
          </cell>
          <cell r="E120">
            <v>2.9529999999999998</v>
          </cell>
          <cell r="F120">
            <v>3</v>
          </cell>
          <cell r="G120">
            <v>2.6</v>
          </cell>
          <cell r="H120">
            <v>4</v>
          </cell>
          <cell r="I120">
            <v>8</v>
          </cell>
          <cell r="J120">
            <v>19.88</v>
          </cell>
        </row>
        <row r="121">
          <cell r="C121">
            <v>4.33</v>
          </cell>
          <cell r="D121">
            <v>2.5</v>
          </cell>
          <cell r="E121">
            <v>2.54</v>
          </cell>
          <cell r="F121">
            <v>2.58</v>
          </cell>
          <cell r="G121">
            <v>2.4900000000000002</v>
          </cell>
          <cell r="H121">
            <v>3.78</v>
          </cell>
          <cell r="I121">
            <v>7.74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Sheet1"/>
      <sheetName val="MECS_data"/>
      <sheetName val="MECS_data_SIC"/>
      <sheetName val="MECS_Total_Fuel"/>
      <sheetName val="MECS_EnergyPrices"/>
      <sheetName val="MECS vs CM"/>
      <sheetName val="MECS vs CM_Elec"/>
      <sheetName val="Energy vs Fuel Expen"/>
      <sheetName val="Quantity Shares_1998 forward"/>
      <sheetName val="Plot Prices_1998forward"/>
      <sheetName val="Quantity Shares_1985-1998"/>
      <sheetName val="Plot Prices_1985forward"/>
    </sheetNames>
    <sheetDataSet>
      <sheetData sheetId="0"/>
      <sheetData sheetId="1"/>
      <sheetData sheetId="2"/>
      <sheetData sheetId="3"/>
      <sheetData sheetId="4"/>
      <sheetData sheetId="5">
        <row r="100">
          <cell r="K100">
            <v>16.98</v>
          </cell>
        </row>
        <row r="101">
          <cell r="K101">
            <v>10.87</v>
          </cell>
        </row>
        <row r="102">
          <cell r="K102">
            <v>14.13</v>
          </cell>
        </row>
        <row r="103">
          <cell r="K103">
            <v>15.16</v>
          </cell>
        </row>
        <row r="104">
          <cell r="K104">
            <v>20</v>
          </cell>
        </row>
        <row r="105">
          <cell r="K105">
            <v>20.03</v>
          </cell>
        </row>
        <row r="106">
          <cell r="K106">
            <v>18.12</v>
          </cell>
        </row>
        <row r="107">
          <cell r="K107">
            <v>14.9</v>
          </cell>
        </row>
        <row r="108">
          <cell r="K108">
            <v>18.760000000000002</v>
          </cell>
        </row>
        <row r="109">
          <cell r="K109">
            <v>13.2</v>
          </cell>
        </row>
        <row r="110">
          <cell r="K110">
            <v>13.9</v>
          </cell>
        </row>
        <row r="111">
          <cell r="K111">
            <v>12</v>
          </cell>
        </row>
        <row r="112">
          <cell r="K112">
            <v>11.01</v>
          </cell>
        </row>
        <row r="113">
          <cell r="K113">
            <v>15.64</v>
          </cell>
        </row>
        <row r="114">
          <cell r="K114">
            <v>18</v>
          </cell>
        </row>
        <row r="115">
          <cell r="K115">
            <v>22.65</v>
          </cell>
        </row>
        <row r="116">
          <cell r="K116">
            <v>23.1</v>
          </cell>
        </row>
        <row r="117">
          <cell r="K117">
            <v>26</v>
          </cell>
        </row>
        <row r="118">
          <cell r="K118">
            <v>15.5</v>
          </cell>
        </row>
        <row r="119">
          <cell r="K119">
            <v>19</v>
          </cell>
        </row>
        <row r="120">
          <cell r="K120">
            <v>18.71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ASM_DB"/>
      <sheetName val="ELECTRICITY"/>
      <sheetName val="PURCHASED FUEL"/>
      <sheetName val="Distillate"/>
      <sheetName val="Resid"/>
      <sheetName val="Prices"/>
      <sheetName val="AER_11_Table3.4"/>
      <sheetName val="3DNAICS"/>
      <sheetName val="Original_MECS (110910)"/>
      <sheetName val="Pivot_table-(not used)"/>
      <sheetName val="Quantity_shares"/>
      <sheetName val="Quantity_shares_revised"/>
      <sheetName val="Expenditure_ratios"/>
      <sheetName val="Expenditure_ratios_revised"/>
      <sheetName val="Expend_ratios_revised_1985-97"/>
      <sheetName val="Final_quant._elec_w_ASM_87"/>
      <sheetName val="Final_quantities_w_ASM_85"/>
      <sheetName val="Final_quantities-NOT USED"/>
      <sheetName val="BTUCharts10.28.10"/>
      <sheetName val="BTU charts"/>
      <sheetName val="Chart5"/>
      <sheetName val="Chart6"/>
      <sheetName val="Asmt4"/>
      <sheetName val="Chart7"/>
      <sheetName val="Chart8"/>
      <sheetName val="Lookups"/>
      <sheetName val="3Digit"/>
      <sheetName val="313&amp;314"/>
      <sheetName val="334fix"/>
      <sheetName val="336fix"/>
      <sheetName val="339fix"/>
      <sheetName val="AERTable6.8"/>
      <sheetName val="Chart9"/>
      <sheetName val="Chart10"/>
      <sheetName val="Chart11"/>
      <sheetName val="Chart12"/>
      <sheetName val="Chart13"/>
      <sheetName val="Chart14"/>
      <sheetName val="Chart15"/>
      <sheetName val="Chart16"/>
      <sheetName val="Chart17"/>
      <sheetName val="Chart18"/>
      <sheetName val="Chart19"/>
      <sheetName val="Chart20"/>
      <sheetName val="Chart21"/>
      <sheetName val="Chart22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>
            <v>1.3710885852798589</v>
          </cell>
          <cell r="O3">
            <v>4.3499999999999996</v>
          </cell>
        </row>
        <row r="4">
          <cell r="O4">
            <v>4.6500000000000004</v>
          </cell>
        </row>
        <row r="5">
          <cell r="O5">
            <v>4.16</v>
          </cell>
        </row>
        <row r="6">
          <cell r="O6">
            <v>2.39</v>
          </cell>
        </row>
        <row r="7">
          <cell r="O7">
            <v>2.85</v>
          </cell>
        </row>
        <row r="8">
          <cell r="O8">
            <v>2.2599999999999998</v>
          </cell>
        </row>
        <row r="9">
          <cell r="O9">
            <v>2.63</v>
          </cell>
        </row>
        <row r="10">
          <cell r="O10">
            <v>3.04</v>
          </cell>
        </row>
        <row r="11">
          <cell r="O11">
            <v>2.3199999999999998</v>
          </cell>
        </row>
        <row r="12">
          <cell r="O12">
            <v>2.31</v>
          </cell>
        </row>
        <row r="13">
          <cell r="O13">
            <v>2.2799999999999998</v>
          </cell>
        </row>
        <row r="14">
          <cell r="O14">
            <v>2.39</v>
          </cell>
        </row>
        <row r="15">
          <cell r="O15">
            <v>2.65</v>
          </cell>
        </row>
        <row r="16">
          <cell r="O16">
            <v>3.1</v>
          </cell>
        </row>
        <row r="17">
          <cell r="O17">
            <v>2.87</v>
          </cell>
        </row>
        <row r="18">
          <cell r="O18">
            <v>2.08</v>
          </cell>
        </row>
        <row r="19">
          <cell r="O19">
            <v>2.5299999999999998</v>
          </cell>
        </row>
        <row r="20">
          <cell r="O20">
            <v>4.07</v>
          </cell>
        </row>
        <row r="21">
          <cell r="O21">
            <v>3.56</v>
          </cell>
        </row>
        <row r="22">
          <cell r="O22">
            <v>3.75</v>
          </cell>
        </row>
        <row r="23">
          <cell r="O23">
            <v>4.6500000000000004</v>
          </cell>
        </row>
        <row r="24">
          <cell r="O24">
            <v>4.84</v>
          </cell>
        </row>
        <row r="25">
          <cell r="O25">
            <v>6.95</v>
          </cell>
        </row>
        <row r="26">
          <cell r="O26">
            <v>8.1</v>
          </cell>
        </row>
        <row r="27">
          <cell r="O27">
            <v>9.19</v>
          </cell>
        </row>
        <row r="28">
          <cell r="O28">
            <v>12.99</v>
          </cell>
        </row>
        <row r="29">
          <cell r="O29">
            <v>8.9499999999999993</v>
          </cell>
        </row>
        <row r="30">
          <cell r="O30">
            <v>11.55</v>
          </cell>
        </row>
        <row r="31">
          <cell r="O31">
            <v>16.190000000000001</v>
          </cell>
        </row>
        <row r="32">
          <cell r="O32">
            <v>17.48</v>
          </cell>
        </row>
        <row r="33">
          <cell r="O33">
            <v>16.739999999999998</v>
          </cell>
        </row>
        <row r="34">
          <cell r="O34">
            <v>15.68</v>
          </cell>
        </row>
        <row r="35">
          <cell r="O35">
            <v>8.66</v>
          </cell>
        </row>
        <row r="36">
          <cell r="O36">
            <v>6.37</v>
          </cell>
        </row>
        <row r="37">
          <cell r="O37">
            <v>8.68</v>
          </cell>
        </row>
        <row r="38">
          <cell r="O38">
            <v>11.21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U54"/>
  <sheetViews>
    <sheetView topLeftCell="L1" workbookViewId="0">
      <selection activeCell="W17" sqref="W17"/>
    </sheetView>
  </sheetViews>
  <sheetFormatPr defaultRowHeight="12.75" x14ac:dyDescent="0.2"/>
  <sheetData>
    <row r="4" spans="3:47" x14ac:dyDescent="0.2">
      <c r="D4" t="s">
        <v>30</v>
      </c>
      <c r="G4" t="s">
        <v>31</v>
      </c>
      <c r="K4" t="s">
        <v>28</v>
      </c>
      <c r="Z4" t="s">
        <v>29</v>
      </c>
    </row>
    <row r="6" spans="3:47" ht="13.5" thickBot="1" x14ac:dyDescent="0.25">
      <c r="C6" s="6"/>
      <c r="D6" s="6">
        <v>1988</v>
      </c>
      <c r="E6" s="6">
        <v>1991</v>
      </c>
      <c r="F6" s="6">
        <v>1994</v>
      </c>
      <c r="G6" s="6">
        <v>1998</v>
      </c>
      <c r="H6" s="6">
        <v>2002</v>
      </c>
      <c r="I6" s="6">
        <v>2006</v>
      </c>
      <c r="O6">
        <v>1988</v>
      </c>
      <c r="P6">
        <v>1991</v>
      </c>
      <c r="Q6">
        <v>1994</v>
      </c>
      <c r="R6">
        <v>1998</v>
      </c>
      <c r="S6">
        <v>2002</v>
      </c>
      <c r="T6">
        <v>2006</v>
      </c>
      <c r="Z6" s="5"/>
      <c r="AA6" t="s">
        <v>7</v>
      </c>
      <c r="AB6" t="s">
        <v>8</v>
      </c>
      <c r="AC6" t="s">
        <v>9</v>
      </c>
      <c r="AD6" t="s">
        <v>10</v>
      </c>
      <c r="AE6" t="s">
        <v>11</v>
      </c>
      <c r="AF6" t="s">
        <v>12</v>
      </c>
      <c r="AG6" t="s">
        <v>13</v>
      </c>
      <c r="AH6" t="s">
        <v>14</v>
      </c>
      <c r="AI6" t="s">
        <v>15</v>
      </c>
      <c r="AJ6" t="s">
        <v>16</v>
      </c>
      <c r="AK6" t="s">
        <v>17</v>
      </c>
      <c r="AL6" t="s">
        <v>18</v>
      </c>
      <c r="AM6" t="s">
        <v>19</v>
      </c>
      <c r="AN6" t="s">
        <v>20</v>
      </c>
      <c r="AO6" t="s">
        <v>21</v>
      </c>
      <c r="AP6" t="s">
        <v>22</v>
      </c>
      <c r="AQ6" t="s">
        <v>23</v>
      </c>
      <c r="AR6" t="s">
        <v>24</v>
      </c>
      <c r="AS6" t="s">
        <v>25</v>
      </c>
      <c r="AT6" t="s">
        <v>26</v>
      </c>
      <c r="AU6" t="s">
        <v>27</v>
      </c>
    </row>
    <row r="7" spans="3:47" x14ac:dyDescent="0.2">
      <c r="C7" t="s">
        <v>7</v>
      </c>
      <c r="D7" s="3">
        <f>'[1]3DNAICS'!O24</f>
        <v>2.9</v>
      </c>
      <c r="E7" s="3">
        <f>'[1]3DNAICS'!O87</f>
        <v>2.5338983050847457</v>
      </c>
      <c r="F7" s="3">
        <f>'[1]3DNAICS'!O150</f>
        <v>2.8335974643423136</v>
      </c>
      <c r="G7" s="3">
        <f>'[1]3DNAICS'!O234</f>
        <v>2.936619718309859</v>
      </c>
      <c r="H7" s="3">
        <f>'[1]3DNAICS'!O318</f>
        <v>4.3745704467353947</v>
      </c>
      <c r="I7" s="3">
        <f>'[1]3DNAICS'!O402</f>
        <v>7.1206896551724137</v>
      </c>
      <c r="N7" t="s">
        <v>7</v>
      </c>
      <c r="O7" s="3">
        <f t="shared" ref="O7:O27" si="0">D7</f>
        <v>2.9</v>
      </c>
      <c r="P7" s="3">
        <f t="shared" ref="P7:P27" si="1">E7</f>
        <v>2.5338983050847457</v>
      </c>
      <c r="Q7" s="3">
        <f t="shared" ref="Q7:Q27" si="2">F7</f>
        <v>2.8335974643423136</v>
      </c>
      <c r="R7" s="3">
        <f t="shared" ref="R7:R27" si="3">G7</f>
        <v>2.936619718309859</v>
      </c>
      <c r="S7" s="3">
        <f t="shared" ref="S7:S27" si="4">H7</f>
        <v>4.3745704467353947</v>
      </c>
      <c r="T7" s="3">
        <f t="shared" ref="T7:T27" si="5">I7</f>
        <v>7.1206896551724137</v>
      </c>
      <c r="U7" s="3"/>
      <c r="V7" s="3"/>
      <c r="W7" s="3"/>
      <c r="X7" s="3"/>
      <c r="Y7" s="3"/>
      <c r="Z7">
        <v>1985</v>
      </c>
      <c r="AA7">
        <f t="array" ref="AA7:AU15">TRANSPOSE(O33:W53)</f>
        <v>4.29</v>
      </c>
      <c r="AB7">
        <v>4.43</v>
      </c>
      <c r="AC7">
        <v>4.7699999999999996</v>
      </c>
      <c r="AD7">
        <v>4.7699999999999996</v>
      </c>
      <c r="AE7">
        <v>4.97</v>
      </c>
      <c r="AF7">
        <v>4.38</v>
      </c>
      <c r="AG7">
        <v>4.6500000000000004</v>
      </c>
      <c r="AH7">
        <v>4.24</v>
      </c>
      <c r="AI7">
        <v>4.6399999999999997</v>
      </c>
      <c r="AJ7">
        <v>4</v>
      </c>
      <c r="AK7">
        <v>4.33</v>
      </c>
      <c r="AL7">
        <v>4.5599999999999996</v>
      </c>
      <c r="AM7">
        <v>4.34</v>
      </c>
      <c r="AN7">
        <v>4.18</v>
      </c>
      <c r="AO7">
        <v>4.6900000000000004</v>
      </c>
      <c r="AP7">
        <v>4.6399999999999997</v>
      </c>
      <c r="AQ7">
        <v>4.6659999999999995</v>
      </c>
      <c r="AR7">
        <v>4.75</v>
      </c>
      <c r="AS7">
        <v>4.84</v>
      </c>
      <c r="AT7">
        <v>4.88</v>
      </c>
      <c r="AU7">
        <v>4.95</v>
      </c>
    </row>
    <row r="8" spans="3:47" x14ac:dyDescent="0.2">
      <c r="C8" t="s">
        <v>8</v>
      </c>
      <c r="D8" s="3">
        <f>'[1]3DNAICS'!O25</f>
        <v>4</v>
      </c>
      <c r="E8" s="3">
        <f>'[1]3DNAICS'!O88</f>
        <v>3.5</v>
      </c>
      <c r="F8" s="3">
        <f>'[1]3DNAICS'!O151</f>
        <v>2.5188002926115582</v>
      </c>
      <c r="G8" s="3">
        <f>'[1]3DNAICS'!O235</f>
        <v>3.2444444444444445</v>
      </c>
      <c r="H8" s="3">
        <f>'[1]3DNAICS'!O319</f>
        <v>4.3695652173913047</v>
      </c>
      <c r="I8" s="3">
        <f>'[1]3DNAICS'!O403</f>
        <v>9.3414634146341466</v>
      </c>
      <c r="N8" t="s">
        <v>8</v>
      </c>
      <c r="O8" s="3">
        <f t="shared" si="0"/>
        <v>4</v>
      </c>
      <c r="P8" s="3">
        <f t="shared" si="1"/>
        <v>3.5</v>
      </c>
      <c r="Q8" s="3">
        <f t="shared" si="2"/>
        <v>2.5188002926115582</v>
      </c>
      <c r="R8" s="3">
        <f t="shared" si="3"/>
        <v>3.2444444444444445</v>
      </c>
      <c r="S8" s="3">
        <f t="shared" si="4"/>
        <v>4.3695652173913047</v>
      </c>
      <c r="T8" s="3">
        <f t="shared" si="5"/>
        <v>9.3414634146341466</v>
      </c>
      <c r="U8" s="3"/>
      <c r="V8" s="3"/>
      <c r="W8" s="3"/>
      <c r="X8" s="3"/>
      <c r="Y8" s="3"/>
      <c r="Z8">
        <v>1988</v>
      </c>
      <c r="AA8">
        <v>2.65</v>
      </c>
      <c r="AB8">
        <v>2.61</v>
      </c>
      <c r="AC8">
        <v>2.78</v>
      </c>
      <c r="AD8">
        <v>2.78</v>
      </c>
      <c r="AE8">
        <v>3.13</v>
      </c>
      <c r="AF8">
        <v>2.48</v>
      </c>
      <c r="AG8">
        <v>2.65</v>
      </c>
      <c r="AH8">
        <v>2.36</v>
      </c>
      <c r="AI8">
        <v>3.11</v>
      </c>
      <c r="AJ8">
        <v>3.03</v>
      </c>
      <c r="AK8">
        <v>2.4900000000000002</v>
      </c>
      <c r="AL8">
        <v>2.6</v>
      </c>
      <c r="AM8">
        <v>2.7</v>
      </c>
      <c r="AN8">
        <v>2.29</v>
      </c>
      <c r="AO8">
        <v>3.17</v>
      </c>
      <c r="AP8">
        <v>3.02</v>
      </c>
      <c r="AQ8">
        <v>2.6469999999999998</v>
      </c>
      <c r="AR8">
        <v>2.71</v>
      </c>
      <c r="AS8">
        <v>2.88</v>
      </c>
      <c r="AT8">
        <v>3.14</v>
      </c>
      <c r="AU8">
        <v>2.87</v>
      </c>
    </row>
    <row r="9" spans="3:47" x14ac:dyDescent="0.2">
      <c r="C9" t="s">
        <v>9</v>
      </c>
      <c r="D9" s="3">
        <f>'[1]3DNAICS'!O26</f>
        <v>3.41</v>
      </c>
      <c r="E9" s="3">
        <f>'[1]3DNAICS'!O89</f>
        <v>3.074074074074074</v>
      </c>
      <c r="F9" s="3">
        <f>'[1]3DNAICS'!O152</f>
        <v>3.4444444444444442</v>
      </c>
      <c r="G9" s="3">
        <f>'[1]3DNAICS'!O236</f>
        <v>3.320388349514563</v>
      </c>
      <c r="H9" s="3">
        <f>'[1]3DNAICS'!O320</f>
        <v>4.5999999999999996</v>
      </c>
      <c r="I9" s="3">
        <f>'[1]3DNAICS'!O404</f>
        <v>8.8461538461538467</v>
      </c>
      <c r="N9" t="s">
        <v>9</v>
      </c>
      <c r="O9" s="3">
        <f t="shared" si="0"/>
        <v>3.41</v>
      </c>
      <c r="P9" s="3">
        <f t="shared" si="1"/>
        <v>3.074074074074074</v>
      </c>
      <c r="Q9" s="3">
        <f t="shared" si="2"/>
        <v>3.4444444444444442</v>
      </c>
      <c r="R9" s="3">
        <f t="shared" si="3"/>
        <v>3.320388349514563</v>
      </c>
      <c r="S9" s="3">
        <f t="shared" si="4"/>
        <v>4.5999999999999996</v>
      </c>
      <c r="T9" s="3">
        <f t="shared" si="5"/>
        <v>8.8461538461538467</v>
      </c>
      <c r="U9" s="3"/>
      <c r="V9" s="3"/>
      <c r="W9" s="3"/>
      <c r="X9" s="3"/>
      <c r="Y9" s="3"/>
      <c r="Z9">
        <v>1991</v>
      </c>
      <c r="AA9" s="3">
        <v>2.8540000000000001</v>
      </c>
      <c r="AB9" s="3">
        <v>2.577</v>
      </c>
      <c r="AC9" s="3">
        <v>2.8090000000000002</v>
      </c>
      <c r="AD9" s="3">
        <v>2.8090000000000002</v>
      </c>
      <c r="AE9" s="3">
        <v>3.121</v>
      </c>
      <c r="AF9" s="3">
        <v>2.6259999999999999</v>
      </c>
      <c r="AG9">
        <v>2.68</v>
      </c>
      <c r="AH9">
        <v>2.5219999999999998</v>
      </c>
      <c r="AI9">
        <v>3.7170000000000001</v>
      </c>
      <c r="AJ9">
        <v>3</v>
      </c>
      <c r="AK9">
        <v>2.3580000000000001</v>
      </c>
      <c r="AL9">
        <v>2.4940000000000002</v>
      </c>
      <c r="AM9">
        <v>3.141</v>
      </c>
      <c r="AN9">
        <v>2.1720000000000002</v>
      </c>
      <c r="AO9">
        <v>3.1589999999999998</v>
      </c>
      <c r="AP9">
        <v>3.0790000000000002</v>
      </c>
      <c r="AQ9">
        <v>3.3769999999999998</v>
      </c>
      <c r="AR9">
        <v>3.47</v>
      </c>
      <c r="AS9">
        <v>3.0350000000000001</v>
      </c>
      <c r="AT9">
        <v>3.3119999999999998</v>
      </c>
      <c r="AU9">
        <v>2.9529999999999998</v>
      </c>
    </row>
    <row r="10" spans="3:47" x14ac:dyDescent="0.2">
      <c r="C10" t="s">
        <v>10</v>
      </c>
      <c r="D10" s="3">
        <f>'[1]3DNAICS'!O27</f>
        <v>3.41</v>
      </c>
      <c r="E10" s="3">
        <f>'[1]3DNAICS'!O90</f>
        <v>3.074074074074074</v>
      </c>
      <c r="F10" s="3">
        <f>'[1]3DNAICS'!O153</f>
        <v>3.4444444444444442</v>
      </c>
      <c r="G10" s="3">
        <f>'[1]3DNAICS'!O237</f>
        <v>3.9207335907335916</v>
      </c>
      <c r="H10" s="3">
        <f>'[1]3DNAICS'!O321</f>
        <v>4.4137931034482758</v>
      </c>
      <c r="I10" s="3">
        <f>'[1]3DNAICS'!O405</f>
        <v>9.3260869565217384</v>
      </c>
      <c r="N10" t="s">
        <v>10</v>
      </c>
      <c r="O10" s="3">
        <f t="shared" si="0"/>
        <v>3.41</v>
      </c>
      <c r="P10" s="3">
        <f t="shared" si="1"/>
        <v>3.074074074074074</v>
      </c>
      <c r="Q10" s="3">
        <f t="shared" si="2"/>
        <v>3.4444444444444442</v>
      </c>
      <c r="R10" s="3">
        <f t="shared" si="3"/>
        <v>3.9207335907335916</v>
      </c>
      <c r="S10" s="3">
        <f t="shared" si="4"/>
        <v>4.4137931034482758</v>
      </c>
      <c r="T10" s="3">
        <f t="shared" si="5"/>
        <v>9.3260869565217384</v>
      </c>
      <c r="U10" s="3"/>
      <c r="V10" s="3"/>
      <c r="W10" s="3"/>
      <c r="X10" s="3"/>
      <c r="Y10" s="3"/>
      <c r="Z10">
        <v>1994</v>
      </c>
      <c r="AA10" s="3">
        <v>2.79</v>
      </c>
      <c r="AB10" s="3">
        <v>2.92</v>
      </c>
      <c r="AC10" s="3">
        <v>2.94</v>
      </c>
      <c r="AD10" s="3">
        <v>2.94</v>
      </c>
      <c r="AE10" s="3">
        <v>3.14</v>
      </c>
      <c r="AF10" s="3">
        <v>2.23</v>
      </c>
      <c r="AG10">
        <v>2.61</v>
      </c>
      <c r="AH10">
        <v>2.4900000000000002</v>
      </c>
      <c r="AI10">
        <v>3.39</v>
      </c>
      <c r="AJ10">
        <v>2.99</v>
      </c>
      <c r="AK10">
        <v>3.39</v>
      </c>
      <c r="AL10">
        <v>2.68</v>
      </c>
      <c r="AM10">
        <v>2.81</v>
      </c>
      <c r="AN10">
        <v>2.62</v>
      </c>
      <c r="AO10">
        <v>3.75</v>
      </c>
      <c r="AP10">
        <v>3.18</v>
      </c>
      <c r="AQ10">
        <v>3.3330000000000002</v>
      </c>
      <c r="AR10">
        <v>3.48</v>
      </c>
      <c r="AS10">
        <v>2.68</v>
      </c>
      <c r="AT10">
        <v>3.48</v>
      </c>
      <c r="AU10">
        <v>3</v>
      </c>
    </row>
    <row r="11" spans="3:47" x14ac:dyDescent="0.2">
      <c r="C11" t="s">
        <v>11</v>
      </c>
      <c r="D11" s="3">
        <f>'[1]3DNAICS'!O28</f>
        <v>4.18</v>
      </c>
      <c r="E11" s="3">
        <f>'[1]3DNAICS'!O91</f>
        <v>3.736842105263158</v>
      </c>
      <c r="F11" s="3">
        <f>'[1]3DNAICS'!O154</f>
        <v>4.08</v>
      </c>
      <c r="G11" s="3">
        <f>'[1]3DNAICS'!O238</f>
        <v>3.7826086956521738</v>
      </c>
      <c r="H11" s="3">
        <f>'[1]3DNAICS'!O322</f>
        <v>5.3125</v>
      </c>
      <c r="I11" s="3">
        <f>'[1]3DNAICS'!O406</f>
        <v>9.7142857142857135</v>
      </c>
      <c r="N11" t="s">
        <v>11</v>
      </c>
      <c r="O11" s="3">
        <f t="shared" si="0"/>
        <v>4.18</v>
      </c>
      <c r="P11" s="3">
        <f t="shared" si="1"/>
        <v>3.736842105263158</v>
      </c>
      <c r="Q11" s="3">
        <f t="shared" si="2"/>
        <v>4.08</v>
      </c>
      <c r="R11" s="3">
        <f t="shared" si="3"/>
        <v>3.7826086956521738</v>
      </c>
      <c r="S11" s="3">
        <f t="shared" si="4"/>
        <v>5.3125</v>
      </c>
      <c r="T11" s="3">
        <f t="shared" si="5"/>
        <v>9.7142857142857135</v>
      </c>
      <c r="U11" s="3"/>
      <c r="V11" s="3"/>
      <c r="W11" s="3"/>
      <c r="X11" s="3"/>
      <c r="Y11" s="3"/>
      <c r="Z11">
        <v>1998</v>
      </c>
      <c r="AA11" s="3">
        <v>2.7</v>
      </c>
      <c r="AB11" s="3">
        <v>2.68</v>
      </c>
      <c r="AC11" s="3">
        <v>2.82</v>
      </c>
      <c r="AD11" s="3">
        <v>2.8</v>
      </c>
      <c r="AE11" s="3">
        <v>2.77</v>
      </c>
      <c r="AF11" s="3">
        <v>2.6</v>
      </c>
      <c r="AG11">
        <v>2.6</v>
      </c>
      <c r="AH11">
        <v>2.37</v>
      </c>
      <c r="AI11">
        <v>2.6</v>
      </c>
      <c r="AJ11">
        <v>2.2999999999999998</v>
      </c>
      <c r="AK11">
        <v>2.67</v>
      </c>
      <c r="AL11">
        <v>2.5499999999999998</v>
      </c>
      <c r="AM11">
        <v>2.92</v>
      </c>
      <c r="AN11">
        <v>2.2200000000000002</v>
      </c>
      <c r="AO11">
        <v>2.85</v>
      </c>
      <c r="AP11">
        <v>2.36</v>
      </c>
      <c r="AQ11">
        <v>2.5</v>
      </c>
      <c r="AR11">
        <v>2.93</v>
      </c>
      <c r="AS11">
        <v>2.79</v>
      </c>
      <c r="AT11">
        <v>2.6</v>
      </c>
      <c r="AU11">
        <v>2.6</v>
      </c>
    </row>
    <row r="12" spans="3:47" x14ac:dyDescent="0.2">
      <c r="C12" t="s">
        <v>12</v>
      </c>
      <c r="D12" s="3">
        <f>'[1]3DNAICS'!O29</f>
        <v>3.4</v>
      </c>
      <c r="E12" s="3">
        <f>'[1]3DNAICS'!O92</f>
        <v>3</v>
      </c>
      <c r="F12" s="3">
        <f>'[1]3DNAICS'!O155</f>
        <v>2.5188002926115582</v>
      </c>
      <c r="G12" s="3">
        <f>'[1]3DNAICS'!O239</f>
        <v>4</v>
      </c>
      <c r="H12" s="3">
        <f>'[1]3DNAICS'!O323</f>
        <v>4.75</v>
      </c>
      <c r="I12" s="3">
        <f>'[1]3DNAICS'!O407</f>
        <v>14</v>
      </c>
      <c r="N12" t="s">
        <v>12</v>
      </c>
      <c r="O12" s="3">
        <f t="shared" si="0"/>
        <v>3.4</v>
      </c>
      <c r="P12" s="3">
        <f t="shared" si="1"/>
        <v>3</v>
      </c>
      <c r="Q12" s="3">
        <f t="shared" si="2"/>
        <v>2.5188002926115582</v>
      </c>
      <c r="R12" s="3">
        <f t="shared" si="3"/>
        <v>4</v>
      </c>
      <c r="S12" s="3">
        <f t="shared" si="4"/>
        <v>4.75</v>
      </c>
      <c r="T12" s="3">
        <f t="shared" si="5"/>
        <v>14</v>
      </c>
      <c r="U12" s="3"/>
      <c r="V12" s="3"/>
      <c r="W12" s="3"/>
      <c r="X12" s="3"/>
      <c r="Y12" s="3"/>
      <c r="Z12">
        <v>2002</v>
      </c>
      <c r="AA12" s="3">
        <v>4.29</v>
      </c>
      <c r="AB12" s="3">
        <v>4.59</v>
      </c>
      <c r="AC12" s="3">
        <v>4.8899999999999997</v>
      </c>
      <c r="AD12" s="3">
        <v>5</v>
      </c>
      <c r="AE12" s="3">
        <v>5</v>
      </c>
      <c r="AF12" s="3">
        <v>3.87</v>
      </c>
      <c r="AG12">
        <v>4</v>
      </c>
      <c r="AH12">
        <v>3.71</v>
      </c>
      <c r="AI12">
        <v>5</v>
      </c>
      <c r="AJ12">
        <v>3.23</v>
      </c>
      <c r="AK12">
        <v>3.64</v>
      </c>
      <c r="AL12">
        <v>3.86</v>
      </c>
      <c r="AM12">
        <v>3.99</v>
      </c>
      <c r="AN12">
        <v>4.25</v>
      </c>
      <c r="AO12">
        <v>4.25</v>
      </c>
      <c r="AP12">
        <v>4.1500000000000004</v>
      </c>
      <c r="AQ12">
        <v>4.97</v>
      </c>
      <c r="AR12">
        <v>4.5999999999999996</v>
      </c>
      <c r="AS12">
        <v>4.24</v>
      </c>
      <c r="AT12">
        <v>4</v>
      </c>
      <c r="AU12">
        <v>4</v>
      </c>
    </row>
    <row r="13" spans="3:47" x14ac:dyDescent="0.2">
      <c r="C13" t="s">
        <v>13</v>
      </c>
      <c r="D13" s="3">
        <f>'[1]3DNAICS'!O30</f>
        <v>3.57</v>
      </c>
      <c r="E13" s="3">
        <f>'[1]3DNAICS'!O93</f>
        <v>3.0975609756097562</v>
      </c>
      <c r="F13" s="3">
        <f>'[1]3DNAICS'!O156</f>
        <v>3.0625</v>
      </c>
      <c r="G13" s="3">
        <f>'[1]3DNAICS'!O240</f>
        <v>2.9863013698630136</v>
      </c>
      <c r="H13" s="3">
        <f>'[1]3DNAICS'!O324</f>
        <v>4.7719298245614032</v>
      </c>
      <c r="I13" s="3">
        <f>'[1]3DNAICS'!O408</f>
        <v>7.2758620689655169</v>
      </c>
      <c r="N13" t="s">
        <v>13</v>
      </c>
      <c r="O13" s="3">
        <f t="shared" si="0"/>
        <v>3.57</v>
      </c>
      <c r="P13" s="3">
        <f t="shared" si="1"/>
        <v>3.0975609756097562</v>
      </c>
      <c r="Q13" s="3">
        <f t="shared" si="2"/>
        <v>3.0625</v>
      </c>
      <c r="R13" s="3">
        <f t="shared" si="3"/>
        <v>2.9863013698630136</v>
      </c>
      <c r="S13" s="3">
        <f t="shared" si="4"/>
        <v>4.7719298245614032</v>
      </c>
      <c r="T13" s="3">
        <f t="shared" si="5"/>
        <v>7.2758620689655169</v>
      </c>
      <c r="U13" s="3"/>
      <c r="V13" s="3"/>
      <c r="W13" s="3"/>
      <c r="X13" s="3"/>
      <c r="Z13">
        <v>2006</v>
      </c>
      <c r="AA13" s="3">
        <v>8</v>
      </c>
      <c r="AB13" s="3">
        <v>8.4499999999999993</v>
      </c>
      <c r="AC13" s="3">
        <v>8.49</v>
      </c>
      <c r="AD13" s="3">
        <v>8.5</v>
      </c>
      <c r="AE13" s="3">
        <v>8.5</v>
      </c>
      <c r="AF13" s="3">
        <v>8.57</v>
      </c>
      <c r="AG13">
        <v>8.33</v>
      </c>
      <c r="AH13">
        <v>7.82</v>
      </c>
      <c r="AI13">
        <v>8.5</v>
      </c>
      <c r="AJ13">
        <v>5</v>
      </c>
      <c r="AK13">
        <v>7.57</v>
      </c>
      <c r="AL13">
        <v>8.67</v>
      </c>
      <c r="AM13">
        <v>8.4</v>
      </c>
      <c r="AN13">
        <v>6.04</v>
      </c>
      <c r="AO13">
        <v>8</v>
      </c>
      <c r="AP13">
        <v>8</v>
      </c>
      <c r="AQ13">
        <v>9.19</v>
      </c>
      <c r="AR13">
        <v>9</v>
      </c>
      <c r="AS13">
        <v>7.56</v>
      </c>
      <c r="AT13">
        <v>8</v>
      </c>
      <c r="AU13">
        <v>8</v>
      </c>
    </row>
    <row r="14" spans="3:47" x14ac:dyDescent="0.2">
      <c r="C14" t="s">
        <v>14</v>
      </c>
      <c r="D14" s="3">
        <f>'[1]3DNAICS'!O31</f>
        <v>2.48</v>
      </c>
      <c r="E14" s="3">
        <f>'[1]3DNAICS'!O94</f>
        <v>2.148842777334397</v>
      </c>
      <c r="F14" s="3">
        <f>'[1]3DNAICS'!O157</f>
        <v>2.4504347826086956</v>
      </c>
      <c r="G14" s="3">
        <f>'[1]3DNAICS'!O241</f>
        <v>2.6365187713310578</v>
      </c>
      <c r="H14" s="3">
        <f>'[1]3DNAICS'!O325</f>
        <v>4.1488095238095237</v>
      </c>
      <c r="I14" s="3">
        <f>'[1]3DNAICS'!O409</f>
        <v>8.4177215189873422</v>
      </c>
      <c r="N14" t="s">
        <v>14</v>
      </c>
      <c r="O14" s="3">
        <f t="shared" si="0"/>
        <v>2.48</v>
      </c>
      <c r="P14" s="3">
        <f t="shared" si="1"/>
        <v>2.148842777334397</v>
      </c>
      <c r="Q14" s="3">
        <f t="shared" si="2"/>
        <v>2.4504347826086956</v>
      </c>
      <c r="R14" s="3">
        <f t="shared" si="3"/>
        <v>2.6365187713310578</v>
      </c>
      <c r="S14" s="3">
        <f t="shared" si="4"/>
        <v>4.1488095238095237</v>
      </c>
      <c r="T14" s="3">
        <f t="shared" si="5"/>
        <v>8.4177215189873422</v>
      </c>
      <c r="U14" s="3"/>
      <c r="V14" s="3"/>
      <c r="W14" s="3"/>
      <c r="X14" s="3"/>
      <c r="Z14">
        <v>2010</v>
      </c>
      <c r="AA14">
        <v>11.16</v>
      </c>
      <c r="AB14">
        <v>11.02</v>
      </c>
      <c r="AC14">
        <v>13.84</v>
      </c>
      <c r="AD14">
        <v>17.64</v>
      </c>
      <c r="AE14">
        <v>19</v>
      </c>
      <c r="AF14">
        <v>16.05</v>
      </c>
      <c r="AG14">
        <v>11.44</v>
      </c>
      <c r="AH14">
        <v>11.46</v>
      </c>
      <c r="AI14">
        <v>9.82</v>
      </c>
      <c r="AJ14">
        <v>8.3699999999999992</v>
      </c>
      <c r="AK14">
        <v>10.61</v>
      </c>
      <c r="AL14">
        <v>12.8</v>
      </c>
      <c r="AM14">
        <v>11.6</v>
      </c>
      <c r="AN14">
        <v>10.37</v>
      </c>
      <c r="AO14">
        <v>6.36</v>
      </c>
      <c r="AP14">
        <v>7.7</v>
      </c>
      <c r="AQ14">
        <v>14.32</v>
      </c>
      <c r="AR14">
        <v>12.64</v>
      </c>
      <c r="AS14">
        <v>9.23</v>
      </c>
      <c r="AT14">
        <v>19</v>
      </c>
      <c r="AU14">
        <v>19.88</v>
      </c>
    </row>
    <row r="15" spans="3:47" x14ac:dyDescent="0.2">
      <c r="C15" t="s">
        <v>15</v>
      </c>
      <c r="D15" s="3">
        <f>'[1]3DNAICS'!O32</f>
        <v>4</v>
      </c>
      <c r="E15" s="3">
        <f>'[1]3DNAICS'!O95</f>
        <v>3.6041666666666665</v>
      </c>
      <c r="F15" s="3">
        <f>'[1]3DNAICS'!O158</f>
        <v>4.041666666666667</v>
      </c>
      <c r="G15" s="3">
        <f>'[1]3DNAICS'!O242</f>
        <v>3.8409090909090908</v>
      </c>
      <c r="H15" s="3">
        <f>'[1]3DNAICS'!O326</f>
        <v>4.9782608695652177</v>
      </c>
      <c r="I15" s="3">
        <f>'[1]3DNAICS'!O410</f>
        <v>8.2564102564102573</v>
      </c>
      <c r="N15" t="s">
        <v>15</v>
      </c>
      <c r="O15" s="3">
        <f t="shared" si="0"/>
        <v>4</v>
      </c>
      <c r="P15" s="3">
        <f t="shared" si="1"/>
        <v>3.6041666666666665</v>
      </c>
      <c r="Q15" s="3">
        <f t="shared" si="2"/>
        <v>4.041666666666667</v>
      </c>
      <c r="R15" s="3">
        <f t="shared" si="3"/>
        <v>3.8409090909090908</v>
      </c>
      <c r="S15" s="3">
        <f t="shared" si="4"/>
        <v>4.9782608695652177</v>
      </c>
      <c r="T15" s="3">
        <f t="shared" si="5"/>
        <v>8.2564102564102573</v>
      </c>
      <c r="U15" s="3"/>
      <c r="V15" s="3"/>
      <c r="W15" s="3"/>
      <c r="X15" s="3"/>
      <c r="Z15">
        <v>2014</v>
      </c>
      <c r="AA15">
        <v>16.98</v>
      </c>
      <c r="AB15">
        <v>10.87</v>
      </c>
      <c r="AC15">
        <v>14.13</v>
      </c>
      <c r="AD15">
        <v>15.16</v>
      </c>
      <c r="AE15">
        <v>20</v>
      </c>
      <c r="AF15">
        <v>20.03</v>
      </c>
      <c r="AG15">
        <v>18.12</v>
      </c>
      <c r="AH15">
        <v>14.9</v>
      </c>
      <c r="AI15">
        <v>18.760000000000002</v>
      </c>
      <c r="AJ15">
        <v>13.2</v>
      </c>
      <c r="AK15">
        <v>13.9</v>
      </c>
      <c r="AL15">
        <v>12</v>
      </c>
      <c r="AM15">
        <v>11.01</v>
      </c>
      <c r="AN15">
        <v>15.64</v>
      </c>
      <c r="AO15">
        <v>18</v>
      </c>
      <c r="AP15">
        <v>22.65</v>
      </c>
      <c r="AQ15">
        <v>23.1</v>
      </c>
      <c r="AR15">
        <v>26</v>
      </c>
      <c r="AS15">
        <v>15.5</v>
      </c>
      <c r="AT15">
        <v>19</v>
      </c>
      <c r="AU15">
        <v>18.71</v>
      </c>
    </row>
    <row r="16" spans="3:47" x14ac:dyDescent="0.2">
      <c r="C16" t="s">
        <v>16</v>
      </c>
      <c r="D16" s="3">
        <f>'[1]3DNAICS'!O33</f>
        <v>2.0499999999999998</v>
      </c>
      <c r="E16" s="3">
        <f>'[1]3DNAICS'!O96</f>
        <v>1.798329355608592</v>
      </c>
      <c r="F16" s="3">
        <f>'[1]3DNAICS'!O159</f>
        <v>2.1344019728729964</v>
      </c>
      <c r="G16" s="3">
        <f>'[1]3DNAICS'!O243</f>
        <v>2.1410129096325718</v>
      </c>
      <c r="H16" s="3">
        <f>'[1]3DNAICS'!O327</f>
        <v>3.5421412300683373</v>
      </c>
      <c r="I16" s="3">
        <f>'[1]3DNAICS'!O411</f>
        <v>7.0694935217903412</v>
      </c>
      <c r="N16" t="s">
        <v>16</v>
      </c>
      <c r="O16" s="3">
        <f t="shared" si="0"/>
        <v>2.0499999999999998</v>
      </c>
      <c r="P16" s="3">
        <f t="shared" si="1"/>
        <v>1.798329355608592</v>
      </c>
      <c r="Q16" s="3">
        <f t="shared" si="2"/>
        <v>2.1344019728729964</v>
      </c>
      <c r="R16" s="3">
        <f t="shared" si="3"/>
        <v>2.1410129096325718</v>
      </c>
      <c r="S16" s="3">
        <f t="shared" si="4"/>
        <v>3.5421412300683373</v>
      </c>
      <c r="T16" s="3">
        <f t="shared" si="5"/>
        <v>7.0694935217903412</v>
      </c>
      <c r="U16" s="3"/>
      <c r="V16" s="3"/>
      <c r="W16" s="3"/>
      <c r="X16" s="3"/>
    </row>
    <row r="17" spans="3:47" x14ac:dyDescent="0.2">
      <c r="C17" t="s">
        <v>17</v>
      </c>
      <c r="D17" s="3">
        <f>'[1]3DNAICS'!O34</f>
        <v>1.94</v>
      </c>
      <c r="E17" s="3">
        <f>'[1]3DNAICS'!O97</f>
        <v>1.6706976850271993</v>
      </c>
      <c r="F17" s="3">
        <f>'[1]3DNAICS'!O160</f>
        <v>2.0856364344102762</v>
      </c>
      <c r="G17" s="3">
        <f>'[1]3DNAICS'!O244</f>
        <v>2.1447028423772609</v>
      </c>
      <c r="H17" s="3">
        <f>'[1]3DNAICS'!O328</f>
        <v>3.2284351972258345</v>
      </c>
      <c r="I17" s="3">
        <f>'[1]3DNAICS'!O412</f>
        <v>7.1483385939741746</v>
      </c>
      <c r="N17" t="s">
        <v>17</v>
      </c>
      <c r="O17" s="3">
        <f t="shared" si="0"/>
        <v>1.94</v>
      </c>
      <c r="P17" s="3">
        <f t="shared" si="1"/>
        <v>1.6706976850271993</v>
      </c>
      <c r="Q17" s="3">
        <f t="shared" si="2"/>
        <v>2.0856364344102762</v>
      </c>
      <c r="R17" s="3">
        <f t="shared" si="3"/>
        <v>2.1447028423772609</v>
      </c>
      <c r="S17" s="3">
        <f t="shared" si="4"/>
        <v>3.2284351972258345</v>
      </c>
      <c r="T17" s="3">
        <f t="shared" si="5"/>
        <v>7.1483385939741746</v>
      </c>
      <c r="U17" s="3"/>
      <c r="V17" s="3"/>
      <c r="W17" s="3"/>
      <c r="X17" s="3"/>
    </row>
    <row r="18" spans="3:47" x14ac:dyDescent="0.2">
      <c r="C18" t="s">
        <v>18</v>
      </c>
      <c r="D18" s="3">
        <f>'[1]3DNAICS'!O35</f>
        <v>3.14</v>
      </c>
      <c r="E18" s="3">
        <f>'[1]3DNAICS'!O98</f>
        <v>3.1354166666666665</v>
      </c>
      <c r="F18" s="3">
        <f>'[1]3DNAICS'!O161</f>
        <v>3.5272727272727273</v>
      </c>
      <c r="G18" s="3">
        <f>'[1]3DNAICS'!O245</f>
        <v>3.4761904761904763</v>
      </c>
      <c r="H18" s="3">
        <f>'[1]3DNAICS'!O329</f>
        <v>5</v>
      </c>
      <c r="I18" s="3">
        <f>'[1]3DNAICS'!O413</f>
        <v>8.96875</v>
      </c>
      <c r="N18" t="s">
        <v>18</v>
      </c>
      <c r="O18" s="3">
        <f t="shared" si="0"/>
        <v>3.14</v>
      </c>
      <c r="P18" s="3">
        <f t="shared" si="1"/>
        <v>3.1354166666666665</v>
      </c>
      <c r="Q18" s="3">
        <f t="shared" si="2"/>
        <v>3.5272727272727273</v>
      </c>
      <c r="R18" s="3">
        <f t="shared" si="3"/>
        <v>3.4761904761904763</v>
      </c>
      <c r="S18" s="3">
        <f t="shared" si="4"/>
        <v>5</v>
      </c>
      <c r="T18" s="3">
        <f t="shared" si="5"/>
        <v>8.96875</v>
      </c>
      <c r="U18" s="3"/>
      <c r="V18" s="3"/>
      <c r="W18" s="3"/>
      <c r="X18" s="3"/>
    </row>
    <row r="19" spans="3:47" x14ac:dyDescent="0.2">
      <c r="C19" t="s">
        <v>19</v>
      </c>
      <c r="D19" s="3">
        <f>'[1]3DNAICS'!O36</f>
        <v>2.74</v>
      </c>
      <c r="E19" s="3">
        <f>'[1]3DNAICS'!O99</f>
        <v>2.5223097112860891</v>
      </c>
      <c r="F19" s="3">
        <f>'[1]3DNAICS'!O162</f>
        <v>2.7847222222222223</v>
      </c>
      <c r="G19" s="3">
        <f>'[1]3DNAICS'!O246</f>
        <v>2.9054054054054053</v>
      </c>
      <c r="H19" s="3">
        <f>'[1]3DNAICS'!O330</f>
        <v>4.201421800947867</v>
      </c>
      <c r="I19" s="3">
        <f>'[1]3DNAICS'!O414</f>
        <v>8.3152173913043477</v>
      </c>
      <c r="N19" t="s">
        <v>19</v>
      </c>
      <c r="O19" s="3">
        <f t="shared" si="0"/>
        <v>2.74</v>
      </c>
      <c r="P19" s="3">
        <f t="shared" si="1"/>
        <v>2.5223097112860891</v>
      </c>
      <c r="Q19" s="3">
        <f t="shared" si="2"/>
        <v>2.7847222222222223</v>
      </c>
      <c r="R19" s="3">
        <f t="shared" si="3"/>
        <v>2.9054054054054053</v>
      </c>
      <c r="S19" s="3">
        <f t="shared" si="4"/>
        <v>4.201421800947867</v>
      </c>
      <c r="T19" s="3">
        <f t="shared" si="5"/>
        <v>8.3152173913043477</v>
      </c>
      <c r="U19" s="3"/>
      <c r="V19" s="3"/>
      <c r="W19" s="3"/>
      <c r="X19" s="3"/>
    </row>
    <row r="20" spans="3:47" x14ac:dyDescent="0.2">
      <c r="C20" t="s">
        <v>20</v>
      </c>
      <c r="D20" s="3">
        <f>'[1]3DNAICS'!O37</f>
        <v>2.69</v>
      </c>
      <c r="E20" s="3">
        <f>'[1]3DNAICS'!O100</f>
        <v>2.4759887005649719</v>
      </c>
      <c r="F20" s="3">
        <f>'[1]3DNAICS'!O163</f>
        <v>2.6942046855733661</v>
      </c>
      <c r="G20" s="3">
        <f>'[1]3DNAICS'!O247</f>
        <v>2.889603429796356</v>
      </c>
      <c r="H20" s="3">
        <f>'[1]3DNAICS'!O331</f>
        <v>4.078125</v>
      </c>
      <c r="I20" s="3">
        <f>'[1]3DNAICS'!O415</f>
        <v>8.3971282051282046</v>
      </c>
      <c r="N20" t="s">
        <v>20</v>
      </c>
      <c r="O20" s="3">
        <f t="shared" si="0"/>
        <v>2.69</v>
      </c>
      <c r="P20" s="3">
        <f t="shared" si="1"/>
        <v>2.4759887005649719</v>
      </c>
      <c r="Q20" s="3">
        <f t="shared" si="2"/>
        <v>2.6942046855733661</v>
      </c>
      <c r="R20" s="3">
        <f t="shared" si="3"/>
        <v>2.889603429796356</v>
      </c>
      <c r="S20" s="3">
        <f t="shared" si="4"/>
        <v>4.078125</v>
      </c>
      <c r="T20" s="3">
        <f t="shared" si="5"/>
        <v>8.3971282051282046</v>
      </c>
      <c r="U20" s="3"/>
      <c r="V20" s="3"/>
      <c r="W20" s="3"/>
      <c r="X20" s="3"/>
      <c r="Z20">
        <v>1983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3:47" x14ac:dyDescent="0.2">
      <c r="C21" t="s">
        <v>21</v>
      </c>
      <c r="D21" s="3">
        <f>'[1]3DNAICS'!O38</f>
        <v>3.53</v>
      </c>
      <c r="E21" s="3">
        <f>'[1]3DNAICS'!O101</f>
        <v>3.3714285714285714</v>
      </c>
      <c r="F21" s="3">
        <f>'[1]3DNAICS'!O164</f>
        <v>3.4454545454545453</v>
      </c>
      <c r="G21" s="3">
        <f>'[1]3DNAICS'!O248</f>
        <v>3.4854771784232366</v>
      </c>
      <c r="H21" s="3">
        <f>'[1]3DNAICS'!O332</f>
        <v>4.9190476190476193</v>
      </c>
      <c r="I21" s="3">
        <f>'[1]3DNAICS'!O416</f>
        <v>8.9</v>
      </c>
      <c r="N21" t="s">
        <v>21</v>
      </c>
      <c r="O21" s="3">
        <f t="shared" si="0"/>
        <v>3.53</v>
      </c>
      <c r="P21" s="3">
        <f t="shared" si="1"/>
        <v>3.3714285714285714</v>
      </c>
      <c r="Q21" s="3">
        <f t="shared" si="2"/>
        <v>3.4454545454545453</v>
      </c>
      <c r="R21" s="3">
        <f t="shared" si="3"/>
        <v>3.4854771784232366</v>
      </c>
      <c r="S21" s="3">
        <f t="shared" si="4"/>
        <v>4.9190476190476193</v>
      </c>
      <c r="T21" s="3">
        <f t="shared" si="5"/>
        <v>8.9</v>
      </c>
      <c r="U21" s="3"/>
      <c r="V21" s="3"/>
      <c r="W21" s="3"/>
      <c r="X21" s="3"/>
      <c r="Z21">
        <f>Z20+1</f>
        <v>1984</v>
      </c>
    </row>
    <row r="22" spans="3:47" x14ac:dyDescent="0.2">
      <c r="C22" t="s">
        <v>22</v>
      </c>
      <c r="D22" s="3">
        <f>'[1]3DNAICS'!O39</f>
        <v>3.56</v>
      </c>
      <c r="E22" s="3">
        <f>'[1]3DNAICS'!O102</f>
        <v>3.4587155963302751</v>
      </c>
      <c r="F22" s="3">
        <f>'[1]3DNAICS'!O165</f>
        <v>3.6846846846846848</v>
      </c>
      <c r="G22" s="3">
        <f>'[1]3DNAICS'!O249</f>
        <v>3.6464646464646466</v>
      </c>
      <c r="H22" s="3">
        <f>'[1]3DNAICS'!O333</f>
        <v>5.2682926829268295</v>
      </c>
      <c r="I22" s="3">
        <f>'[1]3DNAICS'!O417</f>
        <v>12.119047619047619</v>
      </c>
      <c r="N22" t="s">
        <v>22</v>
      </c>
      <c r="O22" s="3">
        <f t="shared" si="0"/>
        <v>3.56</v>
      </c>
      <c r="P22" s="3">
        <f t="shared" si="1"/>
        <v>3.4587155963302751</v>
      </c>
      <c r="Q22" s="3">
        <f t="shared" si="2"/>
        <v>3.6846846846846848</v>
      </c>
      <c r="R22" s="3">
        <f t="shared" si="3"/>
        <v>3.6464646464646466</v>
      </c>
      <c r="S22" s="3">
        <f t="shared" si="4"/>
        <v>5.2682926829268295</v>
      </c>
      <c r="T22" s="3">
        <f t="shared" si="5"/>
        <v>12.119047619047619</v>
      </c>
      <c r="U22" s="3"/>
      <c r="V22" s="3"/>
      <c r="W22" s="3"/>
      <c r="X22" s="3"/>
      <c r="Z22">
        <f t="shared" ref="Z22:Z46" si="6">Z21+1</f>
        <v>1985</v>
      </c>
      <c r="AA22">
        <f t="shared" ref="AA22:AU22" si="7">AA7</f>
        <v>4.29</v>
      </c>
      <c r="AB22">
        <f t="shared" si="7"/>
        <v>4.43</v>
      </c>
      <c r="AC22">
        <f t="shared" si="7"/>
        <v>4.7699999999999996</v>
      </c>
      <c r="AD22">
        <f t="shared" si="7"/>
        <v>4.7699999999999996</v>
      </c>
      <c r="AE22">
        <f t="shared" si="7"/>
        <v>4.97</v>
      </c>
      <c r="AF22">
        <f t="shared" si="7"/>
        <v>4.38</v>
      </c>
      <c r="AG22">
        <f t="shared" si="7"/>
        <v>4.6500000000000004</v>
      </c>
      <c r="AH22">
        <f t="shared" si="7"/>
        <v>4.24</v>
      </c>
      <c r="AI22">
        <f t="shared" si="7"/>
        <v>4.6399999999999997</v>
      </c>
      <c r="AJ22">
        <f t="shared" si="7"/>
        <v>4</v>
      </c>
      <c r="AK22">
        <f t="shared" si="7"/>
        <v>4.33</v>
      </c>
      <c r="AL22">
        <f t="shared" si="7"/>
        <v>4.5599999999999996</v>
      </c>
      <c r="AM22">
        <f t="shared" si="7"/>
        <v>4.34</v>
      </c>
      <c r="AN22">
        <f t="shared" si="7"/>
        <v>4.18</v>
      </c>
      <c r="AO22">
        <f t="shared" si="7"/>
        <v>4.6900000000000004</v>
      </c>
      <c r="AP22">
        <f t="shared" si="7"/>
        <v>4.6399999999999997</v>
      </c>
      <c r="AQ22">
        <f t="shared" si="7"/>
        <v>4.6659999999999995</v>
      </c>
      <c r="AR22">
        <f t="shared" si="7"/>
        <v>4.75</v>
      </c>
      <c r="AS22">
        <f t="shared" si="7"/>
        <v>4.84</v>
      </c>
      <c r="AT22">
        <f t="shared" si="7"/>
        <v>4.88</v>
      </c>
      <c r="AU22">
        <f t="shared" si="7"/>
        <v>4.95</v>
      </c>
    </row>
    <row r="23" spans="3:47" x14ac:dyDescent="0.2">
      <c r="C23" t="s">
        <v>23</v>
      </c>
      <c r="D23" s="3">
        <f>'[1]3DNAICS'!O40</f>
        <v>3.75</v>
      </c>
      <c r="E23" s="3">
        <f>'[1]3DNAICS'!O103</f>
        <v>3.4615384615384617</v>
      </c>
      <c r="F23" s="3">
        <f>'[1]3DNAICS'!O166</f>
        <v>3.7931034482758621</v>
      </c>
      <c r="G23" s="3">
        <f>'[1]3DNAICS'!O250</f>
        <v>3.6875</v>
      </c>
      <c r="H23" s="3">
        <f>'[1]3DNAICS'!O334</f>
        <v>5.4923076923076923</v>
      </c>
      <c r="I23" s="3">
        <f>'[1]3DNAICS'!O418</f>
        <v>9.4</v>
      </c>
      <c r="N23" t="s">
        <v>23</v>
      </c>
      <c r="O23" s="3">
        <f t="shared" si="0"/>
        <v>3.75</v>
      </c>
      <c r="P23" s="3">
        <f t="shared" si="1"/>
        <v>3.4615384615384617</v>
      </c>
      <c r="Q23" s="3">
        <f t="shared" si="2"/>
        <v>3.7931034482758621</v>
      </c>
      <c r="R23" s="3">
        <f t="shared" si="3"/>
        <v>3.6875</v>
      </c>
      <c r="S23" s="3">
        <f t="shared" si="4"/>
        <v>5.4923076923076923</v>
      </c>
      <c r="T23" s="3">
        <f t="shared" si="5"/>
        <v>9.4</v>
      </c>
      <c r="U23" s="3"/>
      <c r="V23" s="3"/>
      <c r="W23" s="3"/>
      <c r="X23" s="3"/>
      <c r="Z23">
        <f t="shared" si="6"/>
        <v>1986</v>
      </c>
    </row>
    <row r="24" spans="3:47" x14ac:dyDescent="0.2">
      <c r="C24" t="s">
        <v>24</v>
      </c>
      <c r="D24" s="3">
        <f>'[1]3DNAICS'!O41</f>
        <v>3.36</v>
      </c>
      <c r="E24" s="3">
        <f>'[1]3DNAICS'!O104</f>
        <v>3.3291139240506329</v>
      </c>
      <c r="F24" s="3">
        <f>'[1]3DNAICS'!O167</f>
        <v>3.5454545454545454</v>
      </c>
      <c r="G24" s="3">
        <f>'[1]3DNAICS'!O251</f>
        <v>3.3773584905660377</v>
      </c>
      <c r="H24" s="3">
        <f>'[1]3DNAICS'!O335</f>
        <v>4.9056603773584904</v>
      </c>
      <c r="I24" s="3">
        <f>'[1]3DNAICS'!O419</f>
        <v>9.3809523809523814</v>
      </c>
      <c r="N24" t="s">
        <v>24</v>
      </c>
      <c r="O24" s="3">
        <f t="shared" si="0"/>
        <v>3.36</v>
      </c>
      <c r="P24" s="3">
        <f t="shared" si="1"/>
        <v>3.3291139240506329</v>
      </c>
      <c r="Q24" s="3">
        <f t="shared" si="2"/>
        <v>3.5454545454545454</v>
      </c>
      <c r="R24" s="3">
        <f t="shared" si="3"/>
        <v>3.3773584905660377</v>
      </c>
      <c r="S24" s="3">
        <f t="shared" si="4"/>
        <v>4.9056603773584904</v>
      </c>
      <c r="T24" s="3">
        <f t="shared" si="5"/>
        <v>9.3809523809523814</v>
      </c>
      <c r="U24" s="3"/>
      <c r="V24" s="3"/>
      <c r="W24" s="3"/>
      <c r="X24" s="3"/>
      <c r="Z24">
        <f t="shared" si="6"/>
        <v>1987</v>
      </c>
    </row>
    <row r="25" spans="3:47" x14ac:dyDescent="0.2">
      <c r="C25" t="s">
        <v>25</v>
      </c>
      <c r="D25" s="3">
        <f>'[1]3DNAICS'!O42</f>
        <v>2.96</v>
      </c>
      <c r="E25" s="3">
        <f>'[1]3DNAICS'!O105</f>
        <v>2.9849624060150375</v>
      </c>
      <c r="F25" s="3">
        <f>'[1]3DNAICS'!O168</f>
        <v>3.2738853503184715</v>
      </c>
      <c r="G25" s="3">
        <f>'[1]3DNAICS'!O252</f>
        <v>3.2264150943396226</v>
      </c>
      <c r="H25" s="3">
        <f>'[1]3DNAICS'!O336</f>
        <v>4.2315270935960587</v>
      </c>
      <c r="I25" s="3">
        <f>'[1]3DNAICS'!O420</f>
        <v>6.9598393574297193</v>
      </c>
      <c r="N25" t="s">
        <v>25</v>
      </c>
      <c r="O25" s="3">
        <f t="shared" si="0"/>
        <v>2.96</v>
      </c>
      <c r="P25" s="3">
        <f t="shared" si="1"/>
        <v>2.9849624060150375</v>
      </c>
      <c r="Q25" s="3">
        <f t="shared" si="2"/>
        <v>3.2738853503184715</v>
      </c>
      <c r="R25" s="3">
        <f t="shared" si="3"/>
        <v>3.2264150943396226</v>
      </c>
      <c r="S25" s="3">
        <f t="shared" si="4"/>
        <v>4.2315270935960587</v>
      </c>
      <c r="T25" s="3">
        <f t="shared" si="5"/>
        <v>6.9598393574297193</v>
      </c>
      <c r="U25" s="3"/>
      <c r="V25" s="3"/>
      <c r="W25" s="3"/>
      <c r="X25" s="3"/>
      <c r="Z25">
        <f t="shared" si="6"/>
        <v>1988</v>
      </c>
      <c r="AA25">
        <f t="shared" ref="AA25:AU25" si="8">AA8</f>
        <v>2.65</v>
      </c>
      <c r="AB25">
        <f t="shared" si="8"/>
        <v>2.61</v>
      </c>
      <c r="AC25">
        <f t="shared" si="8"/>
        <v>2.78</v>
      </c>
      <c r="AD25">
        <f t="shared" si="8"/>
        <v>2.78</v>
      </c>
      <c r="AE25">
        <f t="shared" si="8"/>
        <v>3.13</v>
      </c>
      <c r="AF25">
        <f t="shared" si="8"/>
        <v>2.48</v>
      </c>
      <c r="AG25">
        <f t="shared" si="8"/>
        <v>2.65</v>
      </c>
      <c r="AH25">
        <f t="shared" si="8"/>
        <v>2.36</v>
      </c>
      <c r="AI25">
        <f t="shared" si="8"/>
        <v>3.11</v>
      </c>
      <c r="AJ25">
        <f t="shared" si="8"/>
        <v>3.03</v>
      </c>
      <c r="AK25">
        <f t="shared" si="8"/>
        <v>2.4900000000000002</v>
      </c>
      <c r="AL25">
        <f t="shared" si="8"/>
        <v>2.6</v>
      </c>
      <c r="AM25">
        <f t="shared" si="8"/>
        <v>2.7</v>
      </c>
      <c r="AN25">
        <f t="shared" si="8"/>
        <v>2.29</v>
      </c>
      <c r="AO25">
        <f t="shared" si="8"/>
        <v>3.17</v>
      </c>
      <c r="AP25">
        <f t="shared" si="8"/>
        <v>3.02</v>
      </c>
      <c r="AQ25">
        <f t="shared" si="8"/>
        <v>2.6469999999999998</v>
      </c>
      <c r="AR25">
        <f t="shared" si="8"/>
        <v>2.71</v>
      </c>
      <c r="AS25">
        <f t="shared" si="8"/>
        <v>2.88</v>
      </c>
      <c r="AT25">
        <f t="shared" si="8"/>
        <v>3.14</v>
      </c>
      <c r="AU25">
        <f t="shared" si="8"/>
        <v>2.87</v>
      </c>
    </row>
    <row r="26" spans="3:47" x14ac:dyDescent="0.2">
      <c r="C26" t="s">
        <v>26</v>
      </c>
      <c r="D26" s="3">
        <f>'[1]3DNAICS'!O43</f>
        <v>3.83</v>
      </c>
      <c r="E26" s="3">
        <f>'[1]3DNAICS'!O106</f>
        <v>3.6315789473684212</v>
      </c>
      <c r="F26" s="3">
        <f>'[1]3DNAICS'!O169</f>
        <v>3.7916666666666665</v>
      </c>
      <c r="G26" s="3">
        <f>'[1]3DNAICS'!O253</f>
        <v>4.1481481481481479</v>
      </c>
      <c r="H26" s="3">
        <f>'[1]3DNAICS'!O337</f>
        <v>5.16</v>
      </c>
      <c r="I26" s="3">
        <f>'[1]3DNAICS'!O421</f>
        <v>10.176470588235293</v>
      </c>
      <c r="N26" t="s">
        <v>26</v>
      </c>
      <c r="O26" s="3">
        <f t="shared" si="0"/>
        <v>3.83</v>
      </c>
      <c r="P26" s="3">
        <f t="shared" si="1"/>
        <v>3.6315789473684212</v>
      </c>
      <c r="Q26" s="3">
        <f t="shared" si="2"/>
        <v>3.7916666666666665</v>
      </c>
      <c r="R26" s="3">
        <f t="shared" si="3"/>
        <v>4.1481481481481479</v>
      </c>
      <c r="S26" s="3">
        <f t="shared" si="4"/>
        <v>5.16</v>
      </c>
      <c r="T26" s="3">
        <f t="shared" si="5"/>
        <v>10.176470588235293</v>
      </c>
      <c r="U26" s="3"/>
      <c r="V26" s="3"/>
      <c r="W26" s="3"/>
      <c r="X26" s="3"/>
      <c r="Z26">
        <f t="shared" si="6"/>
        <v>1989</v>
      </c>
    </row>
    <row r="27" spans="3:47" x14ac:dyDescent="0.2">
      <c r="C27" t="s">
        <v>27</v>
      </c>
      <c r="D27" s="3">
        <f>'[1]3DNAICS'!O44</f>
        <v>3.7</v>
      </c>
      <c r="E27" s="3">
        <f>'[1]3DNAICS'!O107</f>
        <v>3.8666666666666667</v>
      </c>
      <c r="F27" s="3">
        <f>'[1]3DNAICS'!O170</f>
        <v>4.5263157894736841</v>
      </c>
      <c r="G27" s="3">
        <f>'[1]3DNAICS'!O254</f>
        <v>3.9249999999999998</v>
      </c>
      <c r="H27" s="3">
        <f>'[1]3DNAICS'!O338</f>
        <v>5.0625</v>
      </c>
      <c r="I27" s="3">
        <f>'[1]3DNAICS'!O422</f>
        <v>9.76</v>
      </c>
      <c r="N27" t="s">
        <v>27</v>
      </c>
      <c r="O27" s="3">
        <f t="shared" si="0"/>
        <v>3.7</v>
      </c>
      <c r="P27" s="3">
        <f t="shared" si="1"/>
        <v>3.8666666666666667</v>
      </c>
      <c r="Q27" s="3">
        <f t="shared" si="2"/>
        <v>4.5263157894736841</v>
      </c>
      <c r="R27" s="3">
        <f t="shared" si="3"/>
        <v>3.9249999999999998</v>
      </c>
      <c r="S27" s="3">
        <f t="shared" si="4"/>
        <v>5.0625</v>
      </c>
      <c r="T27" s="3">
        <f t="shared" si="5"/>
        <v>9.76</v>
      </c>
      <c r="U27" s="3"/>
      <c r="V27" s="3"/>
      <c r="W27" s="3"/>
      <c r="X27" s="3"/>
      <c r="Z27">
        <f t="shared" si="6"/>
        <v>1990</v>
      </c>
    </row>
    <row r="28" spans="3:47" x14ac:dyDescent="0.2">
      <c r="Z28">
        <f t="shared" si="6"/>
        <v>1991</v>
      </c>
      <c r="AA28" s="3">
        <f t="shared" ref="AA28:AU28" si="9">AA9</f>
        <v>2.8540000000000001</v>
      </c>
      <c r="AB28" s="3">
        <f t="shared" si="9"/>
        <v>2.577</v>
      </c>
      <c r="AC28" s="3">
        <f t="shared" si="9"/>
        <v>2.8090000000000002</v>
      </c>
      <c r="AD28" s="3">
        <f t="shared" si="9"/>
        <v>2.8090000000000002</v>
      </c>
      <c r="AE28" s="3">
        <f t="shared" si="9"/>
        <v>3.121</v>
      </c>
      <c r="AF28" s="3">
        <f t="shared" si="9"/>
        <v>2.6259999999999999</v>
      </c>
      <c r="AG28" s="3">
        <f t="shared" si="9"/>
        <v>2.68</v>
      </c>
      <c r="AH28" s="3">
        <f t="shared" si="9"/>
        <v>2.5219999999999998</v>
      </c>
      <c r="AI28" s="3">
        <f t="shared" si="9"/>
        <v>3.7170000000000001</v>
      </c>
      <c r="AJ28" s="3">
        <f t="shared" si="9"/>
        <v>3</v>
      </c>
      <c r="AK28" s="3">
        <f t="shared" si="9"/>
        <v>2.3580000000000001</v>
      </c>
      <c r="AL28" s="3">
        <f t="shared" si="9"/>
        <v>2.4940000000000002</v>
      </c>
      <c r="AM28" s="3">
        <f t="shared" si="9"/>
        <v>3.141</v>
      </c>
      <c r="AN28" s="3">
        <f t="shared" si="9"/>
        <v>2.1720000000000002</v>
      </c>
      <c r="AO28" s="3">
        <f t="shared" si="9"/>
        <v>3.1589999999999998</v>
      </c>
      <c r="AP28" s="3">
        <f t="shared" si="9"/>
        <v>3.0790000000000002</v>
      </c>
      <c r="AQ28" s="3">
        <f t="shared" si="9"/>
        <v>3.3769999999999998</v>
      </c>
      <c r="AR28" s="3">
        <f t="shared" si="9"/>
        <v>3.47</v>
      </c>
      <c r="AS28" s="3">
        <f t="shared" si="9"/>
        <v>3.0350000000000001</v>
      </c>
      <c r="AT28" s="3">
        <f t="shared" si="9"/>
        <v>3.3119999999999998</v>
      </c>
      <c r="AU28" s="3">
        <f t="shared" si="9"/>
        <v>2.9529999999999998</v>
      </c>
    </row>
    <row r="29" spans="3:47" x14ac:dyDescent="0.2">
      <c r="Z29">
        <f t="shared" si="6"/>
        <v>1992</v>
      </c>
    </row>
    <row r="30" spans="3:47" x14ac:dyDescent="0.2">
      <c r="C30" s="9" t="s">
        <v>34</v>
      </c>
      <c r="D30" s="3"/>
      <c r="E30" s="3"/>
      <c r="F30" s="3"/>
      <c r="G30" s="3"/>
      <c r="H30" s="3"/>
      <c r="I30" s="3"/>
      <c r="M30" s="9" t="s">
        <v>37</v>
      </c>
      <c r="Z30">
        <f t="shared" si="6"/>
        <v>1993</v>
      </c>
    </row>
    <row r="31" spans="3:47" x14ac:dyDescent="0.2">
      <c r="D31" s="3"/>
      <c r="E31" s="3"/>
      <c r="F31" s="3"/>
      <c r="G31" s="3"/>
      <c r="H31" s="3"/>
      <c r="I31" s="3"/>
      <c r="Z31">
        <f t="shared" si="6"/>
        <v>1994</v>
      </c>
      <c r="AA31" s="3">
        <f t="shared" ref="AA31:AU31" si="10">AA10</f>
        <v>2.79</v>
      </c>
      <c r="AB31" s="3">
        <f t="shared" si="10"/>
        <v>2.92</v>
      </c>
      <c r="AC31" s="3">
        <f t="shared" si="10"/>
        <v>2.94</v>
      </c>
      <c r="AD31" s="3">
        <f t="shared" si="10"/>
        <v>2.94</v>
      </c>
      <c r="AE31" s="3">
        <f t="shared" si="10"/>
        <v>3.14</v>
      </c>
      <c r="AF31" s="3">
        <f t="shared" si="10"/>
        <v>2.23</v>
      </c>
      <c r="AG31" s="3">
        <f t="shared" si="10"/>
        <v>2.61</v>
      </c>
      <c r="AH31" s="3">
        <f t="shared" si="10"/>
        <v>2.4900000000000002</v>
      </c>
      <c r="AI31" s="3">
        <f t="shared" si="10"/>
        <v>3.39</v>
      </c>
      <c r="AJ31" s="3">
        <f t="shared" si="10"/>
        <v>2.99</v>
      </c>
      <c r="AK31" s="3">
        <f t="shared" si="10"/>
        <v>3.39</v>
      </c>
      <c r="AL31" s="3">
        <f t="shared" si="10"/>
        <v>2.68</v>
      </c>
      <c r="AM31" s="3">
        <f t="shared" si="10"/>
        <v>2.81</v>
      </c>
      <c r="AN31" s="3">
        <f t="shared" si="10"/>
        <v>2.62</v>
      </c>
      <c r="AO31" s="3">
        <f t="shared" si="10"/>
        <v>3.75</v>
      </c>
      <c r="AP31" s="3">
        <f t="shared" si="10"/>
        <v>3.18</v>
      </c>
      <c r="AQ31" s="3">
        <f t="shared" si="10"/>
        <v>3.3330000000000002</v>
      </c>
      <c r="AR31" s="3">
        <f t="shared" si="10"/>
        <v>3.48</v>
      </c>
      <c r="AS31" s="3">
        <f t="shared" si="10"/>
        <v>2.68</v>
      </c>
      <c r="AT31" s="3">
        <f t="shared" si="10"/>
        <v>3.48</v>
      </c>
      <c r="AU31" s="3">
        <f t="shared" si="10"/>
        <v>3</v>
      </c>
    </row>
    <row r="32" spans="3:47" ht="13.5" thickBot="1" x14ac:dyDescent="0.25">
      <c r="D32" s="6">
        <v>1985</v>
      </c>
      <c r="E32" s="6">
        <v>1988</v>
      </c>
      <c r="F32" s="6">
        <v>1991</v>
      </c>
      <c r="G32" s="6">
        <v>1994</v>
      </c>
      <c r="H32" s="6">
        <v>1998</v>
      </c>
      <c r="I32" s="6">
        <v>2002</v>
      </c>
      <c r="J32" s="6">
        <v>2006</v>
      </c>
      <c r="K32" s="6">
        <v>2010</v>
      </c>
      <c r="L32" s="6">
        <v>2014</v>
      </c>
      <c r="O32" s="11">
        <f t="shared" ref="O32:W32" si="11">D32</f>
        <v>1985</v>
      </c>
      <c r="P32" s="11">
        <f t="shared" si="11"/>
        <v>1988</v>
      </c>
      <c r="Q32" s="11">
        <f t="shared" si="11"/>
        <v>1991</v>
      </c>
      <c r="R32" s="11">
        <f t="shared" si="11"/>
        <v>1994</v>
      </c>
      <c r="S32" s="11">
        <f t="shared" si="11"/>
        <v>1998</v>
      </c>
      <c r="T32" s="11">
        <f t="shared" si="11"/>
        <v>2002</v>
      </c>
      <c r="U32" s="11">
        <f t="shared" si="11"/>
        <v>2006</v>
      </c>
      <c r="V32" s="11">
        <f t="shared" si="11"/>
        <v>2010</v>
      </c>
      <c r="W32" s="11">
        <f t="shared" si="11"/>
        <v>2014</v>
      </c>
      <c r="X32" s="11"/>
      <c r="Z32">
        <f t="shared" si="6"/>
        <v>1995</v>
      </c>
    </row>
    <row r="33" spans="3:47" ht="21" customHeight="1" x14ac:dyDescent="0.2">
      <c r="C33" t="str">
        <f>[2]MECS_EnergyPrices!A11</f>
        <v>311</v>
      </c>
      <c r="D33" s="3">
        <f>[2]MECS_EnergyPrices!C100</f>
        <v>4.29</v>
      </c>
      <c r="E33" s="3">
        <f>[2]MECS_EnergyPrices!D100</f>
        <v>2.65</v>
      </c>
      <c r="F33" s="3">
        <f>[2]MECS_EnergyPrices!E100</f>
        <v>2.8540000000000001</v>
      </c>
      <c r="G33" s="3">
        <f>[2]MECS_EnergyPrices!F100</f>
        <v>2.79</v>
      </c>
      <c r="H33" s="3">
        <f>[2]MECS_EnergyPrices!G100</f>
        <v>2.7</v>
      </c>
      <c r="I33" s="3">
        <f>[2]MECS_EnergyPrices!H100</f>
        <v>4.29</v>
      </c>
      <c r="J33">
        <f>[2]MECS_EnergyPrices!I100</f>
        <v>8</v>
      </c>
      <c r="K33">
        <f>[2]MECS_EnergyPrices!J100</f>
        <v>11.16</v>
      </c>
      <c r="L33" s="3">
        <f>[3]MECS_EnergyPrices!K100</f>
        <v>16.98</v>
      </c>
      <c r="O33">
        <v>4.29</v>
      </c>
      <c r="P33">
        <v>2.65</v>
      </c>
      <c r="Q33">
        <v>2.8540000000000001</v>
      </c>
      <c r="R33">
        <v>2.79</v>
      </c>
      <c r="S33">
        <v>2.7</v>
      </c>
      <c r="T33">
        <v>4.29</v>
      </c>
      <c r="U33">
        <v>8</v>
      </c>
      <c r="V33">
        <v>11.16</v>
      </c>
      <c r="W33">
        <v>16.98</v>
      </c>
      <c r="Z33">
        <f t="shared" si="6"/>
        <v>1996</v>
      </c>
    </row>
    <row r="34" spans="3:47" x14ac:dyDescent="0.2">
      <c r="C34" t="str">
        <f>[2]MECS_EnergyPrices!A12</f>
        <v>312</v>
      </c>
      <c r="D34" s="3">
        <f>[2]MECS_EnergyPrices!C101</f>
        <v>4.43</v>
      </c>
      <c r="E34" s="3">
        <f>[2]MECS_EnergyPrices!D101</f>
        <v>2.61</v>
      </c>
      <c r="F34" s="3">
        <f>[2]MECS_EnergyPrices!E101</f>
        <v>2.577</v>
      </c>
      <c r="G34" s="3">
        <f>[2]MECS_EnergyPrices!F101</f>
        <v>2.92</v>
      </c>
      <c r="H34" s="3">
        <f>[2]MECS_EnergyPrices!G101</f>
        <v>2.68</v>
      </c>
      <c r="I34" s="3">
        <f>[2]MECS_EnergyPrices!H101</f>
        <v>4.59</v>
      </c>
      <c r="J34">
        <f>[2]MECS_EnergyPrices!I101</f>
        <v>8.4499999999999993</v>
      </c>
      <c r="K34">
        <f>[2]MECS_EnergyPrices!J101</f>
        <v>11.02</v>
      </c>
      <c r="L34" s="3">
        <f>[3]MECS_EnergyPrices!K101</f>
        <v>10.87</v>
      </c>
      <c r="O34">
        <v>4.43</v>
      </c>
      <c r="P34">
        <v>2.61</v>
      </c>
      <c r="Q34">
        <v>2.577</v>
      </c>
      <c r="R34">
        <v>2.92</v>
      </c>
      <c r="S34">
        <v>2.68</v>
      </c>
      <c r="T34">
        <v>4.59</v>
      </c>
      <c r="U34">
        <v>8.4499999999999993</v>
      </c>
      <c r="V34">
        <v>11.02</v>
      </c>
      <c r="W34">
        <v>10.87</v>
      </c>
      <c r="Z34">
        <f t="shared" si="6"/>
        <v>1997</v>
      </c>
    </row>
    <row r="35" spans="3:47" x14ac:dyDescent="0.2">
      <c r="C35" t="str">
        <f>[2]MECS_EnergyPrices!A13</f>
        <v>313</v>
      </c>
      <c r="D35" s="3">
        <f>[2]MECS_EnergyPrices!C102</f>
        <v>4.7699999999999996</v>
      </c>
      <c r="E35" s="3">
        <f>[2]MECS_EnergyPrices!D102</f>
        <v>2.78</v>
      </c>
      <c r="F35" s="3">
        <f>[2]MECS_EnergyPrices!E102</f>
        <v>2.8090000000000002</v>
      </c>
      <c r="G35" s="3">
        <f>[2]MECS_EnergyPrices!F102</f>
        <v>2.94</v>
      </c>
      <c r="H35" s="3">
        <f>[2]MECS_EnergyPrices!G102</f>
        <v>2.82</v>
      </c>
      <c r="I35" s="3">
        <f>[2]MECS_EnergyPrices!H102</f>
        <v>4.8899999999999997</v>
      </c>
      <c r="J35">
        <f>[2]MECS_EnergyPrices!I102</f>
        <v>8.49</v>
      </c>
      <c r="K35">
        <f>[2]MECS_EnergyPrices!J102</f>
        <v>13.84</v>
      </c>
      <c r="L35" s="3">
        <f>[3]MECS_EnergyPrices!K102</f>
        <v>14.13</v>
      </c>
      <c r="O35">
        <v>4.7699999999999996</v>
      </c>
      <c r="P35">
        <v>2.78</v>
      </c>
      <c r="Q35">
        <v>2.8090000000000002</v>
      </c>
      <c r="R35">
        <v>2.94</v>
      </c>
      <c r="S35">
        <v>2.82</v>
      </c>
      <c r="T35">
        <v>4.8899999999999997</v>
      </c>
      <c r="U35">
        <v>8.49</v>
      </c>
      <c r="V35">
        <v>13.84</v>
      </c>
      <c r="W35">
        <v>14.13</v>
      </c>
      <c r="Z35">
        <f t="shared" si="6"/>
        <v>1998</v>
      </c>
      <c r="AA35" s="3">
        <f t="shared" ref="AA35:AU35" si="12">AA11</f>
        <v>2.7</v>
      </c>
      <c r="AB35" s="3">
        <f t="shared" si="12"/>
        <v>2.68</v>
      </c>
      <c r="AC35" s="3">
        <f t="shared" si="12"/>
        <v>2.82</v>
      </c>
      <c r="AD35" s="3">
        <f t="shared" si="12"/>
        <v>2.8</v>
      </c>
      <c r="AE35" s="3">
        <f t="shared" si="12"/>
        <v>2.77</v>
      </c>
      <c r="AF35" s="3">
        <f t="shared" si="12"/>
        <v>2.6</v>
      </c>
      <c r="AG35" s="3">
        <f t="shared" si="12"/>
        <v>2.6</v>
      </c>
      <c r="AH35" s="3">
        <f t="shared" si="12"/>
        <v>2.37</v>
      </c>
      <c r="AI35" s="3">
        <f t="shared" si="12"/>
        <v>2.6</v>
      </c>
      <c r="AJ35" s="3">
        <f t="shared" si="12"/>
        <v>2.2999999999999998</v>
      </c>
      <c r="AK35" s="3">
        <f t="shared" si="12"/>
        <v>2.67</v>
      </c>
      <c r="AL35" s="3">
        <f t="shared" si="12"/>
        <v>2.5499999999999998</v>
      </c>
      <c r="AM35" s="3">
        <f t="shared" si="12"/>
        <v>2.92</v>
      </c>
      <c r="AN35" s="3">
        <f t="shared" si="12"/>
        <v>2.2200000000000002</v>
      </c>
      <c r="AO35" s="3">
        <f t="shared" si="12"/>
        <v>2.85</v>
      </c>
      <c r="AP35" s="3">
        <f t="shared" si="12"/>
        <v>2.36</v>
      </c>
      <c r="AQ35" s="3">
        <f t="shared" si="12"/>
        <v>2.5</v>
      </c>
      <c r="AR35" s="3">
        <f t="shared" si="12"/>
        <v>2.93</v>
      </c>
      <c r="AS35" s="3">
        <f t="shared" si="12"/>
        <v>2.79</v>
      </c>
      <c r="AT35" s="3">
        <f t="shared" si="12"/>
        <v>2.6</v>
      </c>
      <c r="AU35" s="3">
        <f t="shared" si="12"/>
        <v>2.6</v>
      </c>
    </row>
    <row r="36" spans="3:47" x14ac:dyDescent="0.2">
      <c r="C36" t="str">
        <f>[2]MECS_EnergyPrices!A14</f>
        <v>314</v>
      </c>
      <c r="D36" s="3">
        <f>[2]MECS_EnergyPrices!C103</f>
        <v>4.7699999999999996</v>
      </c>
      <c r="E36" s="3">
        <f>[2]MECS_EnergyPrices!D103</f>
        <v>2.78</v>
      </c>
      <c r="F36" s="3">
        <f>[2]MECS_EnergyPrices!E103</f>
        <v>2.8090000000000002</v>
      </c>
      <c r="G36" s="3">
        <f>[2]MECS_EnergyPrices!F103</f>
        <v>2.94</v>
      </c>
      <c r="H36" s="3">
        <f>[2]MECS_EnergyPrices!G103</f>
        <v>2.8</v>
      </c>
      <c r="I36" s="3">
        <f>[2]MECS_EnergyPrices!H103</f>
        <v>5</v>
      </c>
      <c r="J36">
        <f>[2]MECS_EnergyPrices!I103</f>
        <v>8.5</v>
      </c>
      <c r="K36">
        <f>[2]MECS_EnergyPrices!J103</f>
        <v>17.64</v>
      </c>
      <c r="L36" s="3">
        <f>[3]MECS_EnergyPrices!K103</f>
        <v>15.16</v>
      </c>
      <c r="O36">
        <v>4.7699999999999996</v>
      </c>
      <c r="P36">
        <v>2.78</v>
      </c>
      <c r="Q36">
        <v>2.8090000000000002</v>
      </c>
      <c r="R36">
        <v>2.94</v>
      </c>
      <c r="S36">
        <v>2.8</v>
      </c>
      <c r="T36">
        <v>5</v>
      </c>
      <c r="U36">
        <v>8.5</v>
      </c>
      <c r="V36">
        <v>17.64</v>
      </c>
      <c r="W36">
        <v>15.16</v>
      </c>
      <c r="Z36">
        <f t="shared" si="6"/>
        <v>1999</v>
      </c>
    </row>
    <row r="37" spans="3:47" x14ac:dyDescent="0.2">
      <c r="C37" t="str">
        <f>[2]MECS_EnergyPrices!A15</f>
        <v>315</v>
      </c>
      <c r="D37" s="3">
        <f>[2]MECS_EnergyPrices!C104</f>
        <v>4.97</v>
      </c>
      <c r="E37" s="3">
        <f>[2]MECS_EnergyPrices!D104</f>
        <v>3.13</v>
      </c>
      <c r="F37" s="3">
        <f>[2]MECS_EnergyPrices!E104</f>
        <v>3.121</v>
      </c>
      <c r="G37" s="3">
        <f>[2]MECS_EnergyPrices!F104</f>
        <v>3.14</v>
      </c>
      <c r="H37" s="3">
        <f>[2]MECS_EnergyPrices!G104</f>
        <v>2.77</v>
      </c>
      <c r="I37" s="3">
        <f>[2]MECS_EnergyPrices!H104</f>
        <v>5</v>
      </c>
      <c r="J37">
        <f>[2]MECS_EnergyPrices!I104</f>
        <v>8.5</v>
      </c>
      <c r="K37">
        <f>[2]MECS_EnergyPrices!J104</f>
        <v>19</v>
      </c>
      <c r="L37" s="3">
        <f>[3]MECS_EnergyPrices!K104</f>
        <v>20</v>
      </c>
      <c r="O37">
        <v>4.97</v>
      </c>
      <c r="P37">
        <v>3.13</v>
      </c>
      <c r="Q37">
        <v>3.121</v>
      </c>
      <c r="R37">
        <v>3.14</v>
      </c>
      <c r="S37">
        <v>2.77</v>
      </c>
      <c r="T37">
        <v>5</v>
      </c>
      <c r="U37">
        <v>8.5</v>
      </c>
      <c r="V37">
        <v>19</v>
      </c>
      <c r="W37">
        <v>20</v>
      </c>
      <c r="Z37">
        <f t="shared" si="6"/>
        <v>2000</v>
      </c>
    </row>
    <row r="38" spans="3:47" x14ac:dyDescent="0.2">
      <c r="C38" t="str">
        <f>[2]MECS_EnergyPrices!A16</f>
        <v>316</v>
      </c>
      <c r="D38" s="3">
        <f>[2]MECS_EnergyPrices!C105</f>
        <v>4.38</v>
      </c>
      <c r="E38" s="3">
        <f>[2]MECS_EnergyPrices!D105</f>
        <v>2.48</v>
      </c>
      <c r="F38" s="3">
        <f>[2]MECS_EnergyPrices!E105</f>
        <v>2.6259999999999999</v>
      </c>
      <c r="G38" s="3">
        <f>[2]MECS_EnergyPrices!F105</f>
        <v>2.23</v>
      </c>
      <c r="H38" s="3">
        <f>[2]MECS_EnergyPrices!G105</f>
        <v>2.6</v>
      </c>
      <c r="I38" s="3">
        <f>[2]MECS_EnergyPrices!H105</f>
        <v>3.87</v>
      </c>
      <c r="J38">
        <f>[2]MECS_EnergyPrices!I105</f>
        <v>8.57</v>
      </c>
      <c r="K38">
        <f>[2]MECS_EnergyPrices!J105</f>
        <v>16.05</v>
      </c>
      <c r="L38" s="3">
        <f>[3]MECS_EnergyPrices!K105</f>
        <v>20.03</v>
      </c>
      <c r="O38">
        <v>4.38</v>
      </c>
      <c r="P38">
        <v>2.48</v>
      </c>
      <c r="Q38">
        <v>2.6259999999999999</v>
      </c>
      <c r="R38">
        <v>2.23</v>
      </c>
      <c r="S38">
        <v>2.6</v>
      </c>
      <c r="T38">
        <v>3.87</v>
      </c>
      <c r="U38">
        <v>8.57</v>
      </c>
      <c r="V38">
        <v>16.05</v>
      </c>
      <c r="W38">
        <v>20.03</v>
      </c>
      <c r="Z38">
        <f t="shared" si="6"/>
        <v>2001</v>
      </c>
    </row>
    <row r="39" spans="3:47" x14ac:dyDescent="0.2">
      <c r="C39" t="str">
        <f>[2]MECS_EnergyPrices!A17</f>
        <v>321</v>
      </c>
      <c r="D39" s="3">
        <f>[2]MECS_EnergyPrices!C106</f>
        <v>4.6500000000000004</v>
      </c>
      <c r="E39" s="3">
        <f>[2]MECS_EnergyPrices!D106</f>
        <v>2.65</v>
      </c>
      <c r="F39" s="3">
        <f>[2]MECS_EnergyPrices!E106</f>
        <v>2.68</v>
      </c>
      <c r="G39" s="3">
        <f>[2]MECS_EnergyPrices!F106</f>
        <v>2.61</v>
      </c>
      <c r="H39" s="3">
        <f>[2]MECS_EnergyPrices!G106</f>
        <v>2.6</v>
      </c>
      <c r="I39" s="3">
        <f>[2]MECS_EnergyPrices!H106</f>
        <v>4</v>
      </c>
      <c r="J39">
        <f>[2]MECS_EnergyPrices!I106</f>
        <v>8.33</v>
      </c>
      <c r="K39">
        <f>[2]MECS_EnergyPrices!J106</f>
        <v>11.44</v>
      </c>
      <c r="L39" s="3">
        <f>[3]MECS_EnergyPrices!K106</f>
        <v>18.12</v>
      </c>
      <c r="O39">
        <v>4.6500000000000004</v>
      </c>
      <c r="P39">
        <v>2.65</v>
      </c>
      <c r="Q39">
        <v>2.68</v>
      </c>
      <c r="R39">
        <v>2.61</v>
      </c>
      <c r="S39">
        <v>2.6</v>
      </c>
      <c r="T39">
        <v>4</v>
      </c>
      <c r="U39">
        <v>8.33</v>
      </c>
      <c r="V39">
        <v>11.44</v>
      </c>
      <c r="W39">
        <v>18.12</v>
      </c>
      <c r="Z39">
        <f t="shared" si="6"/>
        <v>2002</v>
      </c>
      <c r="AA39" s="3">
        <f t="shared" ref="AA39:AU39" si="13">AA12</f>
        <v>4.29</v>
      </c>
      <c r="AB39" s="3">
        <f t="shared" si="13"/>
        <v>4.59</v>
      </c>
      <c r="AC39" s="3">
        <f t="shared" si="13"/>
        <v>4.8899999999999997</v>
      </c>
      <c r="AD39" s="3">
        <f t="shared" si="13"/>
        <v>5</v>
      </c>
      <c r="AE39" s="3">
        <f t="shared" si="13"/>
        <v>5</v>
      </c>
      <c r="AF39" s="3">
        <f t="shared" si="13"/>
        <v>3.87</v>
      </c>
      <c r="AG39" s="3">
        <f t="shared" si="13"/>
        <v>4</v>
      </c>
      <c r="AH39" s="3">
        <f t="shared" si="13"/>
        <v>3.71</v>
      </c>
      <c r="AI39" s="3">
        <f t="shared" si="13"/>
        <v>5</v>
      </c>
      <c r="AJ39" s="3">
        <f t="shared" si="13"/>
        <v>3.23</v>
      </c>
      <c r="AK39" s="3">
        <f t="shared" si="13"/>
        <v>3.64</v>
      </c>
      <c r="AL39" s="3">
        <f t="shared" si="13"/>
        <v>3.86</v>
      </c>
      <c r="AM39" s="3">
        <f t="shared" si="13"/>
        <v>3.99</v>
      </c>
      <c r="AN39" s="3">
        <f t="shared" si="13"/>
        <v>4.25</v>
      </c>
      <c r="AO39" s="3">
        <f t="shared" si="13"/>
        <v>4.25</v>
      </c>
      <c r="AP39" s="3">
        <f t="shared" si="13"/>
        <v>4.1500000000000004</v>
      </c>
      <c r="AQ39" s="3">
        <f t="shared" si="13"/>
        <v>4.97</v>
      </c>
      <c r="AR39" s="3">
        <f t="shared" si="13"/>
        <v>4.5999999999999996</v>
      </c>
      <c r="AS39" s="3">
        <f t="shared" si="13"/>
        <v>4.24</v>
      </c>
      <c r="AT39" s="3">
        <f t="shared" si="13"/>
        <v>4</v>
      </c>
      <c r="AU39" s="3">
        <f t="shared" si="13"/>
        <v>4</v>
      </c>
    </row>
    <row r="40" spans="3:47" x14ac:dyDescent="0.2">
      <c r="C40" t="str">
        <f>[2]MECS_EnergyPrices!A18</f>
        <v>322</v>
      </c>
      <c r="D40" s="3">
        <f>[2]MECS_EnergyPrices!C107</f>
        <v>4.24</v>
      </c>
      <c r="E40" s="3">
        <f>[2]MECS_EnergyPrices!D107</f>
        <v>2.36</v>
      </c>
      <c r="F40" s="3">
        <f>[2]MECS_EnergyPrices!E107</f>
        <v>2.5219999999999998</v>
      </c>
      <c r="G40" s="3">
        <f>[2]MECS_EnergyPrices!F107</f>
        <v>2.4900000000000002</v>
      </c>
      <c r="H40" s="3">
        <f>[2]MECS_EnergyPrices!G107</f>
        <v>2.37</v>
      </c>
      <c r="I40" s="3">
        <f>[2]MECS_EnergyPrices!H107</f>
        <v>3.71</v>
      </c>
      <c r="J40">
        <f>[2]MECS_EnergyPrices!I107</f>
        <v>7.82</v>
      </c>
      <c r="K40">
        <f>[2]MECS_EnergyPrices!J107</f>
        <v>11.46</v>
      </c>
      <c r="L40" s="3">
        <f>[3]MECS_EnergyPrices!K107</f>
        <v>14.9</v>
      </c>
      <c r="O40">
        <v>4.24</v>
      </c>
      <c r="P40">
        <v>2.36</v>
      </c>
      <c r="Q40">
        <v>2.5219999999999998</v>
      </c>
      <c r="R40">
        <v>2.4900000000000002</v>
      </c>
      <c r="S40">
        <v>2.37</v>
      </c>
      <c r="T40">
        <v>3.71</v>
      </c>
      <c r="U40">
        <v>7.82</v>
      </c>
      <c r="V40">
        <v>11.46</v>
      </c>
      <c r="W40">
        <v>14.9</v>
      </c>
      <c r="Z40">
        <f t="shared" si="6"/>
        <v>2003</v>
      </c>
    </row>
    <row r="41" spans="3:47" x14ac:dyDescent="0.2">
      <c r="C41" t="str">
        <f>[2]MECS_EnergyPrices!A19</f>
        <v>323</v>
      </c>
      <c r="D41" s="3">
        <f>[2]MECS_EnergyPrices!C108</f>
        <v>4.6399999999999997</v>
      </c>
      <c r="E41" s="3">
        <f>[2]MECS_EnergyPrices!D108</f>
        <v>3.11</v>
      </c>
      <c r="F41" s="3">
        <f>[2]MECS_EnergyPrices!E108</f>
        <v>3.7170000000000001</v>
      </c>
      <c r="G41" s="3">
        <f>[2]MECS_EnergyPrices!F108</f>
        <v>3.39</v>
      </c>
      <c r="H41" s="3">
        <f>[2]MECS_EnergyPrices!G108</f>
        <v>2.6</v>
      </c>
      <c r="I41" s="3">
        <f>[2]MECS_EnergyPrices!H108</f>
        <v>5</v>
      </c>
      <c r="J41">
        <f>[2]MECS_EnergyPrices!I108</f>
        <v>8.5</v>
      </c>
      <c r="K41">
        <f>[2]MECS_EnergyPrices!J108</f>
        <v>9.82</v>
      </c>
      <c r="L41" s="3">
        <f>[3]MECS_EnergyPrices!K108</f>
        <v>18.760000000000002</v>
      </c>
      <c r="O41">
        <v>4.6399999999999997</v>
      </c>
      <c r="P41">
        <v>3.11</v>
      </c>
      <c r="Q41">
        <v>3.7170000000000001</v>
      </c>
      <c r="R41">
        <v>3.39</v>
      </c>
      <c r="S41">
        <v>2.6</v>
      </c>
      <c r="T41">
        <v>5</v>
      </c>
      <c r="U41">
        <v>8.5</v>
      </c>
      <c r="V41">
        <v>9.82</v>
      </c>
      <c r="W41">
        <v>18.760000000000002</v>
      </c>
      <c r="Z41">
        <f t="shared" si="6"/>
        <v>2004</v>
      </c>
    </row>
    <row r="42" spans="3:47" x14ac:dyDescent="0.2">
      <c r="C42" t="str">
        <f>[2]MECS_EnergyPrices!A20</f>
        <v>324</v>
      </c>
      <c r="D42" s="3">
        <f>[2]MECS_EnergyPrices!C109</f>
        <v>4</v>
      </c>
      <c r="E42" s="3">
        <f>[2]MECS_EnergyPrices!D109</f>
        <v>3.03</v>
      </c>
      <c r="F42" s="3">
        <f>[2]MECS_EnergyPrices!E109</f>
        <v>3</v>
      </c>
      <c r="G42" s="3">
        <f>[2]MECS_EnergyPrices!F109</f>
        <v>2.99</v>
      </c>
      <c r="H42" s="3">
        <f>[2]MECS_EnergyPrices!G109</f>
        <v>2.2999999999999998</v>
      </c>
      <c r="I42" s="3">
        <f>[2]MECS_EnergyPrices!H109</f>
        <v>3.23</v>
      </c>
      <c r="J42">
        <f>[2]MECS_EnergyPrices!I109</f>
        <v>5</v>
      </c>
      <c r="K42">
        <f>[2]MECS_EnergyPrices!J109</f>
        <v>8.3699999999999992</v>
      </c>
      <c r="L42" s="3">
        <f>[3]MECS_EnergyPrices!K109</f>
        <v>13.2</v>
      </c>
      <c r="O42">
        <v>4</v>
      </c>
      <c r="P42">
        <v>3.03</v>
      </c>
      <c r="Q42">
        <v>3</v>
      </c>
      <c r="R42">
        <v>2.99</v>
      </c>
      <c r="S42">
        <v>2.2999999999999998</v>
      </c>
      <c r="T42">
        <v>3.23</v>
      </c>
      <c r="U42">
        <v>5</v>
      </c>
      <c r="V42">
        <v>8.3699999999999992</v>
      </c>
      <c r="W42">
        <v>13.2</v>
      </c>
      <c r="Z42">
        <f t="shared" si="6"/>
        <v>2005</v>
      </c>
    </row>
    <row r="43" spans="3:47" x14ac:dyDescent="0.2">
      <c r="C43" t="str">
        <f>[2]MECS_EnergyPrices!A21</f>
        <v>325</v>
      </c>
      <c r="D43" s="3">
        <f>[2]MECS_EnergyPrices!C110</f>
        <v>4.33</v>
      </c>
      <c r="E43" s="3">
        <f>[2]MECS_EnergyPrices!D110</f>
        <v>2.4900000000000002</v>
      </c>
      <c r="F43" s="3">
        <f>[2]MECS_EnergyPrices!E110</f>
        <v>2.3580000000000001</v>
      </c>
      <c r="G43" s="3">
        <f>[2]MECS_EnergyPrices!F110</f>
        <v>3.39</v>
      </c>
      <c r="H43" s="3">
        <f>[2]MECS_EnergyPrices!G110</f>
        <v>2.67</v>
      </c>
      <c r="I43" s="3">
        <f>[2]MECS_EnergyPrices!H110</f>
        <v>3.64</v>
      </c>
      <c r="J43">
        <f>[2]MECS_EnergyPrices!I110</f>
        <v>7.57</v>
      </c>
      <c r="K43">
        <f>[2]MECS_EnergyPrices!J110</f>
        <v>10.61</v>
      </c>
      <c r="L43" s="3">
        <f>[3]MECS_EnergyPrices!K110</f>
        <v>13.9</v>
      </c>
      <c r="O43">
        <v>4.33</v>
      </c>
      <c r="P43">
        <v>2.4900000000000002</v>
      </c>
      <c r="Q43">
        <v>2.3580000000000001</v>
      </c>
      <c r="R43">
        <v>3.39</v>
      </c>
      <c r="S43">
        <v>2.67</v>
      </c>
      <c r="T43">
        <v>3.64</v>
      </c>
      <c r="U43">
        <v>7.57</v>
      </c>
      <c r="V43">
        <v>10.61</v>
      </c>
      <c r="W43">
        <v>13.9</v>
      </c>
      <c r="Z43">
        <f t="shared" si="6"/>
        <v>2006</v>
      </c>
      <c r="AA43" s="3">
        <f>AA13</f>
        <v>8</v>
      </c>
      <c r="AB43" s="3">
        <f>AB13</f>
        <v>8.4499999999999993</v>
      </c>
      <c r="AC43" s="3">
        <f>AC13</f>
        <v>8.49</v>
      </c>
      <c r="AD43" s="3">
        <f>AD13</f>
        <v>8.5</v>
      </c>
      <c r="AE43" s="3">
        <f>AE13</f>
        <v>8.5</v>
      </c>
      <c r="AF43" s="8">
        <v>10</v>
      </c>
      <c r="AG43" s="3">
        <f t="shared" ref="AG43:AU43" si="14">AG13</f>
        <v>8.33</v>
      </c>
      <c r="AH43" s="3">
        <f t="shared" si="14"/>
        <v>7.82</v>
      </c>
      <c r="AI43" s="3">
        <f t="shared" si="14"/>
        <v>8.5</v>
      </c>
      <c r="AJ43" s="3">
        <f t="shared" si="14"/>
        <v>5</v>
      </c>
      <c r="AK43" s="3">
        <f t="shared" si="14"/>
        <v>7.57</v>
      </c>
      <c r="AL43" s="3">
        <f t="shared" si="14"/>
        <v>8.67</v>
      </c>
      <c r="AM43" s="3">
        <f t="shared" si="14"/>
        <v>8.4</v>
      </c>
      <c r="AN43" s="3">
        <f t="shared" si="14"/>
        <v>6.04</v>
      </c>
      <c r="AO43" s="3">
        <f t="shared" si="14"/>
        <v>8</v>
      </c>
      <c r="AP43" s="3">
        <f t="shared" si="14"/>
        <v>8</v>
      </c>
      <c r="AQ43" s="3">
        <f t="shared" si="14"/>
        <v>9.19</v>
      </c>
      <c r="AR43" s="3">
        <f t="shared" si="14"/>
        <v>9</v>
      </c>
      <c r="AS43" s="3">
        <f t="shared" si="14"/>
        <v>7.56</v>
      </c>
      <c r="AT43" s="3">
        <f t="shared" si="14"/>
        <v>8</v>
      </c>
      <c r="AU43" s="3">
        <f t="shared" si="14"/>
        <v>8</v>
      </c>
    </row>
    <row r="44" spans="3:47" x14ac:dyDescent="0.2">
      <c r="C44" t="str">
        <f>[2]MECS_EnergyPrices!A22</f>
        <v>326</v>
      </c>
      <c r="D44" s="3">
        <f>[2]MECS_EnergyPrices!C111</f>
        <v>4.5599999999999996</v>
      </c>
      <c r="E44" s="3">
        <f>[2]MECS_EnergyPrices!D111</f>
        <v>2.6</v>
      </c>
      <c r="F44" s="3">
        <f>[2]MECS_EnergyPrices!E111</f>
        <v>2.4940000000000002</v>
      </c>
      <c r="G44" s="3">
        <f>[2]MECS_EnergyPrices!F111</f>
        <v>2.68</v>
      </c>
      <c r="H44" s="3">
        <f>[2]MECS_EnergyPrices!G111</f>
        <v>2.5499999999999998</v>
      </c>
      <c r="I44" s="3">
        <f>[2]MECS_EnergyPrices!H111</f>
        <v>3.86</v>
      </c>
      <c r="J44">
        <f>[2]MECS_EnergyPrices!I111</f>
        <v>8.67</v>
      </c>
      <c r="K44">
        <f>[2]MECS_EnergyPrices!J111</f>
        <v>12.8</v>
      </c>
      <c r="L44" s="3">
        <f>[3]MECS_EnergyPrices!K111</f>
        <v>12</v>
      </c>
      <c r="O44">
        <v>4.5599999999999996</v>
      </c>
      <c r="P44">
        <v>2.6</v>
      </c>
      <c r="Q44">
        <v>2.4940000000000002</v>
      </c>
      <c r="R44">
        <v>2.68</v>
      </c>
      <c r="S44">
        <v>2.5499999999999998</v>
      </c>
      <c r="T44">
        <v>3.86</v>
      </c>
      <c r="U44">
        <v>8.67</v>
      </c>
      <c r="V44">
        <v>12.8</v>
      </c>
      <c r="W44">
        <v>12</v>
      </c>
      <c r="Z44">
        <f t="shared" si="6"/>
        <v>2007</v>
      </c>
    </row>
    <row r="45" spans="3:47" x14ac:dyDescent="0.2">
      <c r="C45" t="str">
        <f>[2]MECS_EnergyPrices!A23</f>
        <v>327</v>
      </c>
      <c r="D45" s="3">
        <f>[2]MECS_EnergyPrices!C112</f>
        <v>4.34</v>
      </c>
      <c r="E45" s="3">
        <f>[2]MECS_EnergyPrices!D112</f>
        <v>2.7</v>
      </c>
      <c r="F45" s="3">
        <f>[2]MECS_EnergyPrices!E112</f>
        <v>3.141</v>
      </c>
      <c r="G45" s="3">
        <f>[2]MECS_EnergyPrices!F112</f>
        <v>2.81</v>
      </c>
      <c r="H45" s="3">
        <f>[2]MECS_EnergyPrices!G112</f>
        <v>2.92</v>
      </c>
      <c r="I45" s="3">
        <f>[2]MECS_EnergyPrices!H112</f>
        <v>3.99</v>
      </c>
      <c r="J45">
        <f>[2]MECS_EnergyPrices!I112</f>
        <v>8.4</v>
      </c>
      <c r="K45">
        <f>[2]MECS_EnergyPrices!J112</f>
        <v>11.6</v>
      </c>
      <c r="L45" s="3">
        <f>[3]MECS_EnergyPrices!K112</f>
        <v>11.01</v>
      </c>
      <c r="O45">
        <v>4.34</v>
      </c>
      <c r="P45">
        <v>2.7</v>
      </c>
      <c r="Q45">
        <v>3.141</v>
      </c>
      <c r="R45">
        <v>2.81</v>
      </c>
      <c r="S45">
        <v>2.92</v>
      </c>
      <c r="T45">
        <v>3.99</v>
      </c>
      <c r="U45">
        <v>8.4</v>
      </c>
      <c r="V45">
        <v>11.6</v>
      </c>
      <c r="W45">
        <v>11.01</v>
      </c>
      <c r="Z45">
        <f t="shared" si="6"/>
        <v>2008</v>
      </c>
    </row>
    <row r="46" spans="3:47" x14ac:dyDescent="0.2">
      <c r="C46" t="str">
        <f>[2]MECS_EnergyPrices!A24</f>
        <v>331</v>
      </c>
      <c r="D46" s="3">
        <f>[2]MECS_EnergyPrices!C113</f>
        <v>4.18</v>
      </c>
      <c r="E46" s="3">
        <f>[2]MECS_EnergyPrices!D113</f>
        <v>2.29</v>
      </c>
      <c r="F46" s="3">
        <f>[2]MECS_EnergyPrices!E113</f>
        <v>2.1720000000000002</v>
      </c>
      <c r="G46" s="3">
        <f>[2]MECS_EnergyPrices!F113</f>
        <v>2.62</v>
      </c>
      <c r="H46" s="3">
        <f>[2]MECS_EnergyPrices!G113</f>
        <v>2.2200000000000002</v>
      </c>
      <c r="I46" s="3">
        <f>[2]MECS_EnergyPrices!H113</f>
        <v>4.25</v>
      </c>
      <c r="J46">
        <f>[2]MECS_EnergyPrices!I113</f>
        <v>6.04</v>
      </c>
      <c r="K46">
        <f>[2]MECS_EnergyPrices!J113</f>
        <v>10.37</v>
      </c>
      <c r="L46" s="3">
        <f>[3]MECS_EnergyPrices!K113</f>
        <v>15.64</v>
      </c>
      <c r="O46">
        <v>4.18</v>
      </c>
      <c r="P46">
        <v>2.29</v>
      </c>
      <c r="Q46">
        <v>2.1720000000000002</v>
      </c>
      <c r="R46">
        <v>2.62</v>
      </c>
      <c r="S46">
        <v>2.2200000000000002</v>
      </c>
      <c r="T46">
        <v>4.25</v>
      </c>
      <c r="U46">
        <v>6.04</v>
      </c>
      <c r="V46">
        <v>10.37</v>
      </c>
      <c r="W46">
        <v>15.64</v>
      </c>
      <c r="Z46">
        <f t="shared" si="6"/>
        <v>2009</v>
      </c>
    </row>
    <row r="47" spans="3:47" x14ac:dyDescent="0.2">
      <c r="C47" t="str">
        <f>[2]MECS_EnergyPrices!A25</f>
        <v>332</v>
      </c>
      <c r="D47" s="3">
        <f>[2]MECS_EnergyPrices!C114</f>
        <v>4.6900000000000004</v>
      </c>
      <c r="E47" s="3">
        <f>[2]MECS_EnergyPrices!D114</f>
        <v>3.17</v>
      </c>
      <c r="F47" s="3">
        <f>[2]MECS_EnergyPrices!E114</f>
        <v>3.1589999999999998</v>
      </c>
      <c r="G47" s="3">
        <f>[2]MECS_EnergyPrices!F114</f>
        <v>3.75</v>
      </c>
      <c r="H47" s="3">
        <f>[2]MECS_EnergyPrices!G114</f>
        <v>2.85</v>
      </c>
      <c r="I47" s="3">
        <f>[2]MECS_EnergyPrices!H114</f>
        <v>4.25</v>
      </c>
      <c r="J47">
        <f>[2]MECS_EnergyPrices!I114</f>
        <v>8</v>
      </c>
      <c r="K47">
        <f>[2]MECS_EnergyPrices!J114</f>
        <v>6.36</v>
      </c>
      <c r="L47" s="3">
        <f>[3]MECS_EnergyPrices!K114</f>
        <v>18</v>
      </c>
      <c r="O47">
        <v>4.6900000000000004</v>
      </c>
      <c r="P47">
        <v>3.17</v>
      </c>
      <c r="Q47">
        <v>3.1589999999999998</v>
      </c>
      <c r="R47">
        <v>3.75</v>
      </c>
      <c r="S47">
        <v>2.85</v>
      </c>
      <c r="T47">
        <v>4.25</v>
      </c>
      <c r="U47">
        <v>8</v>
      </c>
      <c r="V47">
        <v>6.36</v>
      </c>
      <c r="W47">
        <v>18</v>
      </c>
      <c r="Z47">
        <v>2010</v>
      </c>
      <c r="AA47">
        <f t="shared" ref="AA47:AU47" si="15">AA14</f>
        <v>11.16</v>
      </c>
      <c r="AB47">
        <f t="shared" si="15"/>
        <v>11.02</v>
      </c>
      <c r="AC47">
        <f t="shared" si="15"/>
        <v>13.84</v>
      </c>
      <c r="AD47">
        <f t="shared" si="15"/>
        <v>17.64</v>
      </c>
      <c r="AE47">
        <f t="shared" si="15"/>
        <v>19</v>
      </c>
      <c r="AF47">
        <f t="shared" si="15"/>
        <v>16.05</v>
      </c>
      <c r="AG47">
        <f t="shared" si="15"/>
        <v>11.44</v>
      </c>
      <c r="AH47">
        <f t="shared" si="15"/>
        <v>11.46</v>
      </c>
      <c r="AI47">
        <f t="shared" si="15"/>
        <v>9.82</v>
      </c>
      <c r="AJ47">
        <f t="shared" si="15"/>
        <v>8.3699999999999992</v>
      </c>
      <c r="AK47">
        <f t="shared" si="15"/>
        <v>10.61</v>
      </c>
      <c r="AL47">
        <f t="shared" si="15"/>
        <v>12.8</v>
      </c>
      <c r="AM47">
        <f t="shared" si="15"/>
        <v>11.6</v>
      </c>
      <c r="AN47">
        <f t="shared" si="15"/>
        <v>10.37</v>
      </c>
      <c r="AO47">
        <f t="shared" si="15"/>
        <v>6.36</v>
      </c>
      <c r="AP47">
        <f t="shared" si="15"/>
        <v>7.7</v>
      </c>
      <c r="AQ47">
        <f t="shared" si="15"/>
        <v>14.32</v>
      </c>
      <c r="AR47">
        <f t="shared" si="15"/>
        <v>12.64</v>
      </c>
      <c r="AS47">
        <f t="shared" si="15"/>
        <v>9.23</v>
      </c>
      <c r="AT47">
        <f t="shared" si="15"/>
        <v>19</v>
      </c>
      <c r="AU47">
        <f t="shared" si="15"/>
        <v>19.88</v>
      </c>
    </row>
    <row r="48" spans="3:47" x14ac:dyDescent="0.2">
      <c r="C48" t="str">
        <f>[2]MECS_EnergyPrices!A26</f>
        <v>333</v>
      </c>
      <c r="D48" s="3">
        <f>[2]MECS_EnergyPrices!C115</f>
        <v>4.6399999999999997</v>
      </c>
      <c r="E48" s="3">
        <f>[2]MECS_EnergyPrices!D115</f>
        <v>3.02</v>
      </c>
      <c r="F48" s="3">
        <f>[2]MECS_EnergyPrices!E115</f>
        <v>3.0790000000000002</v>
      </c>
      <c r="G48" s="3">
        <f>[2]MECS_EnergyPrices!F115</f>
        <v>3.18</v>
      </c>
      <c r="H48" s="3">
        <f>[2]MECS_EnergyPrices!G115</f>
        <v>2.36</v>
      </c>
      <c r="I48" s="3">
        <f>[2]MECS_EnergyPrices!H115</f>
        <v>4.1500000000000004</v>
      </c>
      <c r="J48">
        <f>[2]MECS_EnergyPrices!I115</f>
        <v>8</v>
      </c>
      <c r="K48">
        <f>[2]MECS_EnergyPrices!J115</f>
        <v>7.7</v>
      </c>
      <c r="L48" s="3">
        <f>[3]MECS_EnergyPrices!K115</f>
        <v>22.65</v>
      </c>
      <c r="O48">
        <v>4.6399999999999997</v>
      </c>
      <c r="P48">
        <v>3.02</v>
      </c>
      <c r="Q48">
        <v>3.0790000000000002</v>
      </c>
      <c r="R48">
        <v>3.18</v>
      </c>
      <c r="S48">
        <v>2.36</v>
      </c>
      <c r="T48">
        <v>4.1500000000000004</v>
      </c>
      <c r="U48">
        <v>8</v>
      </c>
      <c r="V48">
        <v>7.7</v>
      </c>
      <c r="W48">
        <v>22.65</v>
      </c>
      <c r="Z48">
        <v>2011</v>
      </c>
    </row>
    <row r="49" spans="3:47" x14ac:dyDescent="0.2">
      <c r="C49" t="str">
        <f>[2]MECS_EnergyPrices!A27</f>
        <v>334</v>
      </c>
      <c r="D49" s="3">
        <f>[2]MECS_EnergyPrices!C116</f>
        <v>4.6659999999999995</v>
      </c>
      <c r="E49" s="3">
        <f>[2]MECS_EnergyPrices!D116</f>
        <v>2.6469999999999998</v>
      </c>
      <c r="F49" s="3">
        <f>[2]MECS_EnergyPrices!E116</f>
        <v>3.3769999999999998</v>
      </c>
      <c r="G49" s="3">
        <f>[2]MECS_EnergyPrices!F116</f>
        <v>3.3330000000000002</v>
      </c>
      <c r="H49" s="3">
        <f>[2]MECS_EnergyPrices!G116</f>
        <v>2.5</v>
      </c>
      <c r="I49" s="3">
        <f>[2]MECS_EnergyPrices!H116</f>
        <v>4.97</v>
      </c>
      <c r="J49">
        <f>[2]MECS_EnergyPrices!I116</f>
        <v>9.19</v>
      </c>
      <c r="K49">
        <f>[2]MECS_EnergyPrices!J116</f>
        <v>14.32</v>
      </c>
      <c r="L49" s="3">
        <f>[3]MECS_EnergyPrices!K116</f>
        <v>23.1</v>
      </c>
      <c r="O49">
        <v>4.6659999999999995</v>
      </c>
      <c r="P49">
        <v>2.6469999999999998</v>
      </c>
      <c r="Q49">
        <v>3.3769999999999998</v>
      </c>
      <c r="R49">
        <v>3.3330000000000002</v>
      </c>
      <c r="S49">
        <v>2.5</v>
      </c>
      <c r="T49">
        <v>4.97</v>
      </c>
      <c r="U49">
        <v>9.19</v>
      </c>
      <c r="V49">
        <v>14.32</v>
      </c>
      <c r="W49">
        <v>23.1</v>
      </c>
      <c r="Z49">
        <v>2012</v>
      </c>
    </row>
    <row r="50" spans="3:47" x14ac:dyDescent="0.2">
      <c r="C50" t="str">
        <f>[2]MECS_EnergyPrices!A28</f>
        <v>335</v>
      </c>
      <c r="D50" s="3">
        <f>[2]MECS_EnergyPrices!C117</f>
        <v>4.75</v>
      </c>
      <c r="E50" s="3">
        <f>[2]MECS_EnergyPrices!D117</f>
        <v>2.71</v>
      </c>
      <c r="F50" s="3">
        <f>[2]MECS_EnergyPrices!E117</f>
        <v>3.47</v>
      </c>
      <c r="G50" s="3">
        <f>[2]MECS_EnergyPrices!F117</f>
        <v>3.48</v>
      </c>
      <c r="H50" s="3">
        <f>[2]MECS_EnergyPrices!G117</f>
        <v>2.93</v>
      </c>
      <c r="I50" s="3">
        <f>[2]MECS_EnergyPrices!H117</f>
        <v>4.5999999999999996</v>
      </c>
      <c r="J50">
        <f>[2]MECS_EnergyPrices!I117</f>
        <v>9</v>
      </c>
      <c r="K50">
        <f>[2]MECS_EnergyPrices!J117</f>
        <v>12.64</v>
      </c>
      <c r="L50" s="3">
        <f>[3]MECS_EnergyPrices!K117</f>
        <v>26</v>
      </c>
      <c r="O50">
        <v>4.75</v>
      </c>
      <c r="P50">
        <v>2.71</v>
      </c>
      <c r="Q50">
        <v>3.47</v>
      </c>
      <c r="R50">
        <v>3.48</v>
      </c>
      <c r="S50">
        <v>2.93</v>
      </c>
      <c r="T50">
        <v>4.5999999999999996</v>
      </c>
      <c r="U50">
        <v>9</v>
      </c>
      <c r="V50">
        <v>12.64</v>
      </c>
      <c r="W50">
        <v>26</v>
      </c>
      <c r="Z50">
        <v>2013</v>
      </c>
    </row>
    <row r="51" spans="3:47" x14ac:dyDescent="0.2">
      <c r="C51" t="str">
        <f>[2]MECS_EnergyPrices!A29</f>
        <v>336</v>
      </c>
      <c r="D51">
        <f>[2]MECS_EnergyPrices!C118</f>
        <v>4.84</v>
      </c>
      <c r="E51">
        <f>[2]MECS_EnergyPrices!D118</f>
        <v>2.88</v>
      </c>
      <c r="F51">
        <f>[2]MECS_EnergyPrices!E118</f>
        <v>3.0350000000000001</v>
      </c>
      <c r="G51">
        <f>[2]MECS_EnergyPrices!F118</f>
        <v>2.68</v>
      </c>
      <c r="H51">
        <f>[2]MECS_EnergyPrices!G118</f>
        <v>2.79</v>
      </c>
      <c r="I51">
        <f>[2]MECS_EnergyPrices!H118</f>
        <v>4.24</v>
      </c>
      <c r="J51">
        <f>[2]MECS_EnergyPrices!I118</f>
        <v>7.56</v>
      </c>
      <c r="K51">
        <f>[2]MECS_EnergyPrices!J118</f>
        <v>9.23</v>
      </c>
      <c r="L51" s="3">
        <f>[3]MECS_EnergyPrices!K118</f>
        <v>15.5</v>
      </c>
      <c r="O51">
        <v>4.84</v>
      </c>
      <c r="P51">
        <v>2.88</v>
      </c>
      <c r="Q51">
        <v>3.0350000000000001</v>
      </c>
      <c r="R51">
        <v>2.68</v>
      </c>
      <c r="S51">
        <v>2.79</v>
      </c>
      <c r="T51">
        <v>4.24</v>
      </c>
      <c r="U51">
        <v>7.56</v>
      </c>
      <c r="V51">
        <v>9.23</v>
      </c>
      <c r="W51">
        <v>15.5</v>
      </c>
      <c r="Z51">
        <v>2014</v>
      </c>
      <c r="AA51">
        <f>AA15</f>
        <v>16.98</v>
      </c>
      <c r="AB51">
        <f t="shared" ref="AB51:AU51" si="16">AB15</f>
        <v>10.87</v>
      </c>
      <c r="AC51">
        <f t="shared" si="16"/>
        <v>14.13</v>
      </c>
      <c r="AD51">
        <f t="shared" si="16"/>
        <v>15.16</v>
      </c>
      <c r="AE51">
        <f t="shared" si="16"/>
        <v>20</v>
      </c>
      <c r="AF51">
        <f t="shared" si="16"/>
        <v>20.03</v>
      </c>
      <c r="AG51">
        <f t="shared" si="16"/>
        <v>18.12</v>
      </c>
      <c r="AH51">
        <f t="shared" si="16"/>
        <v>14.9</v>
      </c>
      <c r="AI51">
        <f t="shared" si="16"/>
        <v>18.760000000000002</v>
      </c>
      <c r="AJ51">
        <f t="shared" si="16"/>
        <v>13.2</v>
      </c>
      <c r="AK51">
        <f t="shared" si="16"/>
        <v>13.9</v>
      </c>
      <c r="AL51">
        <f t="shared" si="16"/>
        <v>12</v>
      </c>
      <c r="AM51">
        <f t="shared" si="16"/>
        <v>11.01</v>
      </c>
      <c r="AN51">
        <f t="shared" si="16"/>
        <v>15.64</v>
      </c>
      <c r="AO51">
        <f t="shared" si="16"/>
        <v>18</v>
      </c>
      <c r="AP51">
        <f t="shared" si="16"/>
        <v>22.65</v>
      </c>
      <c r="AQ51">
        <f t="shared" si="16"/>
        <v>23.1</v>
      </c>
      <c r="AR51">
        <f t="shared" si="16"/>
        <v>26</v>
      </c>
      <c r="AS51">
        <f t="shared" si="16"/>
        <v>15.5</v>
      </c>
      <c r="AT51">
        <f t="shared" si="16"/>
        <v>19</v>
      </c>
      <c r="AU51">
        <f t="shared" si="16"/>
        <v>18.71</v>
      </c>
    </row>
    <row r="52" spans="3:47" x14ac:dyDescent="0.2">
      <c r="C52" t="str">
        <f>[2]MECS_EnergyPrices!A30</f>
        <v>337</v>
      </c>
      <c r="D52">
        <f>[2]MECS_EnergyPrices!C119</f>
        <v>4.88</v>
      </c>
      <c r="E52">
        <f>[2]MECS_EnergyPrices!D119</f>
        <v>3.14</v>
      </c>
      <c r="F52">
        <f>[2]MECS_EnergyPrices!E119</f>
        <v>3.3119999999999998</v>
      </c>
      <c r="G52">
        <f>[2]MECS_EnergyPrices!F119</f>
        <v>3.48</v>
      </c>
      <c r="H52">
        <f>[2]MECS_EnergyPrices!G119</f>
        <v>2.6</v>
      </c>
      <c r="I52">
        <f>[2]MECS_EnergyPrices!H119</f>
        <v>4</v>
      </c>
      <c r="J52">
        <f>[2]MECS_EnergyPrices!I119</f>
        <v>8</v>
      </c>
      <c r="K52">
        <f>[2]MECS_EnergyPrices!J119</f>
        <v>19</v>
      </c>
      <c r="L52" s="3">
        <f>[3]MECS_EnergyPrices!K119</f>
        <v>19</v>
      </c>
      <c r="O52">
        <v>4.88</v>
      </c>
      <c r="P52">
        <v>3.14</v>
      </c>
      <c r="Q52">
        <v>3.3119999999999998</v>
      </c>
      <c r="R52">
        <v>3.48</v>
      </c>
      <c r="S52">
        <v>2.6</v>
      </c>
      <c r="T52">
        <v>4</v>
      </c>
      <c r="U52">
        <v>8</v>
      </c>
      <c r="V52">
        <v>19</v>
      </c>
      <c r="W52">
        <v>19</v>
      </c>
    </row>
    <row r="53" spans="3:47" x14ac:dyDescent="0.2">
      <c r="C53" t="str">
        <f>[2]MECS_EnergyPrices!A31</f>
        <v>339</v>
      </c>
      <c r="D53">
        <f>[2]MECS_EnergyPrices!C120</f>
        <v>4.95</v>
      </c>
      <c r="E53">
        <f>[2]MECS_EnergyPrices!D120</f>
        <v>2.87</v>
      </c>
      <c r="F53">
        <f>[2]MECS_EnergyPrices!E120</f>
        <v>2.9529999999999998</v>
      </c>
      <c r="G53">
        <f>[2]MECS_EnergyPrices!F120</f>
        <v>3</v>
      </c>
      <c r="H53">
        <f>[2]MECS_EnergyPrices!G120</f>
        <v>2.6</v>
      </c>
      <c r="I53">
        <f>[2]MECS_EnergyPrices!H120</f>
        <v>4</v>
      </c>
      <c r="J53">
        <f>[2]MECS_EnergyPrices!I120</f>
        <v>8</v>
      </c>
      <c r="K53">
        <f>[2]MECS_EnergyPrices!J120</f>
        <v>19.88</v>
      </c>
      <c r="L53" s="3">
        <f>[3]MECS_EnergyPrices!K120</f>
        <v>18.71</v>
      </c>
      <c r="O53">
        <v>4.95</v>
      </c>
      <c r="P53">
        <v>2.87</v>
      </c>
      <c r="Q53">
        <v>2.9529999999999998</v>
      </c>
      <c r="R53">
        <v>3</v>
      </c>
      <c r="S53">
        <v>2.6</v>
      </c>
      <c r="T53">
        <v>4</v>
      </c>
      <c r="U53">
        <v>8</v>
      </c>
      <c r="V53">
        <v>19.88</v>
      </c>
      <c r="W53">
        <v>18.71</v>
      </c>
    </row>
    <row r="54" spans="3:47" x14ac:dyDescent="0.2">
      <c r="C54" s="9" t="s">
        <v>36</v>
      </c>
      <c r="D54">
        <f>[2]MECS_EnergyPrices!C121</f>
        <v>4.33</v>
      </c>
      <c r="E54">
        <f>[2]MECS_EnergyPrices!D121</f>
        <v>2.5</v>
      </c>
      <c r="F54">
        <f>[2]MECS_EnergyPrices!E121</f>
        <v>2.54</v>
      </c>
      <c r="G54">
        <f>[2]MECS_EnergyPrices!F121</f>
        <v>2.58</v>
      </c>
      <c r="H54">
        <f>[2]MECS_EnergyPrices!G121</f>
        <v>2.4900000000000002</v>
      </c>
      <c r="I54">
        <f>[2]MECS_EnergyPrices!H121</f>
        <v>3.78</v>
      </c>
      <c r="J54">
        <f>[2]MECS_EnergyPrices!I121</f>
        <v>7.74</v>
      </c>
      <c r="K54">
        <f>[2]MECS_EnergyPrices!J121</f>
        <v>0</v>
      </c>
      <c r="O54">
        <v>4.33</v>
      </c>
      <c r="P54">
        <v>2.5</v>
      </c>
      <c r="Q54">
        <v>2.54</v>
      </c>
      <c r="R54">
        <v>2.58</v>
      </c>
      <c r="S54">
        <v>2.4900000000000002</v>
      </c>
      <c r="T54">
        <v>3.78</v>
      </c>
      <c r="U54">
        <v>7.74</v>
      </c>
      <c r="V54">
        <v>0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S722"/>
  <sheetViews>
    <sheetView tabSelected="1" topLeftCell="AC719" workbookViewId="0">
      <selection activeCell="AD722" sqref="AD722"/>
    </sheetView>
  </sheetViews>
  <sheetFormatPr defaultRowHeight="12.75" x14ac:dyDescent="0.2"/>
  <cols>
    <col min="5" max="5" width="9.5703125" bestFit="1" customWidth="1"/>
    <col min="6" max="11" width="10.5703125" bestFit="1" customWidth="1"/>
    <col min="12" max="12" width="9.5703125" bestFit="1" customWidth="1"/>
    <col min="13" max="13" width="10.5703125" bestFit="1" customWidth="1"/>
    <col min="14" max="15" width="9.5703125" bestFit="1" customWidth="1"/>
    <col min="16" max="17" width="10.5703125" bestFit="1" customWidth="1"/>
    <col min="18" max="18" width="9.5703125" bestFit="1" customWidth="1"/>
    <col min="19" max="22" width="10.5703125" bestFit="1" customWidth="1"/>
    <col min="23" max="23" width="9.5703125" bestFit="1" customWidth="1"/>
    <col min="24" max="25" width="10.5703125" bestFit="1" customWidth="1"/>
  </cols>
  <sheetData>
    <row r="3" spans="1:45" x14ac:dyDescent="0.2">
      <c r="A3" s="9" t="s">
        <v>39</v>
      </c>
    </row>
    <row r="8" spans="1:45" x14ac:dyDescent="0.2">
      <c r="AQ8" s="7" t="s">
        <v>32</v>
      </c>
      <c r="AR8" s="7" t="s">
        <v>33</v>
      </c>
    </row>
    <row r="9" spans="1:45" x14ac:dyDescent="0.2">
      <c r="AQ9" s="7">
        <v>1985</v>
      </c>
      <c r="AR9" s="7" t="s">
        <v>7</v>
      </c>
      <c r="AS9" s="3">
        <f t="shared" ref="AS9:AS29" si="0">F92</f>
        <v>4.29</v>
      </c>
    </row>
    <row r="10" spans="1:45" x14ac:dyDescent="0.2">
      <c r="AQ10" s="7">
        <v>1985</v>
      </c>
      <c r="AR10" s="7" t="s">
        <v>8</v>
      </c>
      <c r="AS10" s="3">
        <f t="shared" si="0"/>
        <v>4.43</v>
      </c>
    </row>
    <row r="11" spans="1:45" x14ac:dyDescent="0.2">
      <c r="AQ11" s="7">
        <v>1985</v>
      </c>
      <c r="AR11" s="7" t="s">
        <v>9</v>
      </c>
      <c r="AS11" s="3">
        <f t="shared" si="0"/>
        <v>4.7699999999999996</v>
      </c>
    </row>
    <row r="12" spans="1:45" x14ac:dyDescent="0.2">
      <c r="AQ12" s="7">
        <v>1985</v>
      </c>
      <c r="AR12" s="7" t="s">
        <v>10</v>
      </c>
      <c r="AS12" s="3">
        <f t="shared" si="0"/>
        <v>4.7699999999999996</v>
      </c>
    </row>
    <row r="13" spans="1:45" x14ac:dyDescent="0.2">
      <c r="AQ13" s="7">
        <v>1985</v>
      </c>
      <c r="AR13" s="7" t="s">
        <v>11</v>
      </c>
      <c r="AS13" s="3">
        <f t="shared" si="0"/>
        <v>4.97</v>
      </c>
    </row>
    <row r="14" spans="1:45" x14ac:dyDescent="0.2">
      <c r="AQ14" s="7">
        <v>1985</v>
      </c>
      <c r="AR14" s="7" t="s">
        <v>12</v>
      </c>
      <c r="AS14" s="3">
        <f t="shared" si="0"/>
        <v>4.38</v>
      </c>
    </row>
    <row r="15" spans="1:45" x14ac:dyDescent="0.2">
      <c r="AQ15" s="7">
        <v>1985</v>
      </c>
      <c r="AR15" s="7" t="s">
        <v>13</v>
      </c>
      <c r="AS15" s="3">
        <f t="shared" si="0"/>
        <v>4.6500000000000004</v>
      </c>
    </row>
    <row r="16" spans="1:45" x14ac:dyDescent="0.2">
      <c r="AQ16" s="7">
        <v>1985</v>
      </c>
      <c r="AR16" s="7" t="s">
        <v>14</v>
      </c>
      <c r="AS16" s="3">
        <f t="shared" si="0"/>
        <v>4.24</v>
      </c>
    </row>
    <row r="17" spans="43:45" x14ac:dyDescent="0.2">
      <c r="AQ17" s="7">
        <v>1985</v>
      </c>
      <c r="AR17" s="7" t="s">
        <v>15</v>
      </c>
      <c r="AS17" s="3">
        <f t="shared" si="0"/>
        <v>4.6399999999999997</v>
      </c>
    </row>
    <row r="18" spans="43:45" x14ac:dyDescent="0.2">
      <c r="AQ18" s="7">
        <v>1985</v>
      </c>
      <c r="AR18" s="7" t="s">
        <v>16</v>
      </c>
      <c r="AS18" s="3">
        <f t="shared" si="0"/>
        <v>4</v>
      </c>
    </row>
    <row r="19" spans="43:45" x14ac:dyDescent="0.2">
      <c r="AQ19" s="7">
        <v>1985</v>
      </c>
      <c r="AR19" s="7" t="s">
        <v>17</v>
      </c>
      <c r="AS19" s="3">
        <f t="shared" si="0"/>
        <v>4.33</v>
      </c>
    </row>
    <row r="20" spans="43:45" x14ac:dyDescent="0.2">
      <c r="AQ20" s="7">
        <v>1985</v>
      </c>
      <c r="AR20" s="7" t="s">
        <v>18</v>
      </c>
      <c r="AS20" s="3">
        <f t="shared" si="0"/>
        <v>4.5599999999999996</v>
      </c>
    </row>
    <row r="21" spans="43:45" x14ac:dyDescent="0.2">
      <c r="AQ21" s="7">
        <v>1985</v>
      </c>
      <c r="AR21" s="7" t="s">
        <v>19</v>
      </c>
      <c r="AS21" s="3">
        <f t="shared" si="0"/>
        <v>4.34</v>
      </c>
    </row>
    <row r="22" spans="43:45" x14ac:dyDescent="0.2">
      <c r="AQ22" s="7">
        <v>1985</v>
      </c>
      <c r="AR22" s="7" t="s">
        <v>20</v>
      </c>
      <c r="AS22" s="3">
        <f t="shared" si="0"/>
        <v>4.18</v>
      </c>
    </row>
    <row r="23" spans="43:45" x14ac:dyDescent="0.2">
      <c r="AQ23" s="7">
        <v>1985</v>
      </c>
      <c r="AR23" s="7" t="s">
        <v>21</v>
      </c>
      <c r="AS23" s="3">
        <f t="shared" si="0"/>
        <v>4.6900000000000004</v>
      </c>
    </row>
    <row r="24" spans="43:45" x14ac:dyDescent="0.2">
      <c r="AQ24" s="7">
        <v>1985</v>
      </c>
      <c r="AR24" s="7" t="s">
        <v>22</v>
      </c>
      <c r="AS24" s="3">
        <f t="shared" si="0"/>
        <v>4.6399999999999997</v>
      </c>
    </row>
    <row r="25" spans="43:45" x14ac:dyDescent="0.2">
      <c r="AQ25" s="7">
        <v>1985</v>
      </c>
      <c r="AR25" s="7" t="s">
        <v>23</v>
      </c>
      <c r="AS25" s="3">
        <f t="shared" si="0"/>
        <v>4.6659999999999995</v>
      </c>
    </row>
    <row r="26" spans="43:45" x14ac:dyDescent="0.2">
      <c r="AQ26" s="7">
        <v>1985</v>
      </c>
      <c r="AR26" s="7" t="s">
        <v>24</v>
      </c>
      <c r="AS26" s="3">
        <f t="shared" si="0"/>
        <v>4.75</v>
      </c>
    </row>
    <row r="27" spans="43:45" x14ac:dyDescent="0.2">
      <c r="AQ27" s="7">
        <v>1985</v>
      </c>
      <c r="AR27" s="7" t="s">
        <v>25</v>
      </c>
      <c r="AS27" s="3">
        <f t="shared" si="0"/>
        <v>4.84</v>
      </c>
    </row>
    <row r="28" spans="43:45" x14ac:dyDescent="0.2">
      <c r="AQ28" s="7">
        <v>1985</v>
      </c>
      <c r="AR28" s="7" t="s">
        <v>26</v>
      </c>
      <c r="AS28" s="3">
        <f t="shared" si="0"/>
        <v>4.88</v>
      </c>
    </row>
    <row r="29" spans="43:45" x14ac:dyDescent="0.2">
      <c r="AQ29" s="7">
        <v>1985</v>
      </c>
      <c r="AR29" s="7" t="s">
        <v>27</v>
      </c>
      <c r="AS29" s="3">
        <f t="shared" si="0"/>
        <v>4.95</v>
      </c>
    </row>
    <row r="30" spans="43:45" x14ac:dyDescent="0.2">
      <c r="AQ30" s="7">
        <v>1986</v>
      </c>
      <c r="AR30" s="7" t="s">
        <v>7</v>
      </c>
      <c r="AS30" s="3">
        <f t="shared" ref="AS30:AS50" si="1">G92</f>
        <v>3.0523812551583704</v>
      </c>
    </row>
    <row r="31" spans="43:45" x14ac:dyDescent="0.2">
      <c r="AQ31" s="7">
        <v>1986</v>
      </c>
      <c r="AR31" s="7" t="s">
        <v>8</v>
      </c>
      <c r="AS31" s="3">
        <f t="shared" si="1"/>
        <v>2.8486843891698732</v>
      </c>
    </row>
    <row r="32" spans="43:45" x14ac:dyDescent="0.2">
      <c r="AQ32" s="7">
        <v>1986</v>
      </c>
      <c r="AR32" s="7" t="s">
        <v>9</v>
      </c>
      <c r="AS32" s="3">
        <f t="shared" si="1"/>
        <v>2.8702483814413711</v>
      </c>
    </row>
    <row r="33" spans="43:45" x14ac:dyDescent="0.2">
      <c r="AQ33" s="7">
        <v>1986</v>
      </c>
      <c r="AR33" s="7" t="s">
        <v>10</v>
      </c>
      <c r="AS33" s="3">
        <f t="shared" si="1"/>
        <v>2.7913559834048449</v>
      </c>
    </row>
    <row r="34" spans="43:45" x14ac:dyDescent="0.2">
      <c r="AQ34" s="7">
        <v>1986</v>
      </c>
      <c r="AR34" s="7" t="s">
        <v>11</v>
      </c>
      <c r="AS34" s="3">
        <f t="shared" si="1"/>
        <v>2.8237433793897231</v>
      </c>
    </row>
    <row r="35" spans="43:45" x14ac:dyDescent="0.2">
      <c r="AQ35" s="7">
        <v>1986</v>
      </c>
      <c r="AR35" s="7" t="s">
        <v>12</v>
      </c>
      <c r="AS35" s="3">
        <f t="shared" si="1"/>
        <v>2.2905386654427637</v>
      </c>
    </row>
    <row r="36" spans="43:45" x14ac:dyDescent="0.2">
      <c r="AQ36" s="7">
        <v>1986</v>
      </c>
      <c r="AR36" s="7" t="s">
        <v>13</v>
      </c>
      <c r="AS36" s="3">
        <f t="shared" si="1"/>
        <v>3.3495571483694135</v>
      </c>
    </row>
    <row r="37" spans="43:45" x14ac:dyDescent="0.2">
      <c r="AQ37" s="7">
        <v>1986</v>
      </c>
      <c r="AR37" s="7" t="s">
        <v>14</v>
      </c>
      <c r="AS37" s="3">
        <f t="shared" si="1"/>
        <v>2.5083938351535906</v>
      </c>
    </row>
    <row r="38" spans="43:45" x14ac:dyDescent="0.2">
      <c r="AQ38" s="7">
        <v>1986</v>
      </c>
      <c r="AR38" s="7" t="s">
        <v>15</v>
      </c>
      <c r="AS38" s="3">
        <f t="shared" si="1"/>
        <v>3.4916277338959181</v>
      </c>
    </row>
    <row r="39" spans="43:45" x14ac:dyDescent="0.2">
      <c r="AQ39" s="7">
        <v>1986</v>
      </c>
      <c r="AR39" s="7" t="s">
        <v>16</v>
      </c>
      <c r="AS39" s="3">
        <f t="shared" si="1"/>
        <v>3.0835853755322824</v>
      </c>
    </row>
    <row r="40" spans="43:45" x14ac:dyDescent="0.2">
      <c r="AQ40" s="7">
        <v>1986</v>
      </c>
      <c r="AR40" s="7" t="s">
        <v>17</v>
      </c>
      <c r="AS40" s="3">
        <f t="shared" si="1"/>
        <v>2.7230821952761768</v>
      </c>
    </row>
    <row r="41" spans="43:45" x14ac:dyDescent="0.2">
      <c r="AQ41" s="7">
        <v>1986</v>
      </c>
      <c r="AR41" s="7" t="s">
        <v>18</v>
      </c>
      <c r="AS41" s="3">
        <f t="shared" si="1"/>
        <v>2.8478047189905218</v>
      </c>
    </row>
    <row r="42" spans="43:45" x14ac:dyDescent="0.2">
      <c r="AQ42" s="7">
        <v>1986</v>
      </c>
      <c r="AR42" s="7" t="s">
        <v>19</v>
      </c>
      <c r="AS42" s="3">
        <f t="shared" si="1"/>
        <v>2.800568012536953</v>
      </c>
    </row>
    <row r="43" spans="43:45" x14ac:dyDescent="0.2">
      <c r="AQ43" s="7">
        <v>1986</v>
      </c>
      <c r="AR43" s="7" t="s">
        <v>20</v>
      </c>
      <c r="AS43" s="3">
        <f t="shared" si="1"/>
        <v>2.9817542252709819</v>
      </c>
    </row>
    <row r="44" spans="43:45" x14ac:dyDescent="0.2">
      <c r="AQ44" s="7">
        <v>1986</v>
      </c>
      <c r="AR44" s="7" t="s">
        <v>21</v>
      </c>
      <c r="AS44" s="3">
        <f t="shared" si="1"/>
        <v>3.4626315610393679</v>
      </c>
    </row>
    <row r="45" spans="43:45" x14ac:dyDescent="0.2">
      <c r="AQ45" s="7">
        <v>1986</v>
      </c>
      <c r="AR45" s="7" t="s">
        <v>22</v>
      </c>
      <c r="AS45" s="3">
        <f t="shared" si="1"/>
        <v>3.4355765262622491</v>
      </c>
    </row>
    <row r="46" spans="43:45" x14ac:dyDescent="0.2">
      <c r="AQ46" s="7">
        <v>1986</v>
      </c>
      <c r="AR46" s="7" t="s">
        <v>23</v>
      </c>
      <c r="AS46" s="3">
        <f t="shared" si="1"/>
        <v>3.2168518572682832</v>
      </c>
    </row>
    <row r="47" spans="43:45" x14ac:dyDescent="0.2">
      <c r="AQ47" s="7">
        <v>1986</v>
      </c>
      <c r="AR47" s="7" t="s">
        <v>24</v>
      </c>
      <c r="AS47" s="3">
        <f t="shared" si="1"/>
        <v>4.2269614938017472</v>
      </c>
    </row>
    <row r="48" spans="43:45" x14ac:dyDescent="0.2">
      <c r="AQ48" s="7">
        <v>1986</v>
      </c>
      <c r="AR48" s="7" t="s">
        <v>25</v>
      </c>
      <c r="AS48" s="3">
        <f t="shared" si="1"/>
        <v>3.6348251959906204</v>
      </c>
    </row>
    <row r="49" spans="4:45" x14ac:dyDescent="0.2">
      <c r="AQ49" s="7">
        <v>1986</v>
      </c>
      <c r="AR49" s="7" t="s">
        <v>26</v>
      </c>
      <c r="AS49" s="3">
        <f t="shared" si="1"/>
        <v>4.0358003063303265</v>
      </c>
    </row>
    <row r="50" spans="4:45" x14ac:dyDescent="0.2">
      <c r="AQ50" s="7">
        <v>1986</v>
      </c>
      <c r="AR50" s="7" t="s">
        <v>27</v>
      </c>
      <c r="AS50" s="3">
        <f t="shared" si="1"/>
        <v>2.7696676865265584</v>
      </c>
    </row>
    <row r="51" spans="4:45" x14ac:dyDescent="0.2">
      <c r="E51">
        <v>311</v>
      </c>
      <c r="F51">
        <v>312</v>
      </c>
      <c r="G51">
        <v>313</v>
      </c>
      <c r="H51">
        <v>314</v>
      </c>
      <c r="I51">
        <v>315</v>
      </c>
      <c r="J51">
        <v>316</v>
      </c>
      <c r="K51">
        <v>321</v>
      </c>
      <c r="L51">
        <v>322</v>
      </c>
      <c r="M51">
        <v>323</v>
      </c>
      <c r="N51">
        <v>324</v>
      </c>
      <c r="O51">
        <v>325</v>
      </c>
      <c r="P51">
        <v>326</v>
      </c>
      <c r="Q51">
        <v>327</v>
      </c>
      <c r="R51">
        <v>331</v>
      </c>
      <c r="S51">
        <v>332</v>
      </c>
      <c r="T51">
        <v>333</v>
      </c>
      <c r="U51">
        <v>334</v>
      </c>
      <c r="V51">
        <v>335</v>
      </c>
      <c r="W51">
        <v>336</v>
      </c>
      <c r="X51">
        <v>337</v>
      </c>
      <c r="Y51">
        <v>339</v>
      </c>
      <c r="AQ51" s="7">
        <v>1987</v>
      </c>
      <c r="AR51" s="7" t="s">
        <v>7</v>
      </c>
      <c r="AS51" s="3">
        <f t="shared" ref="AS51:AS71" si="2">H92</f>
        <v>2.7333999355965219</v>
      </c>
    </row>
    <row r="52" spans="4:45" x14ac:dyDescent="0.2">
      <c r="D52" s="7">
        <v>1984</v>
      </c>
      <c r="E52" s="3">
        <f>'Resid-311'!P8</f>
        <v>4.4834124810533931</v>
      </c>
      <c r="F52" s="3">
        <f>'Resid-312'!P8</f>
        <v>4.8504292644853564</v>
      </c>
      <c r="G52" s="3">
        <f>'Resid-313'!P8</f>
        <v>5.2820195113678929</v>
      </c>
      <c r="H52" s="3">
        <f>'Resid-314'!P8</f>
        <v>5.3367126580329183</v>
      </c>
      <c r="I52" s="3">
        <f>'Resid-315'!P8</f>
        <v>5.6297880525800839</v>
      </c>
      <c r="J52" s="3">
        <f>'Resid-316'!P8</f>
        <v>5.0069519282003903</v>
      </c>
      <c r="K52" s="3">
        <f>'Resid-321'!P8</f>
        <v>4.7963152943195011</v>
      </c>
      <c r="L52" s="3">
        <f>'Resid-322'!P8</f>
        <v>4.7163700969157833</v>
      </c>
      <c r="M52" s="3">
        <f>'Resid-323'!P8</f>
        <v>4.7861974512274408</v>
      </c>
      <c r="N52" s="3">
        <f>'Resid-324'!P8</f>
        <v>4.1354832426255737</v>
      </c>
      <c r="O52" s="3">
        <f>'Resid-325'!P8</f>
        <v>4.7470285314994758</v>
      </c>
      <c r="P52" s="3">
        <f>'Resid-326'!P8</f>
        <v>5.0167311353408959</v>
      </c>
      <c r="Q52" s="3">
        <f>'Resid-327'!P8</f>
        <v>4.7679384723157421</v>
      </c>
      <c r="R52" s="3">
        <f>'Resid-331'!P8</f>
        <v>4.3199259294162315</v>
      </c>
      <c r="S52" s="3">
        <f>'Resid-332'!P8</f>
        <v>4.9161789756092711</v>
      </c>
      <c r="T52" s="3">
        <f>'Resid-333'!P8</f>
        <v>4.8487442436575297</v>
      </c>
      <c r="U52" s="3">
        <f>'Resid-334'!P8</f>
        <v>4.8426050815987818</v>
      </c>
      <c r="V52" s="3">
        <f>'Resid-335'!P8</f>
        <v>4.3168418448026484</v>
      </c>
      <c r="W52" s="3">
        <f>'Resid-336'!P8</f>
        <v>4.9668632851172951</v>
      </c>
      <c r="X52" s="3">
        <f>'Resid-337'!P8</f>
        <v>4.8201512559855297</v>
      </c>
      <c r="Y52" s="3">
        <f>'Resid-339'!P8</f>
        <v>5.5904434239737419</v>
      </c>
      <c r="AQ52" s="7">
        <v>1987</v>
      </c>
      <c r="AR52" s="7" t="s">
        <v>8</v>
      </c>
      <c r="AS52" s="3">
        <f t="shared" si="2"/>
        <v>3.1788533004368205</v>
      </c>
    </row>
    <row r="53" spans="4:45" x14ac:dyDescent="0.2">
      <c r="D53" s="7">
        <v>1985</v>
      </c>
      <c r="E53" s="3">
        <f>'Resid-311'!P9</f>
        <v>4.29</v>
      </c>
      <c r="F53" s="3">
        <f>'Resid-312'!P9</f>
        <v>4.43</v>
      </c>
      <c r="G53" s="3">
        <f>'Resid-313'!P9</f>
        <v>4.7699999999999996</v>
      </c>
      <c r="H53" s="3">
        <f>'Resid-314'!P9</f>
        <v>4.7699999999999996</v>
      </c>
      <c r="I53" s="3">
        <f>'Resid-315'!P9</f>
        <v>4.97</v>
      </c>
      <c r="J53" s="3">
        <f>'Resid-316'!P9</f>
        <v>4.38</v>
      </c>
      <c r="K53" s="3">
        <f>'Resid-321'!P9</f>
        <v>4.6500000000000004</v>
      </c>
      <c r="L53" s="3">
        <f>'Resid-322'!P9</f>
        <v>4.24</v>
      </c>
      <c r="M53" s="3">
        <f>'Resid-323'!P9</f>
        <v>4.6399999999999997</v>
      </c>
      <c r="N53" s="3">
        <f>'Resid-324'!P9</f>
        <v>4</v>
      </c>
      <c r="O53" s="3">
        <f>'Resid-325'!P9</f>
        <v>4.33</v>
      </c>
      <c r="P53" s="3">
        <f>'Resid-326'!P9</f>
        <v>4.5599999999999996</v>
      </c>
      <c r="Q53" s="3">
        <f>'Resid-327'!P9</f>
        <v>4.34</v>
      </c>
      <c r="R53" s="3">
        <f>'Resid-331'!P9</f>
        <v>4.18</v>
      </c>
      <c r="S53" s="3">
        <f>'Resid-332'!P9</f>
        <v>4.6900000000000004</v>
      </c>
      <c r="T53" s="3">
        <f>'Resid-333'!P9</f>
        <v>4.6399999999999997</v>
      </c>
      <c r="U53" s="3">
        <f>'Resid-334'!P9</f>
        <v>4.6659999999999995</v>
      </c>
      <c r="V53" s="3">
        <f>'Resid-335'!P9</f>
        <v>4.75</v>
      </c>
      <c r="W53" s="3">
        <f>'Resid-336'!P9</f>
        <v>4.84</v>
      </c>
      <c r="X53" s="3">
        <f>'Resid-337'!P9</f>
        <v>4.88</v>
      </c>
      <c r="Y53" s="3">
        <f>'Resid-339'!P9</f>
        <v>4.95</v>
      </c>
      <c r="AQ53" s="7">
        <v>1987</v>
      </c>
      <c r="AR53" s="7" t="s">
        <v>9</v>
      </c>
      <c r="AS53" s="3">
        <f t="shared" si="2"/>
        <v>3.3100544871107251</v>
      </c>
    </row>
    <row r="54" spans="4:45" x14ac:dyDescent="0.2">
      <c r="D54" s="7">
        <v>1986</v>
      </c>
      <c r="E54" s="3">
        <f>'Resid-311'!P10</f>
        <v>3.0523812551583704</v>
      </c>
      <c r="F54" s="3">
        <f>'Resid-312'!P10</f>
        <v>2.8486843891698732</v>
      </c>
      <c r="G54" s="3">
        <f>'Resid-313'!P10</f>
        <v>2.8702483814413711</v>
      </c>
      <c r="H54" s="3">
        <f>'Resid-314'!P10</f>
        <v>2.7913559834048449</v>
      </c>
      <c r="I54" s="3">
        <f>'Resid-315'!P10</f>
        <v>2.8237433793897231</v>
      </c>
      <c r="J54" s="3">
        <f>'Resid-316'!P10</f>
        <v>2.2905386654427637</v>
      </c>
      <c r="K54" s="3">
        <f>'Resid-321'!P10</f>
        <v>3.3495571483694135</v>
      </c>
      <c r="L54" s="3">
        <f>'Resid-322'!P10</f>
        <v>2.5083938351535906</v>
      </c>
      <c r="M54" s="3">
        <f>'Resid-323'!P10</f>
        <v>3.4916277338959181</v>
      </c>
      <c r="N54" s="3">
        <f>'Resid-324'!P10</f>
        <v>3.0835853755322824</v>
      </c>
      <c r="O54" s="3">
        <f>'Resid-325'!P10</f>
        <v>2.7230821952761768</v>
      </c>
      <c r="P54" s="3">
        <f>'Resid-326'!P10</f>
        <v>2.8478047189905218</v>
      </c>
      <c r="Q54" s="3">
        <f>'Resid-327'!P10</f>
        <v>2.800568012536953</v>
      </c>
      <c r="R54" s="3">
        <f>'Resid-331'!P10</f>
        <v>2.9817542252709819</v>
      </c>
      <c r="S54" s="3">
        <f>'Resid-332'!P10</f>
        <v>3.4626315610393679</v>
      </c>
      <c r="T54" s="3">
        <f>'Resid-333'!P10</f>
        <v>3.4355765262622491</v>
      </c>
      <c r="U54" s="3">
        <f>'Resid-334'!P10</f>
        <v>3.2168518572682832</v>
      </c>
      <c r="V54" s="3">
        <f>'Resid-335'!P10</f>
        <v>4.2269614938017472</v>
      </c>
      <c r="W54" s="3">
        <f>'Resid-336'!P10</f>
        <v>3.6348251959906204</v>
      </c>
      <c r="X54" s="3">
        <f>'Resid-337'!P10</f>
        <v>4.0358003063303265</v>
      </c>
      <c r="Y54" s="3">
        <f>'Resid-339'!P10</f>
        <v>2.7696676865265584</v>
      </c>
      <c r="AQ54" s="7">
        <v>1987</v>
      </c>
      <c r="AR54" s="7" t="s">
        <v>10</v>
      </c>
      <c r="AS54" s="3">
        <f t="shared" si="2"/>
        <v>3.3939074115362899</v>
      </c>
    </row>
    <row r="55" spans="4:45" x14ac:dyDescent="0.2">
      <c r="D55" s="7">
        <v>1987</v>
      </c>
      <c r="E55" s="3">
        <f>'Resid-311'!P11</f>
        <v>2.7333999355965219</v>
      </c>
      <c r="F55" s="3">
        <f>'Resid-312'!P11</f>
        <v>3.1788533004368205</v>
      </c>
      <c r="G55" s="3">
        <f>'Resid-313'!P11</f>
        <v>3.3100544871107251</v>
      </c>
      <c r="H55" s="3">
        <f>'Resid-314'!P11</f>
        <v>3.3939074115362899</v>
      </c>
      <c r="I55" s="3">
        <f>'Resid-315'!P11</f>
        <v>3.687379269499055</v>
      </c>
      <c r="J55" s="3">
        <f>'Resid-316'!P11</f>
        <v>3.0596587319522155</v>
      </c>
      <c r="K55" s="3">
        <f>'Resid-321'!P11</f>
        <v>2.7583806413971588</v>
      </c>
      <c r="L55" s="3">
        <f>'Resid-322'!P11</f>
        <v>2.9444291967635019</v>
      </c>
      <c r="M55" s="3">
        <f>'Resid-323'!P11</f>
        <v>3.0573183905051717</v>
      </c>
      <c r="N55" s="3">
        <f>'Resid-324'!P11</f>
        <v>2.8333816306631494</v>
      </c>
      <c r="O55" s="3">
        <f>'Resid-325'!P11</f>
        <v>3.017036429589032</v>
      </c>
      <c r="P55" s="3">
        <f>'Resid-326'!P11</f>
        <v>3.2123121387599731</v>
      </c>
      <c r="Q55" s="3">
        <f>'Resid-327'!P11</f>
        <v>3.2088862786210566</v>
      </c>
      <c r="R55" s="3">
        <f>'Resid-331'!P11</f>
        <v>2.4547115489433948</v>
      </c>
      <c r="S55" s="3">
        <f>'Resid-332'!P11</f>
        <v>3.296408956956995</v>
      </c>
      <c r="T55" s="3">
        <f>'Resid-333'!P11</f>
        <v>3.2083300772490677</v>
      </c>
      <c r="U55" s="3">
        <f>'Resid-334'!P11</f>
        <v>2.6296514841689942</v>
      </c>
      <c r="V55" s="3">
        <f>'Resid-335'!P11</f>
        <v>1.8613710147399729</v>
      </c>
      <c r="W55" s="3">
        <f>'Resid-336'!P11</f>
        <v>3.0429572545421055</v>
      </c>
      <c r="X55" s="3">
        <f>'Resid-337'!P11</f>
        <v>2.9785267967872153</v>
      </c>
      <c r="Y55" s="3">
        <f>'Resid-339'!P11</f>
        <v>3.5080399863530038</v>
      </c>
      <c r="AQ55" s="7">
        <v>1987</v>
      </c>
      <c r="AR55" s="7" t="s">
        <v>11</v>
      </c>
      <c r="AS55" s="3">
        <f t="shared" si="2"/>
        <v>3.687379269499055</v>
      </c>
    </row>
    <row r="56" spans="4:45" x14ac:dyDescent="0.2">
      <c r="D56" s="7">
        <v>1988</v>
      </c>
      <c r="E56" s="3">
        <f>'Resid-311'!P12</f>
        <v>2.65</v>
      </c>
      <c r="F56" s="3">
        <f>'Resid-312'!P12</f>
        <v>2.61</v>
      </c>
      <c r="G56" s="3">
        <f>'Resid-313'!P12</f>
        <v>2.78</v>
      </c>
      <c r="H56" s="3">
        <f>'Resid-314'!P12</f>
        <v>2.78</v>
      </c>
      <c r="I56" s="3">
        <f>'Resid-315'!P12</f>
        <v>3.13</v>
      </c>
      <c r="J56" s="3">
        <f>'Resid-316'!P12</f>
        <v>2.48</v>
      </c>
      <c r="K56" s="3">
        <f>'Resid-321'!P12</f>
        <v>2.65</v>
      </c>
      <c r="L56" s="3">
        <f>'Resid-322'!P12</f>
        <v>2.36</v>
      </c>
      <c r="M56" s="3">
        <f>'Resid-323'!P12</f>
        <v>3.11</v>
      </c>
      <c r="N56" s="3">
        <f>'Resid-324'!P12</f>
        <v>3.03</v>
      </c>
      <c r="O56" s="3">
        <f>'Resid-325'!P12</f>
        <v>2.4900000000000002</v>
      </c>
      <c r="P56" s="3">
        <f>'Resid-326'!P12</f>
        <v>2.6</v>
      </c>
      <c r="Q56" s="3">
        <f>'Resid-327'!P12</f>
        <v>2.7</v>
      </c>
      <c r="R56" s="3">
        <f>'Resid-331'!P12</f>
        <v>2.29</v>
      </c>
      <c r="S56" s="3">
        <f>'Resid-332'!P12</f>
        <v>3.17</v>
      </c>
      <c r="T56" s="3">
        <f>'Resid-333'!P12</f>
        <v>3.02</v>
      </c>
      <c r="U56" s="3">
        <f>'Resid-334'!P12</f>
        <v>2.6469999999999998</v>
      </c>
      <c r="V56" s="3">
        <f>'Resid-335'!P12</f>
        <v>2.71</v>
      </c>
      <c r="W56" s="3">
        <f>'Resid-336'!P12</f>
        <v>2.88</v>
      </c>
      <c r="X56" s="3">
        <f>'Resid-337'!P12</f>
        <v>3.14</v>
      </c>
      <c r="Y56" s="3">
        <f>'Resid-339'!P12</f>
        <v>2.87</v>
      </c>
      <c r="AQ56" s="7">
        <v>1987</v>
      </c>
      <c r="AR56" s="7" t="s">
        <v>12</v>
      </c>
      <c r="AS56" s="3">
        <f t="shared" si="2"/>
        <v>3.0596587319522155</v>
      </c>
    </row>
    <row r="57" spans="4:45" x14ac:dyDescent="0.2">
      <c r="D57" s="7">
        <v>1989</v>
      </c>
      <c r="E57" s="3">
        <f>'Resid-311'!P13</f>
        <v>2.6751314573817377</v>
      </c>
      <c r="F57" s="3">
        <f>'Resid-312'!P13</f>
        <v>2.8995882212709629</v>
      </c>
      <c r="G57" s="3">
        <f>'Resid-313'!P13</f>
        <v>3.1196905193144979</v>
      </c>
      <c r="H57" s="3">
        <f>'Resid-314'!P13</f>
        <v>3.1945960670267919</v>
      </c>
      <c r="I57" s="3">
        <f>'Resid-315'!P13</f>
        <v>3.598576481660297</v>
      </c>
      <c r="J57" s="3">
        <f>'Resid-316'!P13</f>
        <v>2.9762587046036257</v>
      </c>
      <c r="K57" s="3">
        <f>'Resid-321'!P13</f>
        <v>2.5444110068109236</v>
      </c>
      <c r="L57" s="3">
        <f>'Resid-322'!P13</f>
        <v>2.7539187917140966</v>
      </c>
      <c r="M57" s="3">
        <f>'Resid-323'!P13</f>
        <v>3.1923060057775072</v>
      </c>
      <c r="N57" s="3">
        <f>'Resid-324'!P13</f>
        <v>2.9107441877308982</v>
      </c>
      <c r="O57" s="3">
        <f>'Resid-325'!P13</f>
        <v>2.724673306818723</v>
      </c>
      <c r="P57" s="3">
        <f>'Resid-326'!P13</f>
        <v>2.8914429461150655</v>
      </c>
      <c r="Q57" s="3">
        <f>'Resid-327'!P13</f>
        <v>3.1513750061325982</v>
      </c>
      <c r="R57" s="3">
        <f>'Resid-331'!P13</f>
        <v>2.1685170328230119</v>
      </c>
      <c r="S57" s="3">
        <f>'Resid-332'!P13</f>
        <v>3.1822357750707777</v>
      </c>
      <c r="T57" s="3">
        <f>'Resid-333'!P13</f>
        <v>3.0541127704184783</v>
      </c>
      <c r="U57" s="3">
        <f>'Resid-334'!P13</f>
        <v>2.7412548311048601</v>
      </c>
      <c r="V57" s="3">
        <f>'Resid-335'!P13</f>
        <v>2.0183922403422958</v>
      </c>
      <c r="W57" s="3">
        <f>'Resid-336'!P13</f>
        <v>2.8287518363157811</v>
      </c>
      <c r="X57" s="3">
        <f>'Resid-337'!P13</f>
        <v>2.8526635121941801</v>
      </c>
      <c r="Y57" s="3">
        <f>'Resid-339'!P13</f>
        <v>3.3551109940318455</v>
      </c>
      <c r="AQ57" s="7">
        <v>1987</v>
      </c>
      <c r="AR57" s="7" t="s">
        <v>13</v>
      </c>
      <c r="AS57" s="3">
        <f t="shared" si="2"/>
        <v>2.7583806413971588</v>
      </c>
    </row>
    <row r="58" spans="4:45" x14ac:dyDescent="0.2">
      <c r="D58" s="7">
        <v>1990</v>
      </c>
      <c r="E58" s="3">
        <f>'Resid-311'!P14</f>
        <v>3.1221787145119033</v>
      </c>
      <c r="F58" s="3">
        <f>'Resid-312'!P14</f>
        <v>3.2226523874821762</v>
      </c>
      <c r="G58" s="3">
        <f>'Resid-313'!P14</f>
        <v>3.5811076442115057</v>
      </c>
      <c r="H58" s="3">
        <f>'Resid-314'!P14</f>
        <v>3.6550504579852108</v>
      </c>
      <c r="I58" s="3">
        <f>'Resid-315'!P14</f>
        <v>4.1201153087729514</v>
      </c>
      <c r="J58" s="3">
        <f>'Resid-316'!P14</f>
        <v>3.5243894622094869</v>
      </c>
      <c r="K58" s="3">
        <f>'Resid-321'!P14</f>
        <v>2.9440458501711446</v>
      </c>
      <c r="L58" s="3">
        <f>'Resid-322'!P14</f>
        <v>3.1877616279557079</v>
      </c>
      <c r="M58" s="3">
        <f>'Resid-323'!P14</f>
        <v>3.7910438068787156</v>
      </c>
      <c r="N58" s="3">
        <f>'Resid-324'!P14</f>
        <v>3.2641475097026746</v>
      </c>
      <c r="O58" s="3">
        <f>'Resid-325'!P14</f>
        <v>3.0359637247738576</v>
      </c>
      <c r="P58" s="3">
        <f>'Resid-326'!P14</f>
        <v>3.2185508039289696</v>
      </c>
      <c r="Q58" s="3">
        <f>'Resid-327'!P14</f>
        <v>3.6415697588146658</v>
      </c>
      <c r="R58" s="3">
        <f>'Resid-331'!P14</f>
        <v>2.4661978150337363</v>
      </c>
      <c r="S58" s="3">
        <f>'Resid-332'!P14</f>
        <v>3.5392512595793089</v>
      </c>
      <c r="T58" s="3">
        <f>'Resid-333'!P14</f>
        <v>3.4071198692344833</v>
      </c>
      <c r="U58" s="3">
        <f>'Resid-334'!P14</f>
        <v>3.4685042938937718</v>
      </c>
      <c r="V58" s="3">
        <f>'Resid-335'!P14</f>
        <v>2.7177472423331994</v>
      </c>
      <c r="W58" s="3">
        <f>'Resid-336'!P14</f>
        <v>3.2219213151353521</v>
      </c>
      <c r="X58" s="3">
        <f>'Resid-337'!P14</f>
        <v>3.2375066225759266</v>
      </c>
      <c r="Y58" s="3">
        <f>'Resid-339'!P14</f>
        <v>3.8925488674607638</v>
      </c>
      <c r="AQ58" s="7">
        <v>1987</v>
      </c>
      <c r="AR58" s="7" t="s">
        <v>14</v>
      </c>
      <c r="AS58" s="3">
        <f t="shared" si="2"/>
        <v>2.9444291967635019</v>
      </c>
    </row>
    <row r="59" spans="4:45" x14ac:dyDescent="0.2">
      <c r="D59" s="7">
        <v>1991</v>
      </c>
      <c r="E59" s="3">
        <f>'Resid-311'!P15</f>
        <v>2.8540000000000001</v>
      </c>
      <c r="F59" s="3">
        <f>'Resid-312'!P15</f>
        <v>2.577</v>
      </c>
      <c r="G59" s="3">
        <f>'Resid-313'!P15</f>
        <v>2.8090000000000002</v>
      </c>
      <c r="H59" s="3">
        <f>'Resid-314'!P15</f>
        <v>2.8090000000000002</v>
      </c>
      <c r="I59" s="3">
        <f>'Resid-315'!P15</f>
        <v>3.121</v>
      </c>
      <c r="J59" s="3">
        <f>'Resid-316'!P15</f>
        <v>2.6259999999999999</v>
      </c>
      <c r="K59" s="3">
        <f>'Resid-321'!P15</f>
        <v>2.68</v>
      </c>
      <c r="L59" s="3">
        <f>'Resid-322'!P15</f>
        <v>2.5219999999999998</v>
      </c>
      <c r="M59" s="3">
        <f>'Resid-323'!P15</f>
        <v>3.7170000000000001</v>
      </c>
      <c r="N59" s="3">
        <f>'Resid-324'!P15</f>
        <v>3</v>
      </c>
      <c r="O59" s="3">
        <f>'Resid-325'!P15</f>
        <v>2.3580000000000001</v>
      </c>
      <c r="P59" s="3">
        <f>'Resid-326'!P15</f>
        <v>2.4940000000000002</v>
      </c>
      <c r="Q59" s="3">
        <f>'Resid-327'!P15</f>
        <v>3.141</v>
      </c>
      <c r="R59" s="3">
        <f>'Resid-331'!P15</f>
        <v>2.1720000000000002</v>
      </c>
      <c r="S59" s="3">
        <f>'Resid-332'!P15</f>
        <v>3.1589999999999998</v>
      </c>
      <c r="T59" s="3">
        <f>'Resid-333'!P15</f>
        <v>3.0790000000000002</v>
      </c>
      <c r="U59" s="3">
        <f>'Resid-334'!P15</f>
        <v>3.3769999999999998</v>
      </c>
      <c r="V59" s="3">
        <f>'Resid-335'!P15</f>
        <v>3.47</v>
      </c>
      <c r="W59" s="3">
        <f>'Resid-336'!P15</f>
        <v>3.0350000000000001</v>
      </c>
      <c r="X59" s="3">
        <f>'Resid-337'!P15</f>
        <v>3.3119999999999998</v>
      </c>
      <c r="Y59" s="3">
        <f>'Resid-339'!P15</f>
        <v>2.9529999999999998</v>
      </c>
      <c r="AQ59" s="7">
        <v>1987</v>
      </c>
      <c r="AR59" s="7" t="s">
        <v>15</v>
      </c>
      <c r="AS59" s="3">
        <f t="shared" si="2"/>
        <v>3.0573183905051717</v>
      </c>
    </row>
    <row r="60" spans="4:45" x14ac:dyDescent="0.2">
      <c r="D60" s="7">
        <v>1992</v>
      </c>
      <c r="E60" s="3">
        <f>'Resid-311'!P16</f>
        <v>2.6183303897152475</v>
      </c>
      <c r="F60" s="3">
        <f>'Resid-312'!P16</f>
        <v>2.6617895741745605</v>
      </c>
      <c r="G60" s="3">
        <f>'Resid-313'!P16</f>
        <v>2.7776440334822907</v>
      </c>
      <c r="H60" s="3">
        <f>'Resid-314'!P16</f>
        <v>2.8139479816716539</v>
      </c>
      <c r="I60" s="3">
        <f>'Resid-315'!P16</f>
        <v>3.0827006437951008</v>
      </c>
      <c r="J60" s="3">
        <f>'Resid-316'!P16</f>
        <v>2.4529687575031982</v>
      </c>
      <c r="K60" s="3">
        <f>'Resid-321'!P16</f>
        <v>2.4012631968077072</v>
      </c>
      <c r="L60" s="3">
        <f>'Resid-322'!P16</f>
        <v>2.4792607138614033</v>
      </c>
      <c r="M60" s="3">
        <f>'Resid-323'!P16</f>
        <v>3.350746568379551</v>
      </c>
      <c r="N60" s="3">
        <f>'Resid-324'!P16</f>
        <v>2.757289667415062</v>
      </c>
      <c r="O60" s="3">
        <f>'Resid-325'!P16</f>
        <v>2.6482613998941984</v>
      </c>
      <c r="P60" s="3">
        <f>'Resid-326'!P16</f>
        <v>2.5245273457555442</v>
      </c>
      <c r="Q60" s="3">
        <f>'Resid-327'!P16</f>
        <v>3.0028623195231612</v>
      </c>
      <c r="R60" s="3">
        <f>'Resid-331'!P16</f>
        <v>2.1065270993073919</v>
      </c>
      <c r="S60" s="3">
        <f>'Resid-332'!P16</f>
        <v>3.1759473017536353</v>
      </c>
      <c r="T60" s="3">
        <f>'Resid-333'!P16</f>
        <v>2.9479745786425746</v>
      </c>
      <c r="U60" s="3">
        <f>'Resid-334'!P16</f>
        <v>3.0458277616478533</v>
      </c>
      <c r="V60" s="3">
        <f>'Resid-335'!P16</f>
        <v>2.7958406452713427</v>
      </c>
      <c r="W60" s="3">
        <f>'Resid-336'!P16</f>
        <v>2.6936718796281345</v>
      </c>
      <c r="X60" s="3">
        <f>'Resid-337'!P16</f>
        <v>3.0349784396546249</v>
      </c>
      <c r="Y60" s="3">
        <f>'Resid-339'!P16</f>
        <v>2.9252473931968757</v>
      </c>
      <c r="AQ60" s="7">
        <v>1987</v>
      </c>
      <c r="AR60" s="7" t="s">
        <v>16</v>
      </c>
      <c r="AS60" s="3">
        <f t="shared" si="2"/>
        <v>2.8333816306631494</v>
      </c>
    </row>
    <row r="61" spans="4:45" x14ac:dyDescent="0.2">
      <c r="D61" s="7">
        <v>1993</v>
      </c>
      <c r="E61" s="3">
        <f>'Resid-311'!P17</f>
        <v>2.6640273438966999</v>
      </c>
      <c r="F61" s="3">
        <f>'Resid-312'!P17</f>
        <v>2.7322481569718828</v>
      </c>
      <c r="G61" s="3">
        <f>'Resid-313'!P17</f>
        <v>2.7835736175062862</v>
      </c>
      <c r="H61" s="3">
        <f>'Resid-314'!P17</f>
        <v>2.7962652449325285</v>
      </c>
      <c r="I61" s="3">
        <f>'Resid-315'!P17</f>
        <v>3.0167186086342666</v>
      </c>
      <c r="J61" s="3">
        <f>'Resid-316'!P17</f>
        <v>2.2494919947742571</v>
      </c>
      <c r="K61" s="3">
        <f>'Resid-321'!P17</f>
        <v>2.4695781652840427</v>
      </c>
      <c r="L61" s="3">
        <f>'Resid-322'!P17</f>
        <v>2.4160772215877926</v>
      </c>
      <c r="M61" s="3">
        <f>'Resid-323'!P17</f>
        <v>3.3328894297753022</v>
      </c>
      <c r="N61" s="3">
        <f>'Resid-324'!P17</f>
        <v>2.8403732044630798</v>
      </c>
      <c r="O61" s="3">
        <f>'Resid-325'!P17</f>
        <v>2.9630940062290581</v>
      </c>
      <c r="P61" s="3">
        <f>'Resid-326'!P17</f>
        <v>2.5376201313038287</v>
      </c>
      <c r="Q61" s="3">
        <f>'Resid-327'!P17</f>
        <v>2.8433364219505348</v>
      </c>
      <c r="R61" s="3">
        <f>'Resid-331'!P17</f>
        <v>2.3332227260871705</v>
      </c>
      <c r="S61" s="3">
        <f>'Resid-332'!P17</f>
        <v>3.4237196616436192</v>
      </c>
      <c r="T61" s="3">
        <f>'Resid-333'!P17</f>
        <v>3.0255369281085991</v>
      </c>
      <c r="U61" s="3">
        <f>'Resid-334'!P17</f>
        <v>3.145615164730613</v>
      </c>
      <c r="V61" s="3">
        <f>'Resid-335'!P17</f>
        <v>3.15789559777475</v>
      </c>
      <c r="W61" s="3">
        <f>'Resid-336'!P17</f>
        <v>2.6539529977158844</v>
      </c>
      <c r="X61" s="3">
        <f>'Resid-337'!P17</f>
        <v>3.2467978614037536</v>
      </c>
      <c r="Y61" s="3">
        <f>'Resid-339'!P17</f>
        <v>2.8709093192993502</v>
      </c>
      <c r="AQ61" s="7">
        <v>1987</v>
      </c>
      <c r="AR61" s="7" t="s">
        <v>17</v>
      </c>
      <c r="AS61" s="3">
        <f t="shared" si="2"/>
        <v>3.017036429589032</v>
      </c>
    </row>
    <row r="62" spans="4:45" x14ac:dyDescent="0.2">
      <c r="D62" s="7">
        <v>1994</v>
      </c>
      <c r="E62" s="3">
        <f>'Resid-311'!P18</f>
        <v>2.79</v>
      </c>
      <c r="F62" s="3">
        <f>'Resid-312'!P18</f>
        <v>2.92</v>
      </c>
      <c r="G62" s="3">
        <f>'Resid-313'!P18</f>
        <v>2.94</v>
      </c>
      <c r="H62" s="3">
        <f>'Resid-314'!P18</f>
        <v>2.94</v>
      </c>
      <c r="I62" s="3">
        <f>'Resid-315'!P18</f>
        <v>3.14</v>
      </c>
      <c r="J62" s="3">
        <f>'Resid-316'!P18</f>
        <v>2.23</v>
      </c>
      <c r="K62" s="3">
        <f>'Resid-321'!P18</f>
        <v>2.61</v>
      </c>
      <c r="L62" s="3">
        <f>'Resid-322'!P18</f>
        <v>2.4900000000000002</v>
      </c>
      <c r="M62" s="3">
        <f>'Resid-323'!P18</f>
        <v>3.39</v>
      </c>
      <c r="N62" s="3">
        <f>'Resid-324'!P18</f>
        <v>2.99</v>
      </c>
      <c r="O62" s="3">
        <f>'Resid-325'!P18</f>
        <v>3.39</v>
      </c>
      <c r="P62" s="3">
        <f>'Resid-326'!P18</f>
        <v>2.68</v>
      </c>
      <c r="Q62" s="3">
        <f>'Resid-327'!P18</f>
        <v>2.81</v>
      </c>
      <c r="R62" s="3">
        <f>'Resid-331'!P18</f>
        <v>2.62</v>
      </c>
      <c r="S62" s="3">
        <f>'Resid-332'!P18</f>
        <v>3.75</v>
      </c>
      <c r="T62" s="3">
        <f>'Resid-333'!P18</f>
        <v>3.18</v>
      </c>
      <c r="U62" s="3">
        <f>'Resid-334'!P18</f>
        <v>3.3330000000000002</v>
      </c>
      <c r="V62" s="3">
        <f>'Resid-335'!P18</f>
        <v>3.48</v>
      </c>
      <c r="W62" s="3">
        <f>'Resid-336'!P18</f>
        <v>2.68</v>
      </c>
      <c r="X62" s="3">
        <f>'Resid-337'!P18</f>
        <v>3.48</v>
      </c>
      <c r="Y62" s="3">
        <f>'Resid-339'!P18</f>
        <v>3</v>
      </c>
      <c r="AQ62" s="7">
        <v>1987</v>
      </c>
      <c r="AR62" s="7" t="s">
        <v>18</v>
      </c>
      <c r="AS62" s="3">
        <f t="shared" si="2"/>
        <v>3.2123121387599731</v>
      </c>
    </row>
    <row r="63" spans="4:45" x14ac:dyDescent="0.2">
      <c r="D63" s="7">
        <v>1995</v>
      </c>
      <c r="E63" s="3">
        <f>'Resid-311'!P19</f>
        <v>2.9703398570354422</v>
      </c>
      <c r="F63" s="3">
        <f>'Resid-312'!P19</f>
        <v>3.1495813811506279</v>
      </c>
      <c r="G63" s="3">
        <f>'Resid-313'!P19</f>
        <v>3.2764878205968331</v>
      </c>
      <c r="H63" s="3">
        <f>'Resid-314'!P19</f>
        <v>3.2953378001757345</v>
      </c>
      <c r="I63" s="3">
        <f>'Resid-315'!P19</f>
        <v>3.5019458525424048</v>
      </c>
      <c r="J63" s="3">
        <f>'Resid-316'!P19</f>
        <v>2.7543291342196561</v>
      </c>
      <c r="K63" s="3">
        <f>'Resid-321'!P19</f>
        <v>2.7931973138351718</v>
      </c>
      <c r="L63" s="3">
        <f>'Resid-322'!P19</f>
        <v>2.7881120565491369</v>
      </c>
      <c r="M63" s="3">
        <f>'Resid-323'!P19</f>
        <v>3.3790541610211986</v>
      </c>
      <c r="N63" s="3">
        <f>'Resid-324'!P19</f>
        <v>2.9903823154540081</v>
      </c>
      <c r="O63" s="3">
        <f>'Resid-325'!P19</f>
        <v>3.504885240262559</v>
      </c>
      <c r="P63" s="3">
        <f>'Resid-326'!P19</f>
        <v>2.9620852207705153</v>
      </c>
      <c r="Q63" s="3">
        <f>'Resid-327'!P19</f>
        <v>3.1322535396052302</v>
      </c>
      <c r="R63" s="3">
        <f>'Resid-331'!P19</f>
        <v>2.6868207717605017</v>
      </c>
      <c r="S63" s="3">
        <f>'Resid-332'!P19</f>
        <v>3.737042795358736</v>
      </c>
      <c r="T63" s="3">
        <f>'Resid-333'!P19</f>
        <v>3.1706977378139607</v>
      </c>
      <c r="U63" s="3">
        <f>'Resid-334'!P19</f>
        <v>3.3516867781900443</v>
      </c>
      <c r="V63" s="3">
        <f>'Resid-335'!P19</f>
        <v>3.2883552306003314</v>
      </c>
      <c r="W63" s="3">
        <f>'Resid-336'!P19</f>
        <v>2.8693828804994186</v>
      </c>
      <c r="X63" s="3">
        <f>'Resid-337'!P19</f>
        <v>3.3350553152615672</v>
      </c>
      <c r="Y63" s="3">
        <f>'Resid-339'!P19</f>
        <v>3.3411217461043625</v>
      </c>
      <c r="AQ63" s="7">
        <v>1987</v>
      </c>
      <c r="AR63" s="7" t="s">
        <v>19</v>
      </c>
      <c r="AS63" s="3">
        <f t="shared" si="2"/>
        <v>3.2088862786210566</v>
      </c>
    </row>
    <row r="64" spans="4:45" x14ac:dyDescent="0.2">
      <c r="D64" s="7">
        <v>1996</v>
      </c>
      <c r="E64" s="3">
        <f>'Resid-311'!P20</f>
        <v>3.335307533827045</v>
      </c>
      <c r="F64" s="3">
        <f>'Resid-312'!P20</f>
        <v>3.5421863546527206</v>
      </c>
      <c r="G64" s="3">
        <f>'Resid-313'!P20</f>
        <v>3.8332777082391076</v>
      </c>
      <c r="H64" s="3">
        <f>'Resid-314'!P20</f>
        <v>3.870421324894846</v>
      </c>
      <c r="I64" s="3">
        <f>'Resid-315'!P20</f>
        <v>4.1197278887383106</v>
      </c>
      <c r="J64" s="3">
        <f>'Resid-316'!P20</f>
        <v>3.5217620773333418</v>
      </c>
      <c r="K64" s="3">
        <f>'Resid-321'!P20</f>
        <v>3.1668476135953956</v>
      </c>
      <c r="L64" s="3">
        <f>'Resid-322'!P20</f>
        <v>3.2709390486370467</v>
      </c>
      <c r="M64" s="3">
        <f>'Resid-323'!P20</f>
        <v>3.5599926684059771</v>
      </c>
      <c r="N64" s="3">
        <f>'Resid-324'!P20</f>
        <v>3.1685864698838371</v>
      </c>
      <c r="O64" s="3">
        <f>'Resid-325'!P20</f>
        <v>3.7935155925633595</v>
      </c>
      <c r="P64" s="3">
        <f>'Resid-326'!P20</f>
        <v>3.4212702695303574</v>
      </c>
      <c r="Q64" s="3">
        <f>'Resid-327'!P20</f>
        <v>3.6204424052104427</v>
      </c>
      <c r="R64" s="3">
        <f>'Resid-331'!P20</f>
        <v>2.918822699369668</v>
      </c>
      <c r="S64" s="3">
        <f>'Resid-332'!P20</f>
        <v>3.9003721542514649</v>
      </c>
      <c r="T64" s="3">
        <f>'Resid-333'!P20</f>
        <v>3.3240932097274629</v>
      </c>
      <c r="U64" s="3">
        <f>'Resid-334'!P20</f>
        <v>3.6046577927779304</v>
      </c>
      <c r="V64" s="3">
        <f>'Resid-335'!P20</f>
        <v>3.3132895387993377</v>
      </c>
      <c r="W64" s="3">
        <f>'Resid-336'!P20</f>
        <v>3.2252738899840603</v>
      </c>
      <c r="X64" s="3">
        <f>'Resid-337'!P20</f>
        <v>3.3500018354518835</v>
      </c>
      <c r="Y64" s="3">
        <f>'Resid-339'!P20</f>
        <v>3.9305786974230337</v>
      </c>
      <c r="AQ64" s="7">
        <v>1987</v>
      </c>
      <c r="AR64" s="7" t="s">
        <v>20</v>
      </c>
      <c r="AS64" s="3">
        <f t="shared" si="2"/>
        <v>2.4547115489433948</v>
      </c>
    </row>
    <row r="65" spans="4:45" x14ac:dyDescent="0.2">
      <c r="D65" s="7">
        <v>1997</v>
      </c>
      <c r="E65" s="3">
        <f>'Resid-311'!P21</f>
        <v>3.3387005834582517</v>
      </c>
      <c r="F65" s="3">
        <f>'Resid-312'!P21</f>
        <v>3.3513384713179928</v>
      </c>
      <c r="G65" s="3">
        <f>'Resid-313'!P21</f>
        <v>3.6610147701706888</v>
      </c>
      <c r="H65" s="3">
        <f>'Resid-314'!P21</f>
        <v>3.6590464670376623</v>
      </c>
      <c r="I65" s="3">
        <f>'Resid-315'!P21</f>
        <v>3.8218856887006321</v>
      </c>
      <c r="J65" s="3">
        <f>'Resid-316'!P21</f>
        <v>3.4191392833526084</v>
      </c>
      <c r="K65" s="3">
        <f>'Resid-321'!P21</f>
        <v>3.223813022285801</v>
      </c>
      <c r="L65" s="3">
        <f>'Resid-322'!P21</f>
        <v>3.0926810082703997</v>
      </c>
      <c r="M65" s="3">
        <f>'Resid-323'!P21</f>
        <v>3.4231546085399462</v>
      </c>
      <c r="N65" s="3">
        <f>'Resid-324'!P21</f>
        <v>3.0523026722139717</v>
      </c>
      <c r="O65" s="3">
        <f>'Resid-325'!P21</f>
        <v>3.4931806335605691</v>
      </c>
      <c r="P65" s="3">
        <f>'Resid-326'!P21</f>
        <v>3.2466243549599767</v>
      </c>
      <c r="Q65" s="3">
        <f>'Resid-327'!P21</f>
        <v>3.5147574724999311</v>
      </c>
      <c r="R65" s="3">
        <f>'Resid-331'!P21</f>
        <v>2.8623774159750139</v>
      </c>
      <c r="S65" s="3">
        <f>'Resid-332'!P21</f>
        <v>3.6745406209789833</v>
      </c>
      <c r="T65" s="3">
        <f>'Resid-333'!P21</f>
        <v>3.1183257792597852</v>
      </c>
      <c r="U65" s="3">
        <f>'Resid-334'!P21</f>
        <v>3.4716419599687858</v>
      </c>
      <c r="V65" s="3">
        <f>'Resid-335'!P21</f>
        <v>3.6125573452899999</v>
      </c>
      <c r="W65" s="3">
        <f>'Resid-336'!P21</f>
        <v>3.3054133961801213</v>
      </c>
      <c r="X65" s="3">
        <f>'Resid-337'!P21</f>
        <v>3.2924056500621228</v>
      </c>
      <c r="Y65" s="3">
        <f>'Resid-339'!P21</f>
        <v>3.6312570195536549</v>
      </c>
      <c r="AQ65" s="7">
        <v>1987</v>
      </c>
      <c r="AR65" s="7" t="s">
        <v>21</v>
      </c>
      <c r="AS65" s="3">
        <f t="shared" si="2"/>
        <v>3.296408956956995</v>
      </c>
    </row>
    <row r="66" spans="4:45" x14ac:dyDescent="0.2">
      <c r="D66" s="7">
        <v>1998</v>
      </c>
      <c r="E66" s="3">
        <f>'Resid-311'!P22</f>
        <v>2.7</v>
      </c>
      <c r="F66" s="3">
        <f>'Resid-312'!P22</f>
        <v>2.68</v>
      </c>
      <c r="G66" s="3">
        <f>'Resid-313'!P22</f>
        <v>2.82</v>
      </c>
      <c r="H66" s="3">
        <f>'Resid-314'!P22</f>
        <v>2.8</v>
      </c>
      <c r="I66" s="3">
        <f>'Resid-315'!P22</f>
        <v>2.77</v>
      </c>
      <c r="J66" s="3">
        <f>'Resid-316'!P22</f>
        <v>2.6</v>
      </c>
      <c r="K66" s="3">
        <f>'Resid-321'!P22</f>
        <v>2.6</v>
      </c>
      <c r="L66" s="3">
        <f>'Resid-322'!P22</f>
        <v>2.37</v>
      </c>
      <c r="M66" s="3">
        <f>'Resid-323'!P22</f>
        <v>2.6</v>
      </c>
      <c r="N66" s="3">
        <f>'Resid-324'!P22</f>
        <v>2.2999999999999998</v>
      </c>
      <c r="O66" s="3">
        <f>'Resid-325'!P22</f>
        <v>2.67</v>
      </c>
      <c r="P66" s="3">
        <f>'Resid-326'!P22</f>
        <v>2.5499999999999998</v>
      </c>
      <c r="Q66" s="3">
        <f>'Resid-327'!P22</f>
        <v>2.92</v>
      </c>
      <c r="R66" s="3">
        <f>'Resid-331'!P22</f>
        <v>2.2200000000000002</v>
      </c>
      <c r="S66" s="3">
        <f>'Resid-332'!P22</f>
        <v>2.85</v>
      </c>
      <c r="T66" s="3">
        <f>'Resid-333'!P22</f>
        <v>2.36</v>
      </c>
      <c r="U66" s="3">
        <f>'Resid-334'!P22</f>
        <v>2.5</v>
      </c>
      <c r="V66" s="3">
        <f>'Resid-335'!P22</f>
        <v>2.93</v>
      </c>
      <c r="W66" s="3">
        <f>'Resid-336'!P22</f>
        <v>2.79</v>
      </c>
      <c r="X66" s="3">
        <f>'Resid-337'!P22</f>
        <v>2.6</v>
      </c>
      <c r="Y66" s="3">
        <f>'Resid-339'!P22</f>
        <v>2.6</v>
      </c>
      <c r="AQ66" s="7">
        <v>1987</v>
      </c>
      <c r="AR66" s="7" t="s">
        <v>22</v>
      </c>
      <c r="AS66" s="3">
        <f t="shared" si="2"/>
        <v>3.2083300772490677</v>
      </c>
    </row>
    <row r="67" spans="4:45" x14ac:dyDescent="0.2">
      <c r="D67" s="7">
        <v>1999</v>
      </c>
      <c r="E67" s="3">
        <f>'Resid-311'!P23</f>
        <v>2.7223139392176079</v>
      </c>
      <c r="F67" s="3">
        <f>'Resid-312'!P23</f>
        <v>3.1853856144811714</v>
      </c>
      <c r="G67" s="3">
        <f>'Resid-313'!P23</f>
        <v>3.2944321535839758</v>
      </c>
      <c r="H67" s="3">
        <f>'Resid-314'!P23</f>
        <v>3.3875880844613668</v>
      </c>
      <c r="I67" s="3">
        <f>'Resid-315'!P23</f>
        <v>3.3712614524670461</v>
      </c>
      <c r="J67" s="3">
        <f>'Resid-316'!P23</f>
        <v>2.959083546258189</v>
      </c>
      <c r="K67" s="3">
        <f>'Resid-321'!P23</f>
        <v>2.4864384952823952</v>
      </c>
      <c r="L67" s="3">
        <f>'Resid-322'!P23</f>
        <v>2.7365959758158422</v>
      </c>
      <c r="M67" s="3">
        <f>'Resid-323'!P23</f>
        <v>2.7312029807760432</v>
      </c>
      <c r="N67" s="3">
        <f>'Resid-324'!P23</f>
        <v>2.0980595166742817</v>
      </c>
      <c r="O67" s="3">
        <f>'Resid-325'!P23</f>
        <v>2.8975466143016404</v>
      </c>
      <c r="P67" s="3">
        <f>'Resid-326'!P23</f>
        <v>2.9077933916297525</v>
      </c>
      <c r="Q67" s="3">
        <f>'Resid-327'!P23</f>
        <v>3.2158836741842074</v>
      </c>
      <c r="R67" s="3">
        <f>'Resid-331'!P23</f>
        <v>2.3441900144850236</v>
      </c>
      <c r="S67" s="3">
        <f>'Resid-332'!P23</f>
        <v>2.9014769819032762</v>
      </c>
      <c r="T67" s="3">
        <f>'Resid-333'!P23</f>
        <v>2.5319882437507686</v>
      </c>
      <c r="U67" s="3">
        <f>'Resid-334'!P23</f>
        <v>2.5423856121373061</v>
      </c>
      <c r="V67" s="3">
        <f>'Resid-335'!P23</f>
        <v>1.9577842520751649</v>
      </c>
      <c r="W67" s="3">
        <f>'Resid-336'!P23</f>
        <v>2.7457003042584116</v>
      </c>
      <c r="X67" s="3">
        <f>'Resid-337'!P23</f>
        <v>2.297997302948791</v>
      </c>
      <c r="Y67" s="3">
        <f>'Resid-339'!P23</f>
        <v>2.9924783903656049</v>
      </c>
      <c r="AQ67" s="7">
        <v>1987</v>
      </c>
      <c r="AR67" s="7" t="s">
        <v>23</v>
      </c>
      <c r="AS67" s="3">
        <f t="shared" si="2"/>
        <v>2.6296514841689942</v>
      </c>
    </row>
    <row r="68" spans="4:45" x14ac:dyDescent="0.2">
      <c r="D68" s="7">
        <v>2000</v>
      </c>
      <c r="E68" s="3">
        <f>'Resid-311'!P24</f>
        <v>3.9600157746816373</v>
      </c>
      <c r="F68" s="3">
        <f>'Resid-312'!P24</f>
        <v>4.6260118377154829</v>
      </c>
      <c r="G68" s="3">
        <f>'Resid-313'!P24</f>
        <v>5.0637126220418534</v>
      </c>
      <c r="H68" s="3">
        <f>'Resid-314'!P24</f>
        <v>5.2358226939347361</v>
      </c>
      <c r="I68" s="3">
        <f>'Resid-315'!P24</f>
        <v>5.4402146953673407</v>
      </c>
      <c r="J68" s="3">
        <f>'Resid-316'!P24</f>
        <v>4.7128152593294912</v>
      </c>
      <c r="K68" s="3">
        <f>'Resid-321'!P24</f>
        <v>3.6560036413319796</v>
      </c>
      <c r="L68" s="3">
        <f>'Resid-322'!P24</f>
        <v>4.1628723713014901</v>
      </c>
      <c r="M68" s="3">
        <f>'Resid-323'!P24</f>
        <v>4.1558486732601576</v>
      </c>
      <c r="N68" s="3">
        <f>'Resid-324'!P24</f>
        <v>3.0947699828772919</v>
      </c>
      <c r="O68" s="3">
        <f>'Resid-325'!P24</f>
        <v>4.1389968653069431</v>
      </c>
      <c r="P68" s="3">
        <f>'Resid-326'!P24</f>
        <v>4.2815805333035408</v>
      </c>
      <c r="Q68" s="3">
        <f>'Resid-327'!P24</f>
        <v>4.4637121133156779</v>
      </c>
      <c r="R68" s="3">
        <f>'Resid-331'!P24</f>
        <v>3.5740478354470708</v>
      </c>
      <c r="S68" s="3">
        <f>'Resid-332'!P24</f>
        <v>4.0905012292275593</v>
      </c>
      <c r="T68" s="3">
        <f>'Resid-333'!P24</f>
        <v>3.753837348204403</v>
      </c>
      <c r="U68" s="3">
        <f>'Resid-334'!P24</f>
        <v>4.1650687028504771</v>
      </c>
      <c r="V68" s="3">
        <f>'Resid-335'!P24</f>
        <v>2.7759555456327147</v>
      </c>
      <c r="W68" s="3">
        <f>'Resid-336'!P24</f>
        <v>3.8237887655484846</v>
      </c>
      <c r="X68" s="3">
        <f>'Resid-337'!P24</f>
        <v>3.1741510393830414</v>
      </c>
      <c r="Y68" s="3">
        <f>'Resid-339'!P24</f>
        <v>4.8096166422238191</v>
      </c>
      <c r="AQ68" s="7">
        <v>1987</v>
      </c>
      <c r="AR68" s="7" t="s">
        <v>24</v>
      </c>
      <c r="AS68" s="3">
        <f t="shared" si="2"/>
        <v>1.8613710147399729</v>
      </c>
    </row>
    <row r="69" spans="4:45" x14ac:dyDescent="0.2">
      <c r="D69" s="7">
        <v>2001</v>
      </c>
      <c r="E69" s="3">
        <f>'Resid-311'!P25</f>
        <v>4.3205800364418412</v>
      </c>
      <c r="F69" s="3">
        <f>'Resid-312'!P25</f>
        <v>4.307699301368201</v>
      </c>
      <c r="G69" s="3">
        <f>'Resid-313'!P25</f>
        <v>4.6773787014277444</v>
      </c>
      <c r="H69" s="3">
        <f>'Resid-314'!P25</f>
        <v>4.7131165912295696</v>
      </c>
      <c r="I69" s="3">
        <f>'Resid-315'!P25</f>
        <v>4.7488301672693245</v>
      </c>
      <c r="J69" s="3">
        <f>'Resid-316'!P25</f>
        <v>3.843584823807324</v>
      </c>
      <c r="K69" s="3">
        <f>'Resid-321'!P25</f>
        <v>4.1305381588899799</v>
      </c>
      <c r="L69" s="3">
        <f>'Resid-322'!P25</f>
        <v>3.5961718307108996</v>
      </c>
      <c r="M69" s="3">
        <f>'Resid-323'!P25</f>
        <v>4.8850410935415525</v>
      </c>
      <c r="N69" s="3">
        <f>'Resid-324'!P25</f>
        <v>3.4469941392851755</v>
      </c>
      <c r="O69" s="3">
        <f>'Resid-325'!P25</f>
        <v>3.6282719295419441</v>
      </c>
      <c r="P69" s="3">
        <f>'Resid-326'!P25</f>
        <v>3.7445537414082732</v>
      </c>
      <c r="Q69" s="3">
        <f>'Resid-327'!P25</f>
        <v>3.9211857192894515</v>
      </c>
      <c r="R69" s="3">
        <f>'Resid-331'!P25</f>
        <v>4.1497367768248283</v>
      </c>
      <c r="S69" s="3">
        <f>'Resid-332'!P25</f>
        <v>4.2783508877516088</v>
      </c>
      <c r="T69" s="3">
        <f>'Resid-333'!P25</f>
        <v>4.0516861884831883</v>
      </c>
      <c r="U69" s="3">
        <f>'Resid-334'!P25</f>
        <v>4.9461075811857249</v>
      </c>
      <c r="V69" s="3">
        <f>'Resid-335'!P25</f>
        <v>5.1679348030739733</v>
      </c>
      <c r="W69" s="3">
        <f>'Resid-336'!P25</f>
        <v>4.2983955857943821</v>
      </c>
      <c r="X69" s="3">
        <f>'Resid-337'!P25</f>
        <v>4.1871857351361434</v>
      </c>
      <c r="Y69" s="3">
        <f>'Resid-339'!P25</f>
        <v>3.9473487325592371</v>
      </c>
      <c r="AQ69" s="7">
        <v>1987</v>
      </c>
      <c r="AR69" s="7" t="s">
        <v>25</v>
      </c>
      <c r="AS69" s="3">
        <f t="shared" si="2"/>
        <v>3.0429572545421055</v>
      </c>
    </row>
    <row r="70" spans="4:45" x14ac:dyDescent="0.2">
      <c r="D70" s="7">
        <v>2002</v>
      </c>
      <c r="E70" s="3">
        <f>'Resid-311'!P26</f>
        <v>4.29</v>
      </c>
      <c r="F70" s="3">
        <f>'Resid-312'!P26</f>
        <v>4.59</v>
      </c>
      <c r="G70" s="3">
        <f>'Resid-313'!P26</f>
        <v>4.8899999999999997</v>
      </c>
      <c r="H70" s="3">
        <f>'Resid-314'!P26</f>
        <v>5</v>
      </c>
      <c r="I70" s="3">
        <f>'Resid-315'!P26</f>
        <v>5</v>
      </c>
      <c r="J70" s="3">
        <f>'Resid-316'!P26</f>
        <v>3.87</v>
      </c>
      <c r="K70" s="3">
        <f>'Resid-321'!P26</f>
        <v>4</v>
      </c>
      <c r="L70" s="3">
        <f>'Resid-322'!P26</f>
        <v>3.71</v>
      </c>
      <c r="M70" s="3">
        <f>'Resid-323'!P26</f>
        <v>5</v>
      </c>
      <c r="N70" s="3">
        <f>'Resid-324'!P26</f>
        <v>3.23</v>
      </c>
      <c r="O70" s="3">
        <f>'Resid-325'!P26</f>
        <v>3.64</v>
      </c>
      <c r="P70" s="3">
        <f>'Resid-326'!P26</f>
        <v>3.86</v>
      </c>
      <c r="Q70" s="3">
        <f>'Resid-327'!P26</f>
        <v>3.99</v>
      </c>
      <c r="R70" s="3">
        <f>'Resid-331'!P26</f>
        <v>4.25</v>
      </c>
      <c r="S70" s="3">
        <f>'Resid-332'!P26</f>
        <v>4.25</v>
      </c>
      <c r="T70" s="3">
        <f>'Resid-333'!P26</f>
        <v>4.1500000000000004</v>
      </c>
      <c r="U70" s="3">
        <f>'Resid-334'!P26</f>
        <v>4.97</v>
      </c>
      <c r="V70" s="3">
        <f>'Resid-335'!P26</f>
        <v>4.5999999999999996</v>
      </c>
      <c r="W70" s="3">
        <f>'Resid-336'!P26</f>
        <v>4.24</v>
      </c>
      <c r="X70" s="3">
        <f>'Resid-337'!P26</f>
        <v>4</v>
      </c>
      <c r="Y70" s="3">
        <f>'Resid-339'!P26</f>
        <v>4</v>
      </c>
      <c r="AQ70" s="7">
        <v>1987</v>
      </c>
      <c r="AR70" s="7" t="s">
        <v>26</v>
      </c>
      <c r="AS70" s="3">
        <f t="shared" si="2"/>
        <v>2.9785267967872153</v>
      </c>
    </row>
    <row r="71" spans="4:45" x14ac:dyDescent="0.2">
      <c r="D71" s="7">
        <v>2003</v>
      </c>
      <c r="E71" s="3">
        <f>'Resid-311'!P27</f>
        <v>4.825580808235582</v>
      </c>
      <c r="F71" s="3">
        <f>'Resid-312'!P27</f>
        <v>5.3941214549163181</v>
      </c>
      <c r="G71" s="3">
        <f>'Resid-313'!P27</f>
        <v>5.5309630573083615</v>
      </c>
      <c r="H71" s="3">
        <f>'Resid-314'!P27</f>
        <v>5.6581456665690366</v>
      </c>
      <c r="I71" s="3">
        <f>'Resid-315'!P27</f>
        <v>5.6225300819208872</v>
      </c>
      <c r="J71" s="3">
        <f>'Resid-316'!P27</f>
        <v>5.1625949254335239</v>
      </c>
      <c r="K71" s="3">
        <f>'Resid-321'!P27</f>
        <v>4.6387540175589246</v>
      </c>
      <c r="L71" s="3">
        <f>'Resid-322'!P27</f>
        <v>4.5552155241393688</v>
      </c>
      <c r="M71" s="3">
        <f>'Resid-323'!P27</f>
        <v>5.4270159349132463</v>
      </c>
      <c r="N71" s="3">
        <f>'Resid-324'!P27</f>
        <v>3.2573471147259023</v>
      </c>
      <c r="O71" s="3">
        <f>'Resid-325'!P27</f>
        <v>4.4280085657170734</v>
      </c>
      <c r="P71" s="3">
        <f>'Resid-326'!P27</f>
        <v>4.8877304329052702</v>
      </c>
      <c r="Q71" s="3">
        <f>'Resid-327'!P27</f>
        <v>4.9287480335526501</v>
      </c>
      <c r="R71" s="3">
        <f>'Resid-331'!P27</f>
        <v>4.3222980924556351</v>
      </c>
      <c r="S71" s="3">
        <f>'Resid-332'!P27</f>
        <v>4.8440738086867903</v>
      </c>
      <c r="T71" s="3">
        <f>'Resid-333'!P27</f>
        <v>4.7955463812983137</v>
      </c>
      <c r="U71" s="3">
        <f>'Resid-334'!P27</f>
        <v>5.4766196148652035</v>
      </c>
      <c r="V71" s="3">
        <f>'Resid-335'!P27</f>
        <v>4.7506617098591386</v>
      </c>
      <c r="W71" s="3">
        <f>'Resid-336'!P27</f>
        <v>4.681260745502847</v>
      </c>
      <c r="X71" s="3">
        <f>'Resid-337'!P27</f>
        <v>4.4919525850899413</v>
      </c>
      <c r="Y71" s="3">
        <f>'Resid-339'!P27</f>
        <v>4.7549323632753548</v>
      </c>
      <c r="AQ71" s="7">
        <v>1987</v>
      </c>
      <c r="AR71" s="7" t="s">
        <v>27</v>
      </c>
      <c r="AS71" s="3">
        <f t="shared" si="2"/>
        <v>3.5080399863530038</v>
      </c>
    </row>
    <row r="72" spans="4:45" x14ac:dyDescent="0.2">
      <c r="D72" s="7">
        <v>2004</v>
      </c>
      <c r="E72" s="3">
        <f>'Resid-311'!P28</f>
        <v>5.1942383977647806</v>
      </c>
      <c r="F72" s="3">
        <f>'Resid-312'!P28</f>
        <v>5.5890494857824251</v>
      </c>
      <c r="G72" s="3">
        <f>'Resid-313'!P28</f>
        <v>5.4525179828176444</v>
      </c>
      <c r="H72" s="3">
        <f>'Resid-314'!P28</f>
        <v>5.4951362572128231</v>
      </c>
      <c r="I72" s="3">
        <f>'Resid-315'!P28</f>
        <v>5.2890407407155298</v>
      </c>
      <c r="J72" s="3">
        <f>'Resid-316'!P28</f>
        <v>5.5467493018419933</v>
      </c>
      <c r="K72" s="3">
        <f>'Resid-321'!P28</f>
        <v>5.2037271596585555</v>
      </c>
      <c r="L72" s="3">
        <f>'Resid-322'!P28</f>
        <v>4.7101804996864791</v>
      </c>
      <c r="M72" s="3">
        <f>'Resid-323'!P28</f>
        <v>5.781948602379309</v>
      </c>
      <c r="N72" s="3">
        <f>'Resid-324'!P28</f>
        <v>3.217893549819812</v>
      </c>
      <c r="O72" s="3">
        <f>'Resid-325'!P28</f>
        <v>4.6241974234646825</v>
      </c>
      <c r="P72" s="3">
        <f>'Resid-326'!P28</f>
        <v>5.2536667717451584</v>
      </c>
      <c r="Q72" s="3">
        <f>'Resid-327'!P28</f>
        <v>5.2474219541579998</v>
      </c>
      <c r="R72" s="3">
        <f>'Resid-331'!P28</f>
        <v>4.3065105034009745</v>
      </c>
      <c r="S72" s="3">
        <f>'Resid-332'!P28</f>
        <v>5.2019901668652091</v>
      </c>
      <c r="T72" s="3">
        <f>'Resid-333'!P28</f>
        <v>5.2231392293483543</v>
      </c>
      <c r="U72" s="3">
        <f>'Resid-334'!P28</f>
        <v>5.8987371361834544</v>
      </c>
      <c r="V72" s="3">
        <f>'Resid-335'!P28</f>
        <v>5.926464387018676</v>
      </c>
      <c r="W72" s="3">
        <f>'Resid-336'!P28</f>
        <v>5.059970913019419</v>
      </c>
      <c r="X72" s="3">
        <f>'Resid-337'!P28</f>
        <v>5.2598960540877844</v>
      </c>
      <c r="Y72" s="3">
        <f>'Resid-339'!P28</f>
        <v>4.5818752754867162</v>
      </c>
      <c r="AQ72" s="7">
        <v>1988</v>
      </c>
      <c r="AR72" s="7" t="s">
        <v>7</v>
      </c>
      <c r="AS72" s="3">
        <f t="shared" ref="AS72:AS92" si="3">I92</f>
        <v>2.65</v>
      </c>
    </row>
    <row r="73" spans="4:45" x14ac:dyDescent="0.2">
      <c r="D73" s="7">
        <v>2005</v>
      </c>
      <c r="E73" s="3">
        <f>'Resid-311'!P29</f>
        <v>6.5123806150630204</v>
      </c>
      <c r="F73" s="3">
        <f>'Resid-312'!P29</f>
        <v>7.4313738183054392</v>
      </c>
      <c r="G73" s="3">
        <f>'Resid-313'!P29</f>
        <v>7.4183943861088997</v>
      </c>
      <c r="H73" s="3">
        <f>'Resid-314'!P29</f>
        <v>7.5527152221896792</v>
      </c>
      <c r="I73" s="3">
        <f>'Resid-315'!P29</f>
        <v>7.5408433606402969</v>
      </c>
      <c r="J73" s="3">
        <f>'Resid-316'!P29</f>
        <v>8.3875316418111741</v>
      </c>
      <c r="K73" s="3">
        <f>'Resid-321'!P29</f>
        <v>6.575742938211989</v>
      </c>
      <c r="L73" s="3">
        <f>'Resid-322'!P29</f>
        <v>6.7317385080464573</v>
      </c>
      <c r="M73" s="3">
        <f>'Resid-323'!P29</f>
        <v>6.9460438869305641</v>
      </c>
      <c r="N73" s="3">
        <f>'Resid-324'!P29</f>
        <v>3.928302243739314</v>
      </c>
      <c r="O73" s="3">
        <f>'Resid-325'!P29</f>
        <v>6.4755021894655602</v>
      </c>
      <c r="P73" s="3">
        <f>'Resid-326'!P29</f>
        <v>7.4092434776350897</v>
      </c>
      <c r="Q73" s="3">
        <f>'Resid-327'!P29</f>
        <v>7.2429160111842172</v>
      </c>
      <c r="R73" s="3">
        <f>'Resid-331'!P29</f>
        <v>5.0328876438421366</v>
      </c>
      <c r="S73" s="3">
        <f>'Resid-332'!P29</f>
        <v>6.6009950608847374</v>
      </c>
      <c r="T73" s="3">
        <f>'Resid-333'!P29</f>
        <v>6.6115695777116112</v>
      </c>
      <c r="U73" s="3">
        <f>'Resid-334'!P29</f>
        <v>7.3026670968156733</v>
      </c>
      <c r="V73" s="3">
        <f>'Resid-335'!P29</f>
        <v>6.0771260968778149</v>
      </c>
      <c r="W73" s="3">
        <f>'Resid-336'!P29</f>
        <v>6.1408342414374006</v>
      </c>
      <c r="X73" s="3">
        <f>'Resid-337'!P29</f>
        <v>6.1133655767295254</v>
      </c>
      <c r="Y73" s="3">
        <f>'Resid-339'!P29</f>
        <v>6.9183107877584513</v>
      </c>
      <c r="AQ73" s="7">
        <v>1988</v>
      </c>
      <c r="AR73" s="7" t="s">
        <v>8</v>
      </c>
      <c r="AS73" s="3">
        <f t="shared" si="3"/>
        <v>2.61</v>
      </c>
    </row>
    <row r="74" spans="4:45" x14ac:dyDescent="0.2">
      <c r="D74" s="7">
        <v>2006</v>
      </c>
      <c r="E74" s="3">
        <f>'Resid-311'!P30</f>
        <v>8</v>
      </c>
      <c r="F74" s="3">
        <f>'Resid-312'!P30</f>
        <v>8.4499999999999993</v>
      </c>
      <c r="G74" s="3">
        <f>'Resid-313'!P30</f>
        <v>8.49</v>
      </c>
      <c r="H74" s="3">
        <f>'Resid-314'!P30</f>
        <v>8.5</v>
      </c>
      <c r="I74" s="3">
        <f>'Resid-315'!P30</f>
        <v>8.5</v>
      </c>
      <c r="J74" s="12">
        <f>'Resid-316'!P30</f>
        <v>10</v>
      </c>
      <c r="K74" s="3">
        <f>'Resid-321'!P30</f>
        <v>8.33</v>
      </c>
      <c r="L74" s="3">
        <f>'Resid-322'!P30</f>
        <v>7.82</v>
      </c>
      <c r="M74" s="3">
        <f>'Resid-323'!P30</f>
        <v>8.5</v>
      </c>
      <c r="N74" s="3">
        <f>'Resid-324'!P30</f>
        <v>5</v>
      </c>
      <c r="O74" s="3">
        <f>'Resid-325'!P30</f>
        <v>7.57</v>
      </c>
      <c r="P74" s="3">
        <f>'Resid-326'!P30</f>
        <v>8.67</v>
      </c>
      <c r="Q74" s="3">
        <f>'Resid-327'!P30</f>
        <v>8.4</v>
      </c>
      <c r="R74" s="3">
        <f>'Resid-331'!P30</f>
        <v>6.04</v>
      </c>
      <c r="S74" s="3">
        <f>'Resid-332'!P30</f>
        <v>8</v>
      </c>
      <c r="T74" s="3">
        <f>'Resid-333'!P30</f>
        <v>8</v>
      </c>
      <c r="U74" s="3">
        <f>'Resid-334'!P30</f>
        <v>9.19</v>
      </c>
      <c r="V74" s="3">
        <f>'Resid-335'!P30</f>
        <v>9</v>
      </c>
      <c r="W74" s="3">
        <f>'Resid-336'!P30</f>
        <v>7.56</v>
      </c>
      <c r="X74" s="3">
        <f>'Resid-337'!P30</f>
        <v>8</v>
      </c>
      <c r="Y74" s="3">
        <f>'Resid-339'!P30</f>
        <v>8</v>
      </c>
      <c r="AQ74" s="7">
        <v>1988</v>
      </c>
      <c r="AR74" s="7" t="s">
        <v>9</v>
      </c>
      <c r="AS74" s="3">
        <f t="shared" si="3"/>
        <v>2.78</v>
      </c>
    </row>
    <row r="75" spans="4:45" x14ac:dyDescent="0.2">
      <c r="D75" s="7">
        <v>2007</v>
      </c>
      <c r="E75" s="3">
        <f>'Resid-311'!P31</f>
        <v>9.2047016766019016</v>
      </c>
      <c r="F75" s="3">
        <f>'Resid-312'!P31</f>
        <v>9.2876993013681997</v>
      </c>
      <c r="G75" s="3">
        <f>'Resid-313'!P31</f>
        <v>10.12972283985685</v>
      </c>
      <c r="H75" s="3">
        <f>'Resid-314'!P31</f>
        <v>11.048116591229569</v>
      </c>
      <c r="I75" s="3">
        <f>'Resid-315'!P31</f>
        <v>11.431330167269325</v>
      </c>
      <c r="J75" s="3">
        <f>'Resid-316'!P31</f>
        <v>11.803584823807322</v>
      </c>
      <c r="K75" s="3">
        <f>'Resid-321'!P31</f>
        <v>9.5717204051855074</v>
      </c>
      <c r="L75" s="3">
        <f>'Resid-322'!P31</f>
        <v>8.9511718307108996</v>
      </c>
      <c r="M75" s="3">
        <f>'Resid-323'!P31</f>
        <v>9.2985430938901299</v>
      </c>
      <c r="N75" s="3">
        <f>'Resid-324'!P31</f>
        <v>6.6392052215650459</v>
      </c>
      <c r="O75" s="3">
        <f>'Resid-325'!P31</f>
        <v>8.5593026596017161</v>
      </c>
      <c r="P75" s="3">
        <f>'Resid-326'!P31</f>
        <v>9.9145537414082732</v>
      </c>
      <c r="Q75" s="3">
        <f>'Resid-327'!P31</f>
        <v>9.3986857192894515</v>
      </c>
      <c r="R75" s="3">
        <f>'Resid-331'!P31</f>
        <v>7.5162006289877024</v>
      </c>
      <c r="S75" s="3">
        <f>'Resid-332'!P31</f>
        <v>7.957540862081939</v>
      </c>
      <c r="T75" s="3">
        <f>'Resid-333'!P31</f>
        <v>8.2642094397402772</v>
      </c>
      <c r="U75" s="3">
        <f>'Resid-334'!P31</f>
        <v>11.045874323823556</v>
      </c>
      <c r="V75" s="3">
        <f>'Resid-335'!P31</f>
        <v>10.848509336260928</v>
      </c>
      <c r="W75" s="3">
        <f>'Resid-336'!P31</f>
        <v>8.3840794082580565</v>
      </c>
      <c r="X75" s="3">
        <f>'Resid-337'!P31</f>
        <v>8.8223421839271019</v>
      </c>
      <c r="Y75" s="3">
        <f>'Resid-339'!P31</f>
        <v>11.267348732559237</v>
      </c>
      <c r="AQ75" s="7">
        <v>1988</v>
      </c>
      <c r="AR75" s="7" t="s">
        <v>10</v>
      </c>
      <c r="AS75" s="3">
        <f t="shared" si="3"/>
        <v>2.78</v>
      </c>
    </row>
    <row r="76" spans="4:45" x14ac:dyDescent="0.2">
      <c r="D76" s="7">
        <v>2008</v>
      </c>
      <c r="E76" s="3">
        <f>'Resid-311'!P32</f>
        <v>12.137383701043955</v>
      </c>
      <c r="F76" s="3">
        <f>'Resid-312'!P32</f>
        <v>12.450629841012555</v>
      </c>
      <c r="G76" s="3">
        <f>'Resid-313'!P32</f>
        <v>14.731910457778451</v>
      </c>
      <c r="H76" s="3">
        <f>'Resid-314'!P32</f>
        <v>16.730501148314666</v>
      </c>
      <c r="I76" s="3">
        <f>'Resid-315'!P32</f>
        <v>18.011692217175437</v>
      </c>
      <c r="J76" s="3">
        <f>'Resid-316'!P32</f>
        <v>17.074597658682109</v>
      </c>
      <c r="K76" s="3">
        <f>'Resid-321'!P32</f>
        <v>12.425579670654468</v>
      </c>
      <c r="L76" s="3">
        <f>'Resid-322'!P32</f>
        <v>12.716961952527459</v>
      </c>
      <c r="M76" s="3">
        <f>'Resid-323'!P32</f>
        <v>11.71744242286416</v>
      </c>
      <c r="N76" s="3">
        <f>'Resid-324'!P32</f>
        <v>9.7800168807904804</v>
      </c>
      <c r="O76" s="3">
        <f>'Resid-325'!P32</f>
        <v>11.927324806611837</v>
      </c>
      <c r="P76" s="3">
        <f>'Resid-326'!P32</f>
        <v>13.685110292559054</v>
      </c>
      <c r="Q76" s="3">
        <f>'Resid-327'!P32</f>
        <v>12.764133193631274</v>
      </c>
      <c r="R76" s="3">
        <f>'Resid-331'!P32</f>
        <v>10.432332289592701</v>
      </c>
      <c r="S76" s="3">
        <f>'Resid-332'!P32</f>
        <v>9.6979042919213612</v>
      </c>
      <c r="T76" s="3">
        <f>'Resid-333'!P32</f>
        <v>10.173814771165478</v>
      </c>
      <c r="U76" s="3">
        <f>'Resid-334'!P32</f>
        <v>14.874073484746575</v>
      </c>
      <c r="V76" s="3">
        <f>'Resid-335'!P32</f>
        <v>12.610387041482383</v>
      </c>
      <c r="W76" s="3">
        <f>'Resid-336'!P32</f>
        <v>10.614227297154724</v>
      </c>
      <c r="X76" s="3">
        <f>'Resid-337'!P32</f>
        <v>10.413113165237512</v>
      </c>
      <c r="Y76" s="3">
        <f>'Resid-339'!P32</f>
        <v>18.076741707912024</v>
      </c>
      <c r="AQ76" s="7">
        <v>1988</v>
      </c>
      <c r="AR76" s="7" t="s">
        <v>11</v>
      </c>
      <c r="AS76" s="3">
        <f t="shared" si="3"/>
        <v>3.13</v>
      </c>
    </row>
    <row r="77" spans="4:45" x14ac:dyDescent="0.2">
      <c r="D77" s="7">
        <v>2009</v>
      </c>
      <c r="E77" s="3">
        <f>'Resid-311'!P33</f>
        <v>11.115134580463288</v>
      </c>
      <c r="F77" s="3">
        <f>'Resid-312'!P33</f>
        <v>8.8866921488912105</v>
      </c>
      <c r="G77" s="3">
        <f>'Resid-313'!P33</f>
        <v>10.970993565100763</v>
      </c>
      <c r="H77" s="3">
        <f>'Resid-314'!P33</f>
        <v>13.345483176873067</v>
      </c>
      <c r="I77" s="3">
        <f>'Resid-315'!P33</f>
        <v>14.035445425800212</v>
      </c>
      <c r="J77" s="3">
        <f>'Resid-316'!P33</f>
        <v>12.314379642350657</v>
      </c>
      <c r="K77" s="3">
        <f>'Resid-321'!P33</f>
        <v>11.889037142631551</v>
      </c>
      <c r="L77" s="3">
        <f>'Resid-322'!P33</f>
        <v>8.8608305236914813</v>
      </c>
      <c r="M77" s="3">
        <f>'Resid-323'!P33</f>
        <v>10.73623424692307</v>
      </c>
      <c r="N77" s="3">
        <f>'Resid-324'!P33</f>
        <v>9.7699016415429565</v>
      </c>
      <c r="O77" s="3">
        <f>'Resid-325'!P33</f>
        <v>8.5284050903972268</v>
      </c>
      <c r="P77" s="3">
        <f>'Resid-326'!P33</f>
        <v>10.147968678255493</v>
      </c>
      <c r="Q77" s="3">
        <f>'Resid-327'!P33</f>
        <v>9.2825651109212188</v>
      </c>
      <c r="R77" s="3">
        <f>'Resid-331'!P33</f>
        <v>10.239170649396748</v>
      </c>
      <c r="S77" s="3">
        <f>'Resid-332'!P33</f>
        <v>7.124236307409225</v>
      </c>
      <c r="T77" s="3">
        <f>'Resid-333'!P33</f>
        <v>8.1019305156798893</v>
      </c>
      <c r="U77" s="3">
        <f>'Resid-334'!P33</f>
        <v>14.575437251260311</v>
      </c>
      <c r="V77" s="3">
        <f>'Resid-335'!P33</f>
        <v>18.285126748653248</v>
      </c>
      <c r="W77" s="3">
        <f>'Resid-336'!P33</f>
        <v>9.8939222841463899</v>
      </c>
      <c r="X77" s="3">
        <f>'Resid-337'!P33</f>
        <v>11.524601834567338</v>
      </c>
      <c r="Y77" s="3">
        <f>'Resid-339'!P33</f>
        <v>14.639039899684946</v>
      </c>
      <c r="AQ77" s="7">
        <v>1988</v>
      </c>
      <c r="AR77" s="7" t="s">
        <v>12</v>
      </c>
      <c r="AS77" s="3">
        <f t="shared" si="3"/>
        <v>2.48</v>
      </c>
    </row>
    <row r="78" spans="4:45" x14ac:dyDescent="0.2">
      <c r="D78" s="7">
        <v>2010</v>
      </c>
      <c r="E78" s="3">
        <f>'Resid-311'!P34</f>
        <v>11.16</v>
      </c>
      <c r="F78" s="3">
        <f>'Resid-312'!P34</f>
        <v>11.02</v>
      </c>
      <c r="G78" s="3">
        <f>'Resid-313'!P34</f>
        <v>13.84</v>
      </c>
      <c r="H78" s="3">
        <f>'Resid-314'!P34</f>
        <v>17.64</v>
      </c>
      <c r="I78" s="3">
        <f>'Resid-315'!P34</f>
        <v>19</v>
      </c>
      <c r="J78" s="3">
        <f>'Resid-316'!P34</f>
        <v>16.05</v>
      </c>
      <c r="K78" s="3">
        <f>'Resid-321'!P34</f>
        <v>11.44</v>
      </c>
      <c r="L78" s="3">
        <f>'Resid-322'!P34</f>
        <v>11.46</v>
      </c>
      <c r="M78" s="3">
        <f>'Resid-323'!P34</f>
        <v>9.82</v>
      </c>
      <c r="N78" s="3">
        <f>'Resid-324'!P34</f>
        <v>9.82</v>
      </c>
      <c r="O78" s="3">
        <f>'Resid-325'!P34</f>
        <v>10.61</v>
      </c>
      <c r="P78" s="3">
        <f>'Resid-326'!P34</f>
        <v>12.8</v>
      </c>
      <c r="Q78" s="3">
        <f>'Resid-327'!P34</f>
        <v>11.6</v>
      </c>
      <c r="R78" s="3">
        <f>'Resid-331'!P34</f>
        <v>10.37</v>
      </c>
      <c r="S78" s="3">
        <f>'Resid-332'!P34</f>
        <v>6.36</v>
      </c>
      <c r="T78" s="3">
        <f>'Resid-333'!P34</f>
        <v>7.7</v>
      </c>
      <c r="U78" s="3">
        <f>'Resid-334'!P34</f>
        <v>14.32</v>
      </c>
      <c r="V78" s="3">
        <f>'Resid-335'!P34</f>
        <v>12.64</v>
      </c>
      <c r="W78" s="3">
        <f>'Resid-336'!P34</f>
        <v>9.23</v>
      </c>
      <c r="X78" s="3">
        <f>'Resid-337'!P34</f>
        <v>9.23</v>
      </c>
      <c r="Y78" s="3">
        <f>'Resid-339'!P34</f>
        <v>19.88</v>
      </c>
      <c r="AQ78" s="7">
        <v>1988</v>
      </c>
      <c r="AR78" s="7" t="s">
        <v>13</v>
      </c>
      <c r="AS78" s="3">
        <f t="shared" si="3"/>
        <v>2.65</v>
      </c>
    </row>
    <row r="79" spans="4:45" x14ac:dyDescent="0.2">
      <c r="D79" s="7">
        <v>2011</v>
      </c>
      <c r="E79" s="3">
        <f>'Resid-311'!P35</f>
        <v>15.21672876685108</v>
      </c>
      <c r="F79" s="3">
        <f>'Resid-312'!P35</f>
        <v>14.077803207410046</v>
      </c>
      <c r="G79" s="3">
        <f>'Resid-313'!P35</f>
        <v>17.915924747993479</v>
      </c>
      <c r="H79" s="3">
        <f>'Resid-314'!P35</f>
        <v>21.192277375211745</v>
      </c>
      <c r="I79" s="3">
        <f>'Resid-315'!P35</f>
        <v>24.107521223842149</v>
      </c>
      <c r="J79" s="3">
        <f>'Resid-316'!P35</f>
        <v>21.660773634658995</v>
      </c>
      <c r="K79" s="3">
        <f>'Resid-321'!P35</f>
        <v>15.623760536150616</v>
      </c>
      <c r="L79" s="3">
        <f>'Resid-322'!P35</f>
        <v>15.827153315558551</v>
      </c>
      <c r="M79" s="3">
        <f>'Resid-323'!P35</f>
        <v>14.583761097874389</v>
      </c>
      <c r="N79" s="3">
        <f>'Resid-324'!P35</f>
        <v>14.39843760428648</v>
      </c>
      <c r="O79" s="3">
        <f>'Resid-325'!P35</f>
        <v>14.632114983638465</v>
      </c>
      <c r="P79" s="3">
        <f>'Resid-326'!P35</f>
        <v>15.962566470902619</v>
      </c>
      <c r="Q79" s="3">
        <f>'Resid-327'!P35</f>
        <v>14.60308783444702</v>
      </c>
      <c r="R79" s="3">
        <f>'Resid-331'!P35</f>
        <v>13.909338715915039</v>
      </c>
      <c r="S79" s="3">
        <f>'Resid-332'!P35</f>
        <v>11.88685758303431</v>
      </c>
      <c r="T79" s="3">
        <f>'Resid-333'!P35</f>
        <v>11.940140360198802</v>
      </c>
      <c r="U79" s="3">
        <f>'Resid-334'!P35</f>
        <v>19.596467065998439</v>
      </c>
      <c r="V79" s="3">
        <f>'Resid-335'!P35</f>
        <v>16.922118987554239</v>
      </c>
      <c r="W79" s="3">
        <f>'Resid-336'!P35</f>
        <v>12.991839107438601</v>
      </c>
      <c r="X79" s="3">
        <f>'Resid-337'!P35</f>
        <v>12.323918149152091</v>
      </c>
      <c r="Y79" s="3">
        <f>'Resid-339'!P35</f>
        <v>24.302601330582192</v>
      </c>
      <c r="AQ79" s="7">
        <v>1988</v>
      </c>
      <c r="AR79" s="7" t="s">
        <v>14</v>
      </c>
      <c r="AS79" s="3">
        <f t="shared" si="3"/>
        <v>2.36</v>
      </c>
    </row>
    <row r="80" spans="4:45" x14ac:dyDescent="0.2">
      <c r="D80" s="7">
        <v>2012</v>
      </c>
      <c r="E80" s="3">
        <f>'Resid-311'!P36</f>
        <v>17.946611253148074</v>
      </c>
      <c r="F80" s="3">
        <f>'Resid-312'!P36</f>
        <v>14.261243075991636</v>
      </c>
      <c r="G80" s="3">
        <f>'Resid-313'!P36</f>
        <v>18.490407363951654</v>
      </c>
      <c r="H80" s="3">
        <f>'Resid-314'!P36</f>
        <v>20.870090659790268</v>
      </c>
      <c r="I80" s="3">
        <f>'Resid-315'!P36</f>
        <v>24.704246578004131</v>
      </c>
      <c r="J80" s="3">
        <f>'Resid-316'!P36</f>
        <v>22.985243270396953</v>
      </c>
      <c r="K80" s="3">
        <f>'Resid-321'!P36</f>
        <v>18.801669044732016</v>
      </c>
      <c r="L80" s="3">
        <f>'Resid-322'!P36</f>
        <v>16.93749066240715</v>
      </c>
      <c r="M80" s="3">
        <f>'Resid-323'!P36</f>
        <v>18.342414710630695</v>
      </c>
      <c r="N80" s="3">
        <f>'Resid-324'!P36</f>
        <v>18.045427912086424</v>
      </c>
      <c r="O80" s="3">
        <f>'Resid-325'!P36</f>
        <v>15.80261832365478</v>
      </c>
      <c r="P80" s="3">
        <f>'Resid-326'!P36</f>
        <v>16.002583343046048</v>
      </c>
      <c r="Q80" s="3">
        <f>'Resid-327'!P36</f>
        <v>14.680473868368047</v>
      </c>
      <c r="R80" s="3">
        <f>'Resid-331'!P36</f>
        <v>16.487451010259424</v>
      </c>
      <c r="S80" s="3">
        <f>'Resid-332'!P36</f>
        <v>15.863723950490872</v>
      </c>
      <c r="T80" s="3">
        <f>'Resid-333'!P36</f>
        <v>14.749768697074195</v>
      </c>
      <c r="U80" s="3">
        <f>'Resid-334'!P36</f>
        <v>23.658671158758366</v>
      </c>
      <c r="V80" s="3">
        <f>'Resid-335'!P36</f>
        <v>24.149713430450468</v>
      </c>
      <c r="W80" s="3">
        <f>'Resid-336'!P36</f>
        <v>15.881493126912254</v>
      </c>
      <c r="X80" s="3">
        <f>'Resid-337'!P36</f>
        <v>15.819429819688576</v>
      </c>
      <c r="Y80" s="3">
        <f>'Resid-339'!P36</f>
        <v>24.346660885017371</v>
      </c>
      <c r="AQ80" s="7">
        <v>1988</v>
      </c>
      <c r="AR80" s="7" t="s">
        <v>15</v>
      </c>
      <c r="AS80" s="3">
        <f t="shared" si="3"/>
        <v>3.11</v>
      </c>
    </row>
    <row r="81" spans="4:45" x14ac:dyDescent="0.2">
      <c r="D81" s="7">
        <v>2013</v>
      </c>
      <c r="E81" s="3">
        <f>'Resid-311'!P37</f>
        <v>17.98460129000819</v>
      </c>
      <c r="F81" s="3">
        <f>'Resid-312'!P37</f>
        <v>12.702904563133892</v>
      </c>
      <c r="G81" s="3">
        <f>'Resid-313'!P37</f>
        <v>16.56834343499316</v>
      </c>
      <c r="H81" s="3">
        <f>'Resid-314'!P37</f>
        <v>18.200094361089555</v>
      </c>
      <c r="I81" s="3">
        <f>'Resid-315'!P37</f>
        <v>22.567564285762906</v>
      </c>
      <c r="J81" s="3">
        <f>'Resid-316'!P37</f>
        <v>21.712340632161869</v>
      </c>
      <c r="K81" s="3">
        <f>'Resid-321'!P37</f>
        <v>19.067410755533665</v>
      </c>
      <c r="L81" s="3">
        <f>'Resid-322'!P37</f>
        <v>16.074294750604647</v>
      </c>
      <c r="M81" s="3">
        <f>'Resid-323'!P37</f>
        <v>19.163917613166877</v>
      </c>
      <c r="N81" s="3">
        <f>'Resid-324'!P37</f>
        <v>18.970520809438892</v>
      </c>
      <c r="O81" s="3">
        <f>'Resid-325'!P37</f>
        <v>15.037796742719097</v>
      </c>
      <c r="P81" s="3">
        <f>'Resid-326'!P37</f>
        <v>14.150428368777193</v>
      </c>
      <c r="Q81" s="3">
        <f>'Resid-327'!P37</f>
        <v>12.984971945552427</v>
      </c>
      <c r="R81" s="3">
        <f>'Resid-331'!P37</f>
        <v>16.572959605973683</v>
      </c>
      <c r="S81" s="3">
        <f>'Resid-332'!P37</f>
        <v>17.375904560621969</v>
      </c>
      <c r="T81" s="3">
        <f>'Resid-333'!P37</f>
        <v>15.284698476886607</v>
      </c>
      <c r="U81" s="3">
        <f>'Resid-334'!P37</f>
        <v>24.129888378548596</v>
      </c>
      <c r="V81" s="3">
        <f>'Resid-335'!P37</f>
        <v>26.540375140309607</v>
      </c>
      <c r="W81" s="3">
        <f>'Resid-336'!P37</f>
        <v>16.222427348513872</v>
      </c>
      <c r="X81" s="3">
        <f>'Resid-337'!P37</f>
        <v>16.405325094018515</v>
      </c>
      <c r="Y81" s="3">
        <f>'Resid-339'!P37</f>
        <v>21.737454825847045</v>
      </c>
      <c r="AQ81" s="7">
        <v>1988</v>
      </c>
      <c r="AR81" s="7" t="s">
        <v>16</v>
      </c>
      <c r="AS81" s="3">
        <f t="shared" si="3"/>
        <v>3.03</v>
      </c>
    </row>
    <row r="82" spans="4:45" x14ac:dyDescent="0.2">
      <c r="D82" s="7">
        <v>2014</v>
      </c>
      <c r="E82" s="3">
        <f>'Resid-311'!P38</f>
        <v>16.98</v>
      </c>
      <c r="F82" s="3">
        <f>'Resid-312'!P38</f>
        <v>10.87</v>
      </c>
      <c r="G82" s="3">
        <f>'Resid-313'!P38</f>
        <v>14.13</v>
      </c>
      <c r="H82" s="3">
        <f>'Resid-314'!P38</f>
        <v>15.16</v>
      </c>
      <c r="I82" s="3">
        <f>'Resid-315'!P38</f>
        <v>20</v>
      </c>
      <c r="J82" s="3">
        <f>'Resid-316'!P38</f>
        <v>20.03</v>
      </c>
      <c r="K82" s="3">
        <f>'Resid-321'!P38</f>
        <v>18.12</v>
      </c>
      <c r="L82" s="3">
        <f>'Resid-322'!P38</f>
        <v>14.9</v>
      </c>
      <c r="M82" s="3">
        <f>'Resid-323'!P38</f>
        <v>18.760000000000002</v>
      </c>
      <c r="N82" s="3">
        <f>'Resid-324'!P38</f>
        <v>18.760000000000002</v>
      </c>
      <c r="O82" s="3">
        <f>'Resid-325'!P38</f>
        <v>13.9</v>
      </c>
      <c r="P82" s="3">
        <f>'Resid-326'!P38</f>
        <v>12</v>
      </c>
      <c r="Q82" s="3">
        <f>'Resid-327'!P38</f>
        <v>11.01</v>
      </c>
      <c r="R82" s="3">
        <f>'Resid-331'!P38</f>
        <v>15.64</v>
      </c>
      <c r="S82" s="3">
        <f>'Resid-332'!P38</f>
        <v>18</v>
      </c>
      <c r="T82" s="3">
        <f>'Resid-333'!P38</f>
        <v>15</v>
      </c>
      <c r="U82" s="3">
        <f>'Resid-334'!P38</f>
        <v>23.1</v>
      </c>
      <c r="V82" s="3">
        <f>'Resid-335'!P38</f>
        <v>26</v>
      </c>
      <c r="W82" s="3">
        <f>'Resid-336'!P38</f>
        <v>15.5</v>
      </c>
      <c r="X82" s="3">
        <f>'Resid-337'!P38</f>
        <v>15.5</v>
      </c>
      <c r="Y82" s="3">
        <f>'Resid-339'!P38</f>
        <v>18.71</v>
      </c>
      <c r="AQ82" s="7">
        <v>1988</v>
      </c>
      <c r="AR82" s="7" t="s">
        <v>17</v>
      </c>
      <c r="AS82" s="3">
        <f t="shared" si="3"/>
        <v>2.4900000000000002</v>
      </c>
    </row>
    <row r="83" spans="4:45" x14ac:dyDescent="0.2">
      <c r="D83" s="7">
        <v>2015</v>
      </c>
      <c r="E83" s="3">
        <f>'Resid-311'!P39</f>
        <v>12.003509985801589</v>
      </c>
      <c r="F83" s="3">
        <f>'Resid-312'!P39</f>
        <v>5.4304437355983355</v>
      </c>
      <c r="G83" s="3">
        <f>'Resid-313'!P39</f>
        <v>7.7637887257260854</v>
      </c>
      <c r="H83" s="3">
        <f>'Resid-314'!P39</f>
        <v>7.0409737563447177</v>
      </c>
      <c r="I83" s="3">
        <f>'Resid-315'!P39</f>
        <v>10.547526267117986</v>
      </c>
      <c r="J83" s="3">
        <f>'Resid-316'!P39</f>
        <v>11.04795400823115</v>
      </c>
      <c r="K83" s="3">
        <f>'Resid-321'!P39</f>
        <v>13.333659970190654</v>
      </c>
      <c r="L83" s="3">
        <f>'Resid-322'!P39</f>
        <v>8.0752692237779584</v>
      </c>
      <c r="M83" s="3">
        <f>'Resid-323'!P39</f>
        <v>13.945632855109334</v>
      </c>
      <c r="N83" s="3">
        <f>'Resid-324'!P39</f>
        <v>14.298459881478468</v>
      </c>
      <c r="O83" s="3">
        <f>'Resid-325'!P39</f>
        <v>7.6832037197689491</v>
      </c>
      <c r="P83" s="3">
        <f>'Resid-326'!P39</f>
        <v>7.0720237388819616</v>
      </c>
      <c r="Q83" s="3">
        <f>'Resid-327'!P39</f>
        <v>7.5631574903149517</v>
      </c>
      <c r="R83" s="3">
        <f>'Resid-331'!P39</f>
        <v>11.403773731372056</v>
      </c>
      <c r="S83" s="3">
        <f>'Resid-332'!P39</f>
        <v>12.97749609554789</v>
      </c>
      <c r="T83" s="3">
        <f>'Resid-333'!P39</f>
        <v>10.364649586178627</v>
      </c>
      <c r="U83" s="3">
        <f>'Resid-334'!P39</f>
        <v>17.234201366065776</v>
      </c>
      <c r="V83" s="3">
        <f>'Resid-335'!P39</f>
        <v>24.469507851636028</v>
      </c>
      <c r="W83" s="3">
        <f>'Resid-336'!P39</f>
        <v>11.32232018817094</v>
      </c>
      <c r="X83" s="3">
        <f>'Resid-337'!P39</f>
        <v>12.673860697186083</v>
      </c>
      <c r="Y83" s="3">
        <f>'Resid-339'!P39</f>
        <v>9.534667681029255</v>
      </c>
      <c r="AQ83" s="7">
        <v>1988</v>
      </c>
      <c r="AR83" s="7" t="s">
        <v>18</v>
      </c>
      <c r="AS83" s="3">
        <f t="shared" si="3"/>
        <v>2.6</v>
      </c>
    </row>
    <row r="84" spans="4:45" x14ac:dyDescent="0.2">
      <c r="D84" s="7">
        <v>2016</v>
      </c>
      <c r="E84" s="3">
        <f>'Resid-311'!P40</f>
        <v>7.6327382878510299</v>
      </c>
      <c r="F84" s="3">
        <f>'Resid-312'!P40</f>
        <v>3.9655804383096305</v>
      </c>
      <c r="G84" s="3">
        <f>'Resid-313'!P40</f>
        <v>4.682641996411899</v>
      </c>
      <c r="H84" s="3">
        <f>'Resid-314'!P40</f>
        <v>4.3924594973745474</v>
      </c>
      <c r="I84" s="3">
        <f>'Resid-315'!P40</f>
        <v>7.46402700097841</v>
      </c>
      <c r="J84" s="3">
        <f>'Resid-316'!P40</f>
        <v>8.1179133641925905</v>
      </c>
      <c r="K84" s="3">
        <f>'Resid-321'!P40</f>
        <v>8.4212818372335221</v>
      </c>
      <c r="L84" s="3">
        <f>'Resid-322'!P40</f>
        <v>5.8489681586001128</v>
      </c>
      <c r="M84" s="3">
        <f>'Resid-323'!P40</f>
        <v>8.987096574475725</v>
      </c>
      <c r="N84" s="3">
        <f>'Resid-324'!P40</f>
        <v>9.7033172767787388</v>
      </c>
      <c r="O84" s="3">
        <f>'Resid-325'!P40</f>
        <v>5.3534874468533831</v>
      </c>
      <c r="P84" s="3">
        <f>'Resid-326'!P40</f>
        <v>4.9375047594316506</v>
      </c>
      <c r="Q84" s="3">
        <f>'Resid-327'!P40</f>
        <v>5.5632001401046471</v>
      </c>
      <c r="R84" s="3">
        <f>'Resid-331'!P40</f>
        <v>7.242080658150793</v>
      </c>
      <c r="S84" s="3">
        <f>'Resid-332'!P40</f>
        <v>9.1191485794848894</v>
      </c>
      <c r="T84" s="3">
        <f>'Resid-333'!P40</f>
        <v>6.8037179035124433</v>
      </c>
      <c r="U84" s="3">
        <f>'Resid-334'!P40</f>
        <v>11.165602328063192</v>
      </c>
      <c r="V84" s="3">
        <f>'Resid-335'!P40</f>
        <v>14.333607020018015</v>
      </c>
      <c r="W84" s="3">
        <f>'Resid-336'!P40</f>
        <v>7.0195383073697339</v>
      </c>
      <c r="X84" s="3">
        <f>'Resid-337'!P40</f>
        <v>7.1634604236420829</v>
      </c>
      <c r="Y84" s="3">
        <f>'Resid-339'!P40</f>
        <v>6.5415749444989117</v>
      </c>
      <c r="AH84" s="10"/>
      <c r="AI84" s="10"/>
      <c r="AJ84" s="10"/>
      <c r="AK84" s="10"/>
      <c r="AL84" s="10"/>
      <c r="AM84" s="10"/>
      <c r="AN84" s="10"/>
      <c r="AO84" s="10"/>
      <c r="AQ84" s="7">
        <v>1988</v>
      </c>
      <c r="AR84" s="7" t="s">
        <v>19</v>
      </c>
      <c r="AS84" s="3">
        <f t="shared" si="3"/>
        <v>2.7</v>
      </c>
    </row>
    <row r="85" spans="4:45" x14ac:dyDescent="0.2">
      <c r="D85" s="7">
        <v>2017</v>
      </c>
      <c r="E85" s="3">
        <f>'Resid-311'!P41</f>
        <v>8.1840593432836979</v>
      </c>
      <c r="F85" s="3">
        <f>'Resid-312'!P41</f>
        <v>5.9476041137405948</v>
      </c>
      <c r="G85" s="3">
        <f>'Resid-313'!P41</f>
        <v>7.0248859283348626</v>
      </c>
      <c r="H85" s="3">
        <f>'Resid-314'!P41</f>
        <v>7.0641048852440207</v>
      </c>
      <c r="I85" s="3">
        <f>'Resid-315'!P41</f>
        <v>10.57445639171309</v>
      </c>
      <c r="J85" s="3">
        <f>'Resid-316'!P41</f>
        <v>11.073543882851572</v>
      </c>
      <c r="K85" s="3">
        <f>'Resid-321'!P41</f>
        <v>8.6713711688785935</v>
      </c>
      <c r="L85" s="3">
        <f>'Resid-322'!P41</f>
        <v>8.0947129012030921</v>
      </c>
      <c r="M85" s="3">
        <f>'Resid-323'!P41</f>
        <v>9.2317736231711738</v>
      </c>
      <c r="N85" s="3">
        <f>'Resid-324'!P41</f>
        <v>9.9300632639942421</v>
      </c>
      <c r="O85" s="3">
        <f>'Resid-325'!P41</f>
        <v>7.2798895360823606</v>
      </c>
      <c r="P85" s="3">
        <f>'Resid-326'!P41</f>
        <v>7.0906658260387321</v>
      </c>
      <c r="Q85" s="3">
        <f>'Resid-327'!P41</f>
        <v>7.5806243667360018</v>
      </c>
      <c r="R85" s="3">
        <f>'Resid-331'!P41</f>
        <v>7.5369992210401779</v>
      </c>
      <c r="S85" s="3">
        <f>'Resid-332'!P41</f>
        <v>9.8941441574448099</v>
      </c>
      <c r="T85" s="3">
        <f>'Resid-333'!P41</f>
        <v>7.5189738662757524</v>
      </c>
      <c r="U85" s="3">
        <f>'Resid-334'!P41</f>
        <v>11.452982909973496</v>
      </c>
      <c r="V85" s="3">
        <f>'Resid-335'!P41</f>
        <v>11.027166435344901</v>
      </c>
      <c r="W85" s="3">
        <f>'Resid-336'!P41</f>
        <v>7.231857889746129</v>
      </c>
      <c r="X85" s="3">
        <f>'Resid-337'!P41</f>
        <v>6.2792681297215029</v>
      </c>
      <c r="Y85" s="3">
        <f>'Resid-339'!P41</f>
        <v>9.5608082289465504</v>
      </c>
      <c r="AH85" s="3"/>
      <c r="AI85" s="3"/>
      <c r="AJ85" s="3"/>
      <c r="AK85" s="3"/>
      <c r="AL85" s="3"/>
      <c r="AM85" s="3"/>
      <c r="AN85" s="3"/>
      <c r="AO85" s="3"/>
      <c r="AQ85" s="7">
        <v>1988</v>
      </c>
      <c r="AR85" s="7" t="s">
        <v>20</v>
      </c>
      <c r="AS85" s="3">
        <f t="shared" si="3"/>
        <v>2.29</v>
      </c>
    </row>
    <row r="86" spans="4:45" x14ac:dyDescent="0.2">
      <c r="D86" s="7">
        <v>2018</v>
      </c>
      <c r="E86" s="3">
        <f>'Resid-311'!P42</f>
        <v>10.771216760926244</v>
      </c>
      <c r="F86" s="3">
        <f>'Resid-312'!P42</f>
        <v>8.1183919487364147</v>
      </c>
      <c r="G86" s="3">
        <f>'Resid-313'!P42</f>
        <v>9.9839297566948009</v>
      </c>
      <c r="H86" s="3">
        <f>'Resid-314'!P42</f>
        <v>9.9901926910058254</v>
      </c>
      <c r="I86" s="3">
        <f>'Resid-315'!P42</f>
        <v>13.981117152993932</v>
      </c>
      <c r="J86" s="3">
        <f>'Resid-316'!P42</f>
        <v>14.31066302233522</v>
      </c>
      <c r="K86" s="3">
        <f>'Resid-321'!P42</f>
        <v>11.364370575798928</v>
      </c>
      <c r="L86" s="3">
        <f>'Resid-322'!P42</f>
        <v>10.554338095482548</v>
      </c>
      <c r="M86" s="3">
        <f>'Resid-323'!P42</f>
        <v>11.945566588197867</v>
      </c>
      <c r="N86" s="3">
        <f>'Resid-324'!P42</f>
        <v>12.444972158303987</v>
      </c>
      <c r="O86" s="3">
        <f>'Resid-325'!P42</f>
        <v>9.6075764141056652</v>
      </c>
      <c r="P86" s="3">
        <f>'Resid-326'!P42</f>
        <v>9.4488898513702981</v>
      </c>
      <c r="Q86" s="3">
        <f>'Resid-327'!P42</f>
        <v>9.7901842339989162</v>
      </c>
      <c r="R86" s="3">
        <f>'Resid-331'!P42</f>
        <v>9.8667267872234401</v>
      </c>
      <c r="S86" s="3">
        <f>'Resid-332'!P42</f>
        <v>12.345525244304861</v>
      </c>
      <c r="T86" s="3">
        <f>'Resid-333'!P42</f>
        <v>9.7813933094601673</v>
      </c>
      <c r="U86" s="3">
        <f>'Resid-334'!P42</f>
        <v>14.767294946431051</v>
      </c>
      <c r="V86" s="3">
        <f>'Resid-335'!P42</f>
        <v>14.362484230364503</v>
      </c>
      <c r="W86" s="3">
        <f>'Resid-336'!P42</f>
        <v>9.5867585944372369</v>
      </c>
      <c r="X86" s="3">
        <f>'Resid-337'!P42</f>
        <v>8.6232780515163832</v>
      </c>
      <c r="Y86" s="3">
        <f>'Resid-339'!P42</f>
        <v>12.867587540484442</v>
      </c>
      <c r="AH86" s="3"/>
      <c r="AI86" s="3"/>
      <c r="AJ86" s="3"/>
      <c r="AK86" s="3"/>
      <c r="AL86" s="3"/>
      <c r="AM86" s="3"/>
      <c r="AN86" s="3"/>
      <c r="AO86" s="3"/>
      <c r="AQ86" s="7">
        <v>1988</v>
      </c>
      <c r="AR86" s="7" t="s">
        <v>21</v>
      </c>
      <c r="AS86" s="3">
        <f t="shared" si="3"/>
        <v>3.17</v>
      </c>
    </row>
    <row r="87" spans="4:45" x14ac:dyDescent="0.2">
      <c r="AH87" s="3"/>
      <c r="AI87" s="3"/>
      <c r="AJ87" s="3"/>
      <c r="AK87" s="3"/>
      <c r="AL87" s="3"/>
      <c r="AM87" s="3"/>
      <c r="AN87" s="3"/>
      <c r="AO87" s="3"/>
      <c r="AQ87" s="7">
        <v>1988</v>
      </c>
      <c r="AR87" s="7" t="s">
        <v>22</v>
      </c>
      <c r="AS87" s="3">
        <f t="shared" si="3"/>
        <v>3.02</v>
      </c>
    </row>
    <row r="88" spans="4:45" x14ac:dyDescent="0.2">
      <c r="AH88" s="3"/>
      <c r="AI88" s="3"/>
      <c r="AJ88" s="3"/>
      <c r="AK88" s="3"/>
      <c r="AL88" s="3"/>
      <c r="AM88" s="3"/>
      <c r="AN88" s="3"/>
      <c r="AO88" s="3"/>
      <c r="AQ88" s="7">
        <v>1988</v>
      </c>
      <c r="AR88" s="7" t="s">
        <v>23</v>
      </c>
      <c r="AS88" s="3">
        <f t="shared" si="3"/>
        <v>2.6469999999999998</v>
      </c>
    </row>
    <row r="89" spans="4:45" x14ac:dyDescent="0.2">
      <c r="AK89" s="3"/>
      <c r="AL89" s="3"/>
      <c r="AM89" s="3"/>
      <c r="AN89" s="3"/>
      <c r="AO89" s="3"/>
      <c r="AQ89" s="7">
        <v>1988</v>
      </c>
      <c r="AR89" s="7" t="s">
        <v>24</v>
      </c>
      <c r="AS89" s="3">
        <f t="shared" si="3"/>
        <v>2.71</v>
      </c>
    </row>
    <row r="90" spans="4:45" x14ac:dyDescent="0.2">
      <c r="AK90" s="3"/>
      <c r="AL90" s="3"/>
      <c r="AM90" s="3"/>
      <c r="AN90" s="3"/>
      <c r="AO90" s="3"/>
      <c r="AQ90" s="7">
        <v>1988</v>
      </c>
      <c r="AR90" s="7" t="s">
        <v>25</v>
      </c>
      <c r="AS90" s="3">
        <f t="shared" si="3"/>
        <v>2.88</v>
      </c>
    </row>
    <row r="91" spans="4:45" ht="13.5" thickBot="1" x14ac:dyDescent="0.25">
      <c r="E91" s="6">
        <f>1984</f>
        <v>1984</v>
      </c>
      <c r="F91" s="6">
        <f>E91+1</f>
        <v>1985</v>
      </c>
      <c r="G91" s="6">
        <f t="shared" ref="G91:AE91" si="4">F91+1</f>
        <v>1986</v>
      </c>
      <c r="H91" s="6">
        <f t="shared" si="4"/>
        <v>1987</v>
      </c>
      <c r="I91" s="13">
        <f t="shared" si="4"/>
        <v>1988</v>
      </c>
      <c r="J91" s="6">
        <f t="shared" si="4"/>
        <v>1989</v>
      </c>
      <c r="K91" s="6">
        <f t="shared" si="4"/>
        <v>1990</v>
      </c>
      <c r="L91" s="13">
        <f t="shared" si="4"/>
        <v>1991</v>
      </c>
      <c r="M91" s="6">
        <f t="shared" si="4"/>
        <v>1992</v>
      </c>
      <c r="N91" s="6">
        <f t="shared" si="4"/>
        <v>1993</v>
      </c>
      <c r="O91" s="13">
        <f t="shared" si="4"/>
        <v>1994</v>
      </c>
      <c r="P91" s="6">
        <f t="shared" si="4"/>
        <v>1995</v>
      </c>
      <c r="Q91" s="6">
        <f t="shared" si="4"/>
        <v>1996</v>
      </c>
      <c r="R91" s="6">
        <f t="shared" si="4"/>
        <v>1997</v>
      </c>
      <c r="S91" s="13">
        <f t="shared" si="4"/>
        <v>1998</v>
      </c>
      <c r="T91" s="6">
        <f t="shared" si="4"/>
        <v>1999</v>
      </c>
      <c r="U91" s="6">
        <f t="shared" si="4"/>
        <v>2000</v>
      </c>
      <c r="V91" s="6">
        <f t="shared" si="4"/>
        <v>2001</v>
      </c>
      <c r="W91" s="13">
        <f t="shared" si="4"/>
        <v>2002</v>
      </c>
      <c r="X91" s="6">
        <f t="shared" si="4"/>
        <v>2003</v>
      </c>
      <c r="Y91" s="6">
        <f t="shared" si="4"/>
        <v>2004</v>
      </c>
      <c r="Z91" s="6">
        <f t="shared" si="4"/>
        <v>2005</v>
      </c>
      <c r="AA91" s="13">
        <f t="shared" si="4"/>
        <v>2006</v>
      </c>
      <c r="AB91" s="6">
        <f t="shared" si="4"/>
        <v>2007</v>
      </c>
      <c r="AC91" s="6">
        <f t="shared" si="4"/>
        <v>2008</v>
      </c>
      <c r="AD91" s="6">
        <f t="shared" si="4"/>
        <v>2009</v>
      </c>
      <c r="AE91" s="13">
        <f t="shared" si="4"/>
        <v>2010</v>
      </c>
      <c r="AF91" s="6">
        <f t="shared" ref="AF91" si="5">AE91+1</f>
        <v>2011</v>
      </c>
      <c r="AG91" s="6">
        <f t="shared" ref="AG91" si="6">AF91+1</f>
        <v>2012</v>
      </c>
      <c r="AH91" s="6">
        <f t="shared" ref="AH91" si="7">AG91+1</f>
        <v>2013</v>
      </c>
      <c r="AI91" s="6">
        <f t="shared" ref="AI91" si="8">AH91+1</f>
        <v>2014</v>
      </c>
      <c r="AJ91" s="6">
        <f t="shared" ref="AJ91" si="9">AI91+1</f>
        <v>2015</v>
      </c>
      <c r="AK91" s="6">
        <f t="shared" ref="AK91" si="10">AJ91+1</f>
        <v>2016</v>
      </c>
      <c r="AL91" s="6">
        <f t="shared" ref="AL91" si="11">AK91+1</f>
        <v>2017</v>
      </c>
      <c r="AM91" s="6">
        <f t="shared" ref="AM91" si="12">AL91+1</f>
        <v>2018</v>
      </c>
      <c r="AN91" s="3"/>
      <c r="AO91" s="3"/>
      <c r="AQ91" s="7">
        <v>1988</v>
      </c>
      <c r="AR91" s="7" t="s">
        <v>26</v>
      </c>
      <c r="AS91" s="3">
        <f t="shared" si="3"/>
        <v>3.14</v>
      </c>
    </row>
    <row r="92" spans="4:45" x14ac:dyDescent="0.2">
      <c r="D92">
        <f>311</f>
        <v>311</v>
      </c>
      <c r="E92" s="3">
        <f t="array" ref="E92:AM112">TRANSPOSE(E52:Y86)</f>
        <v>4.4834124810533931</v>
      </c>
      <c r="F92" s="3">
        <v>4.29</v>
      </c>
      <c r="G92" s="3">
        <v>3.0523812551583704</v>
      </c>
      <c r="H92" s="3">
        <v>2.7333999355965219</v>
      </c>
      <c r="I92" s="14">
        <v>2.65</v>
      </c>
      <c r="J92" s="3">
        <v>2.6751314573817377</v>
      </c>
      <c r="K92" s="3">
        <v>3.1221787145119033</v>
      </c>
      <c r="L92" s="14">
        <v>2.8540000000000001</v>
      </c>
      <c r="M92" s="3">
        <v>2.6183303897152475</v>
      </c>
      <c r="N92" s="3">
        <v>2.6640273438966999</v>
      </c>
      <c r="O92" s="14">
        <v>2.79</v>
      </c>
      <c r="P92" s="3">
        <v>2.9703398570354422</v>
      </c>
      <c r="Q92" s="3">
        <v>3.335307533827045</v>
      </c>
      <c r="R92" s="3">
        <v>3.3387005834582517</v>
      </c>
      <c r="S92" s="14">
        <v>2.7</v>
      </c>
      <c r="T92" s="3">
        <v>2.7223139392176079</v>
      </c>
      <c r="U92" s="3">
        <v>3.9600157746816373</v>
      </c>
      <c r="V92" s="3">
        <v>4.3205800364418412</v>
      </c>
      <c r="W92" s="14">
        <v>4.29</v>
      </c>
      <c r="X92" s="3">
        <v>4.825580808235582</v>
      </c>
      <c r="Y92" s="3">
        <v>5.1942383977647806</v>
      </c>
      <c r="Z92" s="3">
        <v>6.5123806150630204</v>
      </c>
      <c r="AA92" s="14">
        <v>8</v>
      </c>
      <c r="AB92" s="3">
        <v>9.2047016766019016</v>
      </c>
      <c r="AC92" s="3">
        <v>12.137383701043955</v>
      </c>
      <c r="AD92" s="3">
        <v>11.115134580463288</v>
      </c>
      <c r="AE92" s="14">
        <v>11.16</v>
      </c>
      <c r="AF92" s="3">
        <v>15.21672876685108</v>
      </c>
      <c r="AG92" s="3">
        <v>17.946611253148074</v>
      </c>
      <c r="AH92" s="3">
        <v>17.98460129000819</v>
      </c>
      <c r="AI92" s="3">
        <v>16.98</v>
      </c>
      <c r="AJ92" s="3">
        <v>12.003509985801589</v>
      </c>
      <c r="AK92" s="3">
        <v>7.6327382878510299</v>
      </c>
      <c r="AL92" s="3">
        <v>8.1840593432836979</v>
      </c>
      <c r="AM92" s="3">
        <v>10.771216760926244</v>
      </c>
      <c r="AN92" s="3"/>
      <c r="AO92" s="3"/>
      <c r="AQ92" s="7">
        <v>1988</v>
      </c>
      <c r="AR92" s="7" t="s">
        <v>27</v>
      </c>
      <c r="AS92" s="3">
        <f t="shared" si="3"/>
        <v>2.87</v>
      </c>
    </row>
    <row r="93" spans="4:45" x14ac:dyDescent="0.2">
      <c r="D93">
        <v>312</v>
      </c>
      <c r="E93" s="3">
        <v>4.8504292644853564</v>
      </c>
      <c r="F93" s="3">
        <v>4.43</v>
      </c>
      <c r="G93" s="3">
        <v>2.8486843891698732</v>
      </c>
      <c r="H93" s="3">
        <v>3.1788533004368205</v>
      </c>
      <c r="I93" s="14">
        <v>2.61</v>
      </c>
      <c r="J93" s="3">
        <v>2.8995882212709629</v>
      </c>
      <c r="K93" s="3">
        <v>3.2226523874821762</v>
      </c>
      <c r="L93" s="14">
        <v>2.577</v>
      </c>
      <c r="M93" s="3">
        <v>2.6617895741745605</v>
      </c>
      <c r="N93" s="3">
        <v>2.7322481569718828</v>
      </c>
      <c r="O93" s="14">
        <v>2.92</v>
      </c>
      <c r="P93" s="3">
        <v>3.1495813811506279</v>
      </c>
      <c r="Q93" s="3">
        <v>3.5421863546527206</v>
      </c>
      <c r="R93" s="3">
        <v>3.3513384713179928</v>
      </c>
      <c r="S93" s="14">
        <v>2.68</v>
      </c>
      <c r="T93" s="3">
        <v>3.1853856144811714</v>
      </c>
      <c r="U93" s="3">
        <v>4.6260118377154829</v>
      </c>
      <c r="V93" s="3">
        <v>4.307699301368201</v>
      </c>
      <c r="W93" s="14">
        <v>4.59</v>
      </c>
      <c r="X93" s="3">
        <v>5.3941214549163181</v>
      </c>
      <c r="Y93" s="3">
        <v>5.5890494857824251</v>
      </c>
      <c r="Z93" s="3">
        <v>7.4313738183054392</v>
      </c>
      <c r="AA93" s="14">
        <v>8.4499999999999993</v>
      </c>
      <c r="AB93" s="3">
        <v>9.2876993013681997</v>
      </c>
      <c r="AC93" s="3">
        <v>12.450629841012555</v>
      </c>
      <c r="AD93" s="3">
        <v>8.8866921488912105</v>
      </c>
      <c r="AE93" s="14">
        <v>11.02</v>
      </c>
      <c r="AF93" s="3">
        <v>14.077803207410046</v>
      </c>
      <c r="AG93" s="3">
        <v>14.261243075991636</v>
      </c>
      <c r="AH93" s="3">
        <v>12.702904563133892</v>
      </c>
      <c r="AI93" s="3">
        <v>10.87</v>
      </c>
      <c r="AJ93" s="3">
        <v>5.4304437355983355</v>
      </c>
      <c r="AK93" s="3">
        <v>3.9655804383096305</v>
      </c>
      <c r="AL93" s="3">
        <v>5.9476041137405948</v>
      </c>
      <c r="AM93" s="3">
        <v>8.1183919487364147</v>
      </c>
      <c r="AN93" s="3"/>
      <c r="AO93" s="3"/>
      <c r="AQ93" s="7">
        <v>1989</v>
      </c>
      <c r="AR93" s="7" t="s">
        <v>7</v>
      </c>
      <c r="AS93" s="3">
        <f t="shared" ref="AS93:AS113" si="13">J92</f>
        <v>2.6751314573817377</v>
      </c>
    </row>
    <row r="94" spans="4:45" x14ac:dyDescent="0.2">
      <c r="D94">
        <v>313</v>
      </c>
      <c r="E94" s="3">
        <v>5.2820195113678929</v>
      </c>
      <c r="F94" s="3">
        <v>4.7699999999999996</v>
      </c>
      <c r="G94" s="3">
        <v>2.8702483814413711</v>
      </c>
      <c r="H94" s="3">
        <v>3.3100544871107251</v>
      </c>
      <c r="I94" s="14">
        <v>2.78</v>
      </c>
      <c r="J94" s="3">
        <v>3.1196905193144979</v>
      </c>
      <c r="K94" s="3">
        <v>3.5811076442115057</v>
      </c>
      <c r="L94" s="14">
        <v>2.8090000000000002</v>
      </c>
      <c r="M94" s="3">
        <v>2.7776440334822907</v>
      </c>
      <c r="N94" s="3">
        <v>2.7835736175062862</v>
      </c>
      <c r="O94" s="14">
        <v>2.94</v>
      </c>
      <c r="P94" s="3">
        <v>3.2764878205968331</v>
      </c>
      <c r="Q94" s="3">
        <v>3.8332777082391076</v>
      </c>
      <c r="R94" s="3">
        <v>3.6610147701706888</v>
      </c>
      <c r="S94" s="14">
        <v>2.82</v>
      </c>
      <c r="T94" s="3">
        <v>3.2944321535839758</v>
      </c>
      <c r="U94" s="3">
        <v>5.0637126220418534</v>
      </c>
      <c r="V94" s="3">
        <v>4.6773787014277444</v>
      </c>
      <c r="W94" s="14">
        <v>4.8899999999999997</v>
      </c>
      <c r="X94" s="3">
        <v>5.5309630573083615</v>
      </c>
      <c r="Y94" s="3">
        <v>5.4525179828176444</v>
      </c>
      <c r="Z94" s="3">
        <v>7.4183943861088997</v>
      </c>
      <c r="AA94" s="14">
        <v>8.49</v>
      </c>
      <c r="AB94" s="3">
        <v>10.12972283985685</v>
      </c>
      <c r="AC94" s="3">
        <v>14.731910457778451</v>
      </c>
      <c r="AD94" s="3">
        <v>10.970993565100763</v>
      </c>
      <c r="AE94" s="14">
        <v>13.84</v>
      </c>
      <c r="AF94" s="3">
        <v>17.915924747993479</v>
      </c>
      <c r="AG94" s="3">
        <v>18.490407363951654</v>
      </c>
      <c r="AH94" s="3">
        <v>16.56834343499316</v>
      </c>
      <c r="AI94" s="3">
        <v>14.13</v>
      </c>
      <c r="AJ94" s="3">
        <v>7.7637887257260854</v>
      </c>
      <c r="AK94" s="3">
        <v>4.682641996411899</v>
      </c>
      <c r="AL94" s="3">
        <v>7.0248859283348626</v>
      </c>
      <c r="AM94" s="3">
        <v>9.9839297566948009</v>
      </c>
      <c r="AN94" s="3"/>
      <c r="AO94" s="3"/>
      <c r="AQ94" s="7">
        <v>1989</v>
      </c>
      <c r="AR94" s="7" t="s">
        <v>8</v>
      </c>
      <c r="AS94" s="3">
        <f t="shared" si="13"/>
        <v>2.8995882212709629</v>
      </c>
    </row>
    <row r="95" spans="4:45" x14ac:dyDescent="0.2">
      <c r="D95">
        <v>314</v>
      </c>
      <c r="E95" s="3">
        <v>5.3367126580329183</v>
      </c>
      <c r="F95" s="3">
        <v>4.7699999999999996</v>
      </c>
      <c r="G95" s="3">
        <v>2.7913559834048449</v>
      </c>
      <c r="H95" s="3">
        <v>3.3939074115362899</v>
      </c>
      <c r="I95" s="14">
        <v>2.78</v>
      </c>
      <c r="J95" s="3">
        <v>3.1945960670267919</v>
      </c>
      <c r="K95" s="3">
        <v>3.6550504579852108</v>
      </c>
      <c r="L95" s="14">
        <v>2.8090000000000002</v>
      </c>
      <c r="M95" s="3">
        <v>2.8139479816716539</v>
      </c>
      <c r="N95" s="3">
        <v>2.7962652449325285</v>
      </c>
      <c r="O95" s="14">
        <v>2.94</v>
      </c>
      <c r="P95" s="3">
        <v>3.2953378001757345</v>
      </c>
      <c r="Q95" s="3">
        <v>3.870421324894846</v>
      </c>
      <c r="R95" s="3">
        <v>3.6590464670376623</v>
      </c>
      <c r="S95" s="14">
        <v>2.8</v>
      </c>
      <c r="T95" s="3">
        <v>3.3875880844613668</v>
      </c>
      <c r="U95" s="3">
        <v>5.2358226939347361</v>
      </c>
      <c r="V95" s="3">
        <v>4.7131165912295696</v>
      </c>
      <c r="W95" s="14">
        <v>5</v>
      </c>
      <c r="X95" s="3">
        <v>5.6581456665690366</v>
      </c>
      <c r="Y95" s="3">
        <v>5.4951362572128231</v>
      </c>
      <c r="Z95" s="3">
        <v>7.5527152221896792</v>
      </c>
      <c r="AA95" s="14">
        <v>8.5</v>
      </c>
      <c r="AB95" s="3">
        <v>11.048116591229569</v>
      </c>
      <c r="AC95" s="3">
        <v>16.730501148314666</v>
      </c>
      <c r="AD95" s="3">
        <v>13.345483176873067</v>
      </c>
      <c r="AE95" s="14">
        <v>17.64</v>
      </c>
      <c r="AF95" s="3">
        <v>21.192277375211745</v>
      </c>
      <c r="AG95" s="3">
        <v>20.870090659790268</v>
      </c>
      <c r="AH95" s="3">
        <v>18.200094361089555</v>
      </c>
      <c r="AI95" s="3">
        <v>15.16</v>
      </c>
      <c r="AJ95" s="3">
        <v>7.0409737563447177</v>
      </c>
      <c r="AK95" s="3">
        <v>4.3924594973745474</v>
      </c>
      <c r="AL95" s="3">
        <v>7.0641048852440207</v>
      </c>
      <c r="AM95" s="3">
        <v>9.9901926910058254</v>
      </c>
      <c r="AN95" s="3"/>
      <c r="AO95" s="3"/>
      <c r="AQ95" s="7">
        <v>1989</v>
      </c>
      <c r="AR95" s="7" t="s">
        <v>9</v>
      </c>
      <c r="AS95" s="3">
        <f t="shared" si="13"/>
        <v>3.1196905193144979</v>
      </c>
    </row>
    <row r="96" spans="4:45" x14ac:dyDescent="0.2">
      <c r="D96">
        <v>315</v>
      </c>
      <c r="E96" s="3">
        <v>5.6297880525800839</v>
      </c>
      <c r="F96" s="3">
        <v>4.97</v>
      </c>
      <c r="G96" s="3">
        <v>2.8237433793897231</v>
      </c>
      <c r="H96" s="3">
        <v>3.687379269499055</v>
      </c>
      <c r="I96" s="14">
        <v>3.13</v>
      </c>
      <c r="J96" s="3">
        <v>3.598576481660297</v>
      </c>
      <c r="K96" s="3">
        <v>4.1201153087729514</v>
      </c>
      <c r="L96" s="14">
        <v>3.121</v>
      </c>
      <c r="M96" s="3">
        <v>3.0827006437951008</v>
      </c>
      <c r="N96" s="3">
        <v>3.0167186086342666</v>
      </c>
      <c r="O96" s="14">
        <v>3.14</v>
      </c>
      <c r="P96" s="3">
        <v>3.5019458525424048</v>
      </c>
      <c r="Q96" s="3">
        <v>4.1197278887383106</v>
      </c>
      <c r="R96" s="3">
        <v>3.8218856887006321</v>
      </c>
      <c r="S96" s="14">
        <v>2.77</v>
      </c>
      <c r="T96" s="3">
        <v>3.3712614524670461</v>
      </c>
      <c r="U96" s="3">
        <v>5.4402146953673407</v>
      </c>
      <c r="V96" s="3">
        <v>4.7488301672693245</v>
      </c>
      <c r="W96" s="14">
        <v>5</v>
      </c>
      <c r="X96" s="3">
        <v>5.6225300819208872</v>
      </c>
      <c r="Y96" s="3">
        <v>5.2890407407155298</v>
      </c>
      <c r="Z96" s="3">
        <v>7.5408433606402969</v>
      </c>
      <c r="AA96" s="14">
        <v>8.5</v>
      </c>
      <c r="AB96" s="3">
        <v>11.431330167269325</v>
      </c>
      <c r="AC96" s="3">
        <v>18.011692217175437</v>
      </c>
      <c r="AD96" s="3">
        <v>14.035445425800212</v>
      </c>
      <c r="AE96" s="14">
        <v>19</v>
      </c>
      <c r="AF96" s="3">
        <v>24.107521223842149</v>
      </c>
      <c r="AG96" s="3">
        <v>24.704246578004131</v>
      </c>
      <c r="AH96" s="3">
        <v>22.567564285762906</v>
      </c>
      <c r="AI96" s="3">
        <v>20</v>
      </c>
      <c r="AJ96" s="3">
        <v>10.547526267117986</v>
      </c>
      <c r="AK96" s="3">
        <v>7.46402700097841</v>
      </c>
      <c r="AL96" s="3">
        <v>10.57445639171309</v>
      </c>
      <c r="AM96" s="3">
        <v>13.981117152993932</v>
      </c>
      <c r="AN96" s="3"/>
      <c r="AO96" s="3"/>
      <c r="AQ96" s="7">
        <v>1989</v>
      </c>
      <c r="AR96" s="7" t="s">
        <v>10</v>
      </c>
      <c r="AS96" s="3">
        <f t="shared" si="13"/>
        <v>3.1945960670267919</v>
      </c>
    </row>
    <row r="97" spans="4:45" x14ac:dyDescent="0.2">
      <c r="D97">
        <v>316</v>
      </c>
      <c r="E97" s="3">
        <v>5.0069519282003903</v>
      </c>
      <c r="F97" s="3">
        <v>4.38</v>
      </c>
      <c r="G97" s="3">
        <v>2.2905386654427637</v>
      </c>
      <c r="H97" s="3">
        <v>3.0596587319522155</v>
      </c>
      <c r="I97" s="14">
        <v>2.48</v>
      </c>
      <c r="J97" s="3">
        <v>2.9762587046036257</v>
      </c>
      <c r="K97" s="3">
        <v>3.5243894622094869</v>
      </c>
      <c r="L97" s="14">
        <v>2.6259999999999999</v>
      </c>
      <c r="M97" s="3">
        <v>2.4529687575031982</v>
      </c>
      <c r="N97" s="3">
        <v>2.2494919947742571</v>
      </c>
      <c r="O97" s="14">
        <v>2.23</v>
      </c>
      <c r="P97" s="3">
        <v>2.7543291342196561</v>
      </c>
      <c r="Q97" s="3">
        <v>3.5217620773333418</v>
      </c>
      <c r="R97" s="3">
        <v>3.4191392833526084</v>
      </c>
      <c r="S97" s="14">
        <v>2.6</v>
      </c>
      <c r="T97" s="3">
        <v>2.959083546258189</v>
      </c>
      <c r="U97" s="3">
        <v>4.7128152593294912</v>
      </c>
      <c r="V97" s="3">
        <v>3.843584823807324</v>
      </c>
      <c r="W97" s="14">
        <v>3.87</v>
      </c>
      <c r="X97" s="3">
        <v>5.1625949254335239</v>
      </c>
      <c r="Y97" s="3">
        <v>5.5467493018419933</v>
      </c>
      <c r="Z97" s="3">
        <v>8.3875316418111741</v>
      </c>
      <c r="AA97" s="14">
        <v>10</v>
      </c>
      <c r="AB97" s="3">
        <v>11.803584823807322</v>
      </c>
      <c r="AC97" s="3">
        <v>17.074597658682109</v>
      </c>
      <c r="AD97" s="3">
        <v>12.314379642350657</v>
      </c>
      <c r="AE97" s="14">
        <v>16.05</v>
      </c>
      <c r="AF97" s="3">
        <v>21.660773634658995</v>
      </c>
      <c r="AG97" s="3">
        <v>22.985243270396953</v>
      </c>
      <c r="AH97" s="3">
        <v>21.712340632161869</v>
      </c>
      <c r="AI97" s="3">
        <v>20.03</v>
      </c>
      <c r="AJ97" s="3">
        <v>11.04795400823115</v>
      </c>
      <c r="AK97" s="3">
        <v>8.1179133641925905</v>
      </c>
      <c r="AL97" s="3">
        <v>11.073543882851572</v>
      </c>
      <c r="AM97" s="3">
        <v>14.31066302233522</v>
      </c>
      <c r="AN97" s="3"/>
      <c r="AO97" s="3"/>
      <c r="AQ97" s="7">
        <v>1989</v>
      </c>
      <c r="AR97" s="7" t="s">
        <v>11</v>
      </c>
      <c r="AS97" s="3">
        <f t="shared" si="13"/>
        <v>3.598576481660297</v>
      </c>
    </row>
    <row r="98" spans="4:45" x14ac:dyDescent="0.2">
      <c r="D98">
        <v>321</v>
      </c>
      <c r="E98" s="3">
        <v>4.7963152943195011</v>
      </c>
      <c r="F98" s="3">
        <v>4.6500000000000004</v>
      </c>
      <c r="G98" s="3">
        <v>3.3495571483694135</v>
      </c>
      <c r="H98" s="3">
        <v>2.7583806413971588</v>
      </c>
      <c r="I98" s="14">
        <v>2.65</v>
      </c>
      <c r="J98" s="3">
        <v>2.5444110068109236</v>
      </c>
      <c r="K98" s="3">
        <v>2.9440458501711446</v>
      </c>
      <c r="L98" s="14">
        <v>2.68</v>
      </c>
      <c r="M98" s="3">
        <v>2.4012631968077072</v>
      </c>
      <c r="N98" s="3">
        <v>2.4695781652840427</v>
      </c>
      <c r="O98" s="14">
        <v>2.61</v>
      </c>
      <c r="P98" s="3">
        <v>2.7931973138351718</v>
      </c>
      <c r="Q98" s="3">
        <v>3.1668476135953956</v>
      </c>
      <c r="R98" s="3">
        <v>3.223813022285801</v>
      </c>
      <c r="S98" s="14">
        <v>2.6</v>
      </c>
      <c r="T98" s="3">
        <v>2.4864384952823952</v>
      </c>
      <c r="U98" s="3">
        <v>3.6560036413319796</v>
      </c>
      <c r="V98" s="3">
        <v>4.1305381588899799</v>
      </c>
      <c r="W98" s="14">
        <v>4</v>
      </c>
      <c r="X98" s="3">
        <v>4.6387540175589246</v>
      </c>
      <c r="Y98" s="3">
        <v>5.2037271596585555</v>
      </c>
      <c r="Z98" s="3">
        <v>6.575742938211989</v>
      </c>
      <c r="AA98" s="14">
        <v>8.33</v>
      </c>
      <c r="AB98" s="3">
        <v>9.5717204051855074</v>
      </c>
      <c r="AC98" s="3">
        <v>12.425579670654468</v>
      </c>
      <c r="AD98" s="3">
        <v>11.889037142631551</v>
      </c>
      <c r="AE98" s="14">
        <v>11.44</v>
      </c>
      <c r="AF98" s="3">
        <v>15.623760536150616</v>
      </c>
      <c r="AG98" s="3">
        <v>18.801669044732016</v>
      </c>
      <c r="AH98" s="3">
        <v>19.067410755533665</v>
      </c>
      <c r="AI98" s="3">
        <v>18.12</v>
      </c>
      <c r="AJ98" s="3">
        <v>13.333659970190654</v>
      </c>
      <c r="AK98" s="3">
        <v>8.4212818372335221</v>
      </c>
      <c r="AL98" s="3">
        <v>8.6713711688785935</v>
      </c>
      <c r="AM98" s="3">
        <v>11.364370575798928</v>
      </c>
      <c r="AN98" s="3"/>
      <c r="AO98" s="3"/>
      <c r="AQ98" s="7">
        <v>1989</v>
      </c>
      <c r="AR98" s="7" t="s">
        <v>12</v>
      </c>
      <c r="AS98" s="3">
        <f t="shared" si="13"/>
        <v>2.9762587046036257</v>
      </c>
    </row>
    <row r="99" spans="4:45" x14ac:dyDescent="0.2">
      <c r="D99">
        <v>322</v>
      </c>
      <c r="E99" s="3">
        <v>4.7163700969157833</v>
      </c>
      <c r="F99" s="3">
        <v>4.24</v>
      </c>
      <c r="G99" s="3">
        <v>2.5083938351535906</v>
      </c>
      <c r="H99" s="3">
        <v>2.9444291967635019</v>
      </c>
      <c r="I99" s="14">
        <v>2.36</v>
      </c>
      <c r="J99" s="3">
        <v>2.7539187917140966</v>
      </c>
      <c r="K99" s="3">
        <v>3.1877616279557079</v>
      </c>
      <c r="L99" s="14">
        <v>2.5219999999999998</v>
      </c>
      <c r="M99" s="3">
        <v>2.4792607138614033</v>
      </c>
      <c r="N99" s="3">
        <v>2.4160772215877926</v>
      </c>
      <c r="O99" s="14">
        <v>2.4900000000000002</v>
      </c>
      <c r="P99" s="3">
        <v>2.7881120565491369</v>
      </c>
      <c r="Q99" s="3">
        <v>3.2709390486370467</v>
      </c>
      <c r="R99" s="3">
        <v>3.0926810082703997</v>
      </c>
      <c r="S99" s="14">
        <v>2.37</v>
      </c>
      <c r="T99" s="3">
        <v>2.7365959758158422</v>
      </c>
      <c r="U99" s="3">
        <v>4.1628723713014901</v>
      </c>
      <c r="V99" s="3">
        <v>3.5961718307108996</v>
      </c>
      <c r="W99" s="14">
        <v>3.71</v>
      </c>
      <c r="X99" s="3">
        <v>4.5552155241393688</v>
      </c>
      <c r="Y99" s="3">
        <v>4.7101804996864791</v>
      </c>
      <c r="Z99" s="3">
        <v>6.7317385080464573</v>
      </c>
      <c r="AA99" s="14">
        <v>7.82</v>
      </c>
      <c r="AB99" s="3">
        <v>8.9511718307108996</v>
      </c>
      <c r="AC99" s="3">
        <v>12.716961952527459</v>
      </c>
      <c r="AD99" s="3">
        <v>8.8608305236914813</v>
      </c>
      <c r="AE99" s="14">
        <v>11.46</v>
      </c>
      <c r="AF99" s="3">
        <v>15.827153315558551</v>
      </c>
      <c r="AG99" s="3">
        <v>16.93749066240715</v>
      </c>
      <c r="AH99" s="3">
        <v>16.074294750604647</v>
      </c>
      <c r="AI99" s="3">
        <v>14.9</v>
      </c>
      <c r="AJ99" s="3">
        <v>8.0752692237779584</v>
      </c>
      <c r="AK99" s="3">
        <v>5.8489681586001128</v>
      </c>
      <c r="AL99" s="3">
        <v>8.0947129012030921</v>
      </c>
      <c r="AM99" s="3">
        <v>10.554338095482548</v>
      </c>
      <c r="AN99" s="3"/>
      <c r="AO99" s="3"/>
      <c r="AQ99" s="7">
        <v>1989</v>
      </c>
      <c r="AR99" s="7" t="s">
        <v>13</v>
      </c>
      <c r="AS99" s="3">
        <f t="shared" si="13"/>
        <v>2.5444110068109236</v>
      </c>
    </row>
    <row r="100" spans="4:45" x14ac:dyDescent="0.2">
      <c r="D100">
        <v>323</v>
      </c>
      <c r="E100" s="3">
        <v>4.7861974512274408</v>
      </c>
      <c r="F100" s="3">
        <v>4.6399999999999997</v>
      </c>
      <c r="G100" s="3">
        <v>3.4916277338959181</v>
      </c>
      <c r="H100" s="3">
        <v>3.0573183905051717</v>
      </c>
      <c r="I100" s="14">
        <v>3.11</v>
      </c>
      <c r="J100" s="3">
        <v>3.1923060057775072</v>
      </c>
      <c r="K100" s="3">
        <v>3.7910438068787156</v>
      </c>
      <c r="L100" s="14">
        <v>3.7170000000000001</v>
      </c>
      <c r="M100" s="3">
        <v>3.350746568379551</v>
      </c>
      <c r="N100" s="3">
        <v>3.3328894297753022</v>
      </c>
      <c r="O100" s="14">
        <v>3.39</v>
      </c>
      <c r="P100" s="3">
        <v>3.3790541610211986</v>
      </c>
      <c r="Q100" s="3">
        <v>3.5599926684059771</v>
      </c>
      <c r="R100" s="3">
        <v>3.4231546085399462</v>
      </c>
      <c r="S100" s="14">
        <v>2.6</v>
      </c>
      <c r="T100" s="3">
        <v>2.7312029807760432</v>
      </c>
      <c r="U100" s="3">
        <v>4.1558486732601576</v>
      </c>
      <c r="V100" s="3">
        <v>4.8850410935415525</v>
      </c>
      <c r="W100" s="14">
        <v>5</v>
      </c>
      <c r="X100" s="3">
        <v>5.4270159349132463</v>
      </c>
      <c r="Y100" s="3">
        <v>5.781948602379309</v>
      </c>
      <c r="Z100" s="3">
        <v>6.9460438869305641</v>
      </c>
      <c r="AA100" s="14">
        <v>8.5</v>
      </c>
      <c r="AB100" s="3">
        <v>9.2985430938901299</v>
      </c>
      <c r="AC100" s="3">
        <v>11.71744242286416</v>
      </c>
      <c r="AD100" s="3">
        <v>10.73623424692307</v>
      </c>
      <c r="AE100" s="14">
        <v>9.82</v>
      </c>
      <c r="AF100" s="3">
        <v>14.583761097874389</v>
      </c>
      <c r="AG100" s="3">
        <v>18.342414710630695</v>
      </c>
      <c r="AH100" s="3">
        <v>19.163917613166877</v>
      </c>
      <c r="AI100" s="3">
        <v>18.760000000000002</v>
      </c>
      <c r="AJ100" s="3">
        <v>13.945632855109334</v>
      </c>
      <c r="AK100" s="3">
        <v>8.987096574475725</v>
      </c>
      <c r="AL100" s="3">
        <v>9.2317736231711738</v>
      </c>
      <c r="AM100" s="3">
        <v>11.945566588197867</v>
      </c>
      <c r="AN100" s="3"/>
      <c r="AO100" s="3"/>
      <c r="AQ100" s="7">
        <v>1989</v>
      </c>
      <c r="AR100" s="7" t="s">
        <v>14</v>
      </c>
      <c r="AS100" s="3">
        <f t="shared" si="13"/>
        <v>2.7539187917140966</v>
      </c>
    </row>
    <row r="101" spans="4:45" x14ac:dyDescent="0.2">
      <c r="D101">
        <v>324</v>
      </c>
      <c r="E101" s="3">
        <v>4.1354832426255737</v>
      </c>
      <c r="F101" s="3">
        <v>4</v>
      </c>
      <c r="G101" s="3">
        <v>3.0835853755322824</v>
      </c>
      <c r="H101" s="3">
        <v>2.8333816306631494</v>
      </c>
      <c r="I101" s="14">
        <v>3.03</v>
      </c>
      <c r="J101" s="3">
        <v>2.9107441877308982</v>
      </c>
      <c r="K101" s="3">
        <v>3.2641475097026746</v>
      </c>
      <c r="L101" s="14">
        <v>3</v>
      </c>
      <c r="M101" s="3">
        <v>2.757289667415062</v>
      </c>
      <c r="N101" s="3">
        <v>2.8403732044630798</v>
      </c>
      <c r="O101" s="14">
        <v>2.99</v>
      </c>
      <c r="P101" s="3">
        <v>2.9903823154540081</v>
      </c>
      <c r="Q101" s="3">
        <v>3.1685864698838371</v>
      </c>
      <c r="R101" s="3">
        <v>3.0523026722139717</v>
      </c>
      <c r="S101" s="14">
        <v>2.2999999999999998</v>
      </c>
      <c r="T101" s="3">
        <v>2.0980595166742817</v>
      </c>
      <c r="U101" s="3">
        <v>3.0947699828772919</v>
      </c>
      <c r="V101" s="3">
        <v>3.4469941392851755</v>
      </c>
      <c r="W101" s="14">
        <v>3.23</v>
      </c>
      <c r="X101" s="3">
        <v>3.2573471147259023</v>
      </c>
      <c r="Y101" s="3">
        <v>3.217893549819812</v>
      </c>
      <c r="Z101" s="3">
        <v>3.928302243739314</v>
      </c>
      <c r="AA101" s="14">
        <v>5</v>
      </c>
      <c r="AB101" s="3">
        <v>6.6392052215650459</v>
      </c>
      <c r="AC101" s="3">
        <v>9.7800168807904804</v>
      </c>
      <c r="AD101" s="3">
        <v>9.7699016415429565</v>
      </c>
      <c r="AE101" s="14">
        <v>9.82</v>
      </c>
      <c r="AF101" s="3">
        <v>14.39843760428648</v>
      </c>
      <c r="AG101" s="3">
        <v>18.045427912086424</v>
      </c>
      <c r="AH101" s="3">
        <v>18.970520809438892</v>
      </c>
      <c r="AI101" s="3">
        <v>18.760000000000002</v>
      </c>
      <c r="AJ101" s="3">
        <v>14.298459881478468</v>
      </c>
      <c r="AK101" s="3">
        <v>9.7033172767787388</v>
      </c>
      <c r="AL101" s="3">
        <v>9.9300632639942421</v>
      </c>
      <c r="AM101" s="3">
        <v>12.444972158303987</v>
      </c>
      <c r="AN101" s="3"/>
      <c r="AO101" s="3"/>
      <c r="AQ101" s="7">
        <v>1989</v>
      </c>
      <c r="AR101" s="7" t="s">
        <v>15</v>
      </c>
      <c r="AS101" s="3">
        <f t="shared" si="13"/>
        <v>3.1923060057775072</v>
      </c>
    </row>
    <row r="102" spans="4:45" x14ac:dyDescent="0.2">
      <c r="D102">
        <v>325</v>
      </c>
      <c r="E102" s="3">
        <v>4.7470285314994758</v>
      </c>
      <c r="F102" s="3">
        <v>4.33</v>
      </c>
      <c r="G102" s="3">
        <v>2.7230821952761768</v>
      </c>
      <c r="H102" s="3">
        <v>3.017036429589032</v>
      </c>
      <c r="I102" s="14">
        <v>2.4900000000000002</v>
      </c>
      <c r="J102" s="3">
        <v>2.724673306818723</v>
      </c>
      <c r="K102" s="3">
        <v>3.0359637247738576</v>
      </c>
      <c r="L102" s="14">
        <v>2.3580000000000001</v>
      </c>
      <c r="M102" s="3">
        <v>2.6482613998941984</v>
      </c>
      <c r="N102" s="3">
        <v>2.9630940062290581</v>
      </c>
      <c r="O102" s="14">
        <v>3.39</v>
      </c>
      <c r="P102" s="3">
        <v>3.504885240262559</v>
      </c>
      <c r="Q102" s="3">
        <v>3.7935155925633595</v>
      </c>
      <c r="R102" s="3">
        <v>3.4931806335605691</v>
      </c>
      <c r="S102" s="14">
        <v>2.67</v>
      </c>
      <c r="T102" s="3">
        <v>2.8975466143016404</v>
      </c>
      <c r="U102" s="3">
        <v>4.1389968653069431</v>
      </c>
      <c r="V102" s="3">
        <v>3.6282719295419441</v>
      </c>
      <c r="W102" s="14">
        <v>3.64</v>
      </c>
      <c r="X102" s="3">
        <v>4.4280085657170734</v>
      </c>
      <c r="Y102" s="3">
        <v>4.6241974234646825</v>
      </c>
      <c r="Z102" s="3">
        <v>6.4755021894655602</v>
      </c>
      <c r="AA102" s="14">
        <v>7.57</v>
      </c>
      <c r="AB102" s="3">
        <v>8.5593026596017161</v>
      </c>
      <c r="AC102" s="3">
        <v>11.927324806611837</v>
      </c>
      <c r="AD102" s="3">
        <v>8.5284050903972268</v>
      </c>
      <c r="AE102" s="14">
        <v>10.61</v>
      </c>
      <c r="AF102" s="3">
        <v>14.632114983638465</v>
      </c>
      <c r="AG102" s="3">
        <v>15.80261832365478</v>
      </c>
      <c r="AH102" s="3">
        <v>15.037796742719097</v>
      </c>
      <c r="AI102" s="3">
        <v>13.9</v>
      </c>
      <c r="AJ102" s="3">
        <v>7.6832037197689491</v>
      </c>
      <c r="AK102" s="3">
        <v>5.3534874468533831</v>
      </c>
      <c r="AL102" s="3">
        <v>7.2798895360823606</v>
      </c>
      <c r="AM102" s="3">
        <v>9.6075764141056652</v>
      </c>
      <c r="AN102" s="3"/>
      <c r="AO102" s="3"/>
      <c r="AQ102" s="7">
        <v>1989</v>
      </c>
      <c r="AR102" s="7" t="s">
        <v>16</v>
      </c>
      <c r="AS102" s="3">
        <f t="shared" si="13"/>
        <v>2.9107441877308982</v>
      </c>
    </row>
    <row r="103" spans="4:45" x14ac:dyDescent="0.2">
      <c r="D103">
        <v>326</v>
      </c>
      <c r="E103" s="3">
        <v>5.0167311353408959</v>
      </c>
      <c r="F103" s="3">
        <v>4.5599999999999996</v>
      </c>
      <c r="G103" s="3">
        <v>2.8478047189905218</v>
      </c>
      <c r="H103" s="3">
        <v>3.2123121387599731</v>
      </c>
      <c r="I103" s="14">
        <v>2.6</v>
      </c>
      <c r="J103" s="3">
        <v>2.8914429461150655</v>
      </c>
      <c r="K103" s="3">
        <v>3.2185508039289696</v>
      </c>
      <c r="L103" s="14">
        <v>2.4940000000000002</v>
      </c>
      <c r="M103" s="3">
        <v>2.5245273457555442</v>
      </c>
      <c r="N103" s="3">
        <v>2.5376201313038287</v>
      </c>
      <c r="O103" s="14">
        <v>2.68</v>
      </c>
      <c r="P103" s="3">
        <v>2.9620852207705153</v>
      </c>
      <c r="Q103" s="3">
        <v>3.4212702695303574</v>
      </c>
      <c r="R103" s="3">
        <v>3.2466243549599767</v>
      </c>
      <c r="S103" s="14">
        <v>2.5499999999999998</v>
      </c>
      <c r="T103" s="3">
        <v>2.9077933916297525</v>
      </c>
      <c r="U103" s="3">
        <v>4.2815805333035408</v>
      </c>
      <c r="V103" s="3">
        <v>3.7445537414082732</v>
      </c>
      <c r="W103" s="14">
        <v>3.86</v>
      </c>
      <c r="X103" s="3">
        <v>4.8877304329052702</v>
      </c>
      <c r="Y103" s="3">
        <v>5.2536667717451584</v>
      </c>
      <c r="Z103" s="3">
        <v>7.4092434776350897</v>
      </c>
      <c r="AA103" s="14">
        <v>8.67</v>
      </c>
      <c r="AB103" s="3">
        <v>9.9145537414082732</v>
      </c>
      <c r="AC103" s="3">
        <v>13.685110292559054</v>
      </c>
      <c r="AD103" s="3">
        <v>10.147968678255493</v>
      </c>
      <c r="AE103" s="14">
        <v>12.8</v>
      </c>
      <c r="AF103" s="3">
        <v>15.962566470902619</v>
      </c>
      <c r="AG103" s="3">
        <v>16.002583343046048</v>
      </c>
      <c r="AH103" s="3">
        <v>14.150428368777193</v>
      </c>
      <c r="AI103" s="3">
        <v>12</v>
      </c>
      <c r="AJ103" s="3">
        <v>7.0720237388819616</v>
      </c>
      <c r="AK103" s="3">
        <v>4.9375047594316506</v>
      </c>
      <c r="AL103" s="3">
        <v>7.0906658260387321</v>
      </c>
      <c r="AM103" s="3">
        <v>9.4488898513702981</v>
      </c>
      <c r="AN103" s="3"/>
      <c r="AO103" s="3"/>
      <c r="AQ103" s="7">
        <v>1989</v>
      </c>
      <c r="AR103" s="7" t="s">
        <v>17</v>
      </c>
      <c r="AS103" s="3">
        <f t="shared" si="13"/>
        <v>2.724673306818723</v>
      </c>
    </row>
    <row r="104" spans="4:45" x14ac:dyDescent="0.2">
      <c r="D104">
        <v>327</v>
      </c>
      <c r="E104" s="3">
        <v>4.7679384723157421</v>
      </c>
      <c r="F104" s="3">
        <v>4.34</v>
      </c>
      <c r="G104" s="3">
        <v>2.800568012536953</v>
      </c>
      <c r="H104" s="3">
        <v>3.2088862786210566</v>
      </c>
      <c r="I104" s="14">
        <v>2.7</v>
      </c>
      <c r="J104" s="3">
        <v>3.1513750061325982</v>
      </c>
      <c r="K104" s="3">
        <v>3.6415697588146658</v>
      </c>
      <c r="L104" s="14">
        <v>3.141</v>
      </c>
      <c r="M104" s="3">
        <v>3.0028623195231612</v>
      </c>
      <c r="N104" s="3">
        <v>2.8433364219505348</v>
      </c>
      <c r="O104" s="14">
        <v>2.81</v>
      </c>
      <c r="P104" s="3">
        <v>3.1322535396052302</v>
      </c>
      <c r="Q104" s="3">
        <v>3.6204424052104427</v>
      </c>
      <c r="R104" s="3">
        <v>3.5147574724999311</v>
      </c>
      <c r="S104" s="14">
        <v>2.92</v>
      </c>
      <c r="T104" s="3">
        <v>3.2158836741842074</v>
      </c>
      <c r="U104" s="3">
        <v>4.4637121133156779</v>
      </c>
      <c r="V104" s="3">
        <v>3.9211857192894515</v>
      </c>
      <c r="W104" s="14">
        <v>3.99</v>
      </c>
      <c r="X104" s="3">
        <v>4.9287480335526501</v>
      </c>
      <c r="Y104" s="3">
        <v>5.2474219541579998</v>
      </c>
      <c r="Z104" s="3">
        <v>7.2429160111842172</v>
      </c>
      <c r="AA104" s="14">
        <v>8.4</v>
      </c>
      <c r="AB104" s="3">
        <v>9.3986857192894515</v>
      </c>
      <c r="AC104" s="3">
        <v>12.764133193631274</v>
      </c>
      <c r="AD104" s="3">
        <v>9.2825651109212188</v>
      </c>
      <c r="AE104" s="14">
        <v>11.6</v>
      </c>
      <c r="AF104" s="3">
        <v>14.60308783444702</v>
      </c>
      <c r="AG104" s="3">
        <v>14.680473868368047</v>
      </c>
      <c r="AH104" s="3">
        <v>12.984971945552427</v>
      </c>
      <c r="AI104" s="3">
        <v>11.01</v>
      </c>
      <c r="AJ104" s="3">
        <v>7.5631574903149517</v>
      </c>
      <c r="AK104" s="3">
        <v>5.5632001401046471</v>
      </c>
      <c r="AL104" s="3">
        <v>7.5806243667360018</v>
      </c>
      <c r="AM104" s="3">
        <v>9.7901842339989162</v>
      </c>
      <c r="AN104" s="3"/>
      <c r="AO104" s="3"/>
      <c r="AQ104" s="7">
        <v>1989</v>
      </c>
      <c r="AR104" s="7" t="s">
        <v>18</v>
      </c>
      <c r="AS104" s="3">
        <f t="shared" si="13"/>
        <v>2.8914429461150655</v>
      </c>
    </row>
    <row r="105" spans="4:45" x14ac:dyDescent="0.2">
      <c r="D105">
        <v>331</v>
      </c>
      <c r="E105" s="3">
        <v>4.3199259294162315</v>
      </c>
      <c r="F105" s="3">
        <v>4.18</v>
      </c>
      <c r="G105" s="3">
        <v>2.9817542252709819</v>
      </c>
      <c r="H105" s="3">
        <v>2.4547115489433948</v>
      </c>
      <c r="I105" s="14">
        <v>2.29</v>
      </c>
      <c r="J105" s="3">
        <v>2.1685170328230119</v>
      </c>
      <c r="K105" s="3">
        <v>2.4661978150337363</v>
      </c>
      <c r="L105" s="14">
        <v>2.1720000000000002</v>
      </c>
      <c r="M105" s="3">
        <v>2.1065270993073919</v>
      </c>
      <c r="N105" s="3">
        <v>2.3332227260871705</v>
      </c>
      <c r="O105" s="14">
        <v>2.62</v>
      </c>
      <c r="P105" s="3">
        <v>2.6868207717605017</v>
      </c>
      <c r="Q105" s="3">
        <v>2.918822699369668</v>
      </c>
      <c r="R105" s="3">
        <v>2.8623774159750139</v>
      </c>
      <c r="S105" s="14">
        <v>2.2200000000000002</v>
      </c>
      <c r="T105" s="3">
        <v>2.3441900144850236</v>
      </c>
      <c r="U105" s="3">
        <v>3.5740478354470708</v>
      </c>
      <c r="V105" s="3">
        <v>4.1497367768248283</v>
      </c>
      <c r="W105" s="14">
        <v>4.25</v>
      </c>
      <c r="X105" s="3">
        <v>4.3222980924556351</v>
      </c>
      <c r="Y105" s="3">
        <v>4.3065105034009745</v>
      </c>
      <c r="Z105" s="3">
        <v>5.0328876438421366</v>
      </c>
      <c r="AA105" s="14">
        <v>6.04</v>
      </c>
      <c r="AB105" s="3">
        <v>7.5162006289877024</v>
      </c>
      <c r="AC105" s="3">
        <v>10.432332289592701</v>
      </c>
      <c r="AD105" s="3">
        <v>10.239170649396748</v>
      </c>
      <c r="AE105" s="14">
        <v>10.37</v>
      </c>
      <c r="AF105" s="3">
        <v>13.909338715915039</v>
      </c>
      <c r="AG105" s="3">
        <v>16.487451010259424</v>
      </c>
      <c r="AH105" s="3">
        <v>16.572959605973683</v>
      </c>
      <c r="AI105" s="3">
        <v>15.64</v>
      </c>
      <c r="AJ105" s="3">
        <v>11.403773731372056</v>
      </c>
      <c r="AK105" s="3">
        <v>7.242080658150793</v>
      </c>
      <c r="AL105" s="3">
        <v>7.5369992210401779</v>
      </c>
      <c r="AM105" s="3">
        <v>9.8667267872234401</v>
      </c>
      <c r="AN105" s="3"/>
      <c r="AO105" s="3"/>
      <c r="AQ105" s="7">
        <v>1989</v>
      </c>
      <c r="AR105" s="7" t="s">
        <v>19</v>
      </c>
      <c r="AS105" s="3">
        <f t="shared" si="13"/>
        <v>3.1513750061325982</v>
      </c>
    </row>
    <row r="106" spans="4:45" x14ac:dyDescent="0.2">
      <c r="D106">
        <v>332</v>
      </c>
      <c r="E106" s="3">
        <v>4.9161789756092711</v>
      </c>
      <c r="F106" s="3">
        <v>4.6900000000000004</v>
      </c>
      <c r="G106" s="3">
        <v>3.4626315610393679</v>
      </c>
      <c r="H106" s="3">
        <v>3.296408956956995</v>
      </c>
      <c r="I106" s="14">
        <v>3.17</v>
      </c>
      <c r="J106" s="3">
        <v>3.1822357750707777</v>
      </c>
      <c r="K106" s="3">
        <v>3.5392512595793089</v>
      </c>
      <c r="L106" s="14">
        <v>3.1589999999999998</v>
      </c>
      <c r="M106" s="3">
        <v>3.1759473017536353</v>
      </c>
      <c r="N106" s="3">
        <v>3.4237196616436192</v>
      </c>
      <c r="O106" s="14">
        <v>3.75</v>
      </c>
      <c r="P106" s="3">
        <v>3.737042795358736</v>
      </c>
      <c r="Q106" s="3">
        <v>3.9003721542514649</v>
      </c>
      <c r="R106" s="3">
        <v>3.6745406209789833</v>
      </c>
      <c r="S106" s="14">
        <v>2.85</v>
      </c>
      <c r="T106" s="3">
        <v>2.9014769819032762</v>
      </c>
      <c r="U106" s="3">
        <v>4.0905012292275593</v>
      </c>
      <c r="V106" s="3">
        <v>4.2783508877516088</v>
      </c>
      <c r="W106" s="14">
        <v>4.25</v>
      </c>
      <c r="X106" s="3">
        <v>4.8440738086867903</v>
      </c>
      <c r="Y106" s="3">
        <v>5.2019901668652091</v>
      </c>
      <c r="Z106" s="3">
        <v>6.6009950608847374</v>
      </c>
      <c r="AA106" s="14">
        <v>8</v>
      </c>
      <c r="AB106" s="3">
        <v>7.957540862081939</v>
      </c>
      <c r="AC106" s="3">
        <v>9.6979042919213612</v>
      </c>
      <c r="AD106" s="3">
        <v>7.124236307409225</v>
      </c>
      <c r="AE106" s="14">
        <v>6.36</v>
      </c>
      <c r="AF106" s="3">
        <v>11.88685758303431</v>
      </c>
      <c r="AG106" s="3">
        <v>15.863723950490872</v>
      </c>
      <c r="AH106" s="3">
        <v>17.375904560621969</v>
      </c>
      <c r="AI106" s="3">
        <v>18</v>
      </c>
      <c r="AJ106" s="3">
        <v>12.97749609554789</v>
      </c>
      <c r="AK106" s="3">
        <v>9.1191485794848894</v>
      </c>
      <c r="AL106" s="3">
        <v>9.8941441574448099</v>
      </c>
      <c r="AM106" s="3">
        <v>12.345525244304861</v>
      </c>
      <c r="AQ106" s="7">
        <v>1989</v>
      </c>
      <c r="AR106" s="7" t="s">
        <v>20</v>
      </c>
      <c r="AS106" s="3">
        <f t="shared" si="13"/>
        <v>2.1685170328230119</v>
      </c>
    </row>
    <row r="107" spans="4:45" x14ac:dyDescent="0.2">
      <c r="D107">
        <v>333</v>
      </c>
      <c r="E107" s="3">
        <v>4.8487442436575297</v>
      </c>
      <c r="F107" s="3">
        <v>4.6399999999999997</v>
      </c>
      <c r="G107" s="3">
        <v>3.4355765262622491</v>
      </c>
      <c r="H107" s="3">
        <v>3.2083300772490677</v>
      </c>
      <c r="I107" s="14">
        <v>3.02</v>
      </c>
      <c r="J107" s="3">
        <v>3.0541127704184783</v>
      </c>
      <c r="K107" s="3">
        <v>3.4071198692344833</v>
      </c>
      <c r="L107" s="14">
        <v>3.0790000000000002</v>
      </c>
      <c r="M107" s="3">
        <v>2.9479745786425746</v>
      </c>
      <c r="N107" s="3">
        <v>3.0255369281085991</v>
      </c>
      <c r="O107" s="14">
        <v>3.18</v>
      </c>
      <c r="P107" s="3">
        <v>3.1706977378139607</v>
      </c>
      <c r="Q107" s="3">
        <v>3.3240932097274629</v>
      </c>
      <c r="R107" s="3">
        <v>3.1183257792597852</v>
      </c>
      <c r="S107" s="14">
        <v>2.36</v>
      </c>
      <c r="T107" s="3">
        <v>2.5319882437507686</v>
      </c>
      <c r="U107" s="3">
        <v>3.753837348204403</v>
      </c>
      <c r="V107" s="3">
        <v>4.0516861884831883</v>
      </c>
      <c r="W107" s="14">
        <v>4.1500000000000004</v>
      </c>
      <c r="X107" s="3">
        <v>4.7955463812983137</v>
      </c>
      <c r="Y107" s="3">
        <v>5.2231392293483543</v>
      </c>
      <c r="Z107" s="3">
        <v>6.6115695777116112</v>
      </c>
      <c r="AA107" s="14">
        <v>8</v>
      </c>
      <c r="AB107" s="3">
        <v>8.2642094397402772</v>
      </c>
      <c r="AC107" s="3">
        <v>10.173814771165478</v>
      </c>
      <c r="AD107" s="3">
        <v>8.1019305156798893</v>
      </c>
      <c r="AE107" s="14">
        <v>7.7</v>
      </c>
      <c r="AF107" s="3">
        <v>11.940140360198802</v>
      </c>
      <c r="AG107" s="3">
        <v>14.749768697074195</v>
      </c>
      <c r="AH107" s="3">
        <v>15.284698476886607</v>
      </c>
      <c r="AI107" s="3">
        <v>15</v>
      </c>
      <c r="AJ107" s="3">
        <v>10.364649586178627</v>
      </c>
      <c r="AK107" s="3">
        <v>6.8037179035124433</v>
      </c>
      <c r="AL107" s="3">
        <v>7.5189738662757524</v>
      </c>
      <c r="AM107" s="3">
        <v>9.7813933094601673</v>
      </c>
      <c r="AQ107" s="7">
        <v>1989</v>
      </c>
      <c r="AR107" s="7" t="s">
        <v>21</v>
      </c>
      <c r="AS107" s="3">
        <f t="shared" si="13"/>
        <v>3.1822357750707777</v>
      </c>
    </row>
    <row r="108" spans="4:45" x14ac:dyDescent="0.2">
      <c r="D108">
        <v>334</v>
      </c>
      <c r="E108" s="3">
        <v>4.8426050815987818</v>
      </c>
      <c r="F108" s="3">
        <v>4.6659999999999995</v>
      </c>
      <c r="G108" s="3">
        <v>3.2168518572682832</v>
      </c>
      <c r="H108" s="3">
        <v>2.6296514841689942</v>
      </c>
      <c r="I108" s="14">
        <v>2.6469999999999998</v>
      </c>
      <c r="J108" s="3">
        <v>2.7412548311048601</v>
      </c>
      <c r="K108" s="3">
        <v>3.4685042938937718</v>
      </c>
      <c r="L108" s="14">
        <v>3.3769999999999998</v>
      </c>
      <c r="M108" s="3">
        <v>3.0458277616478533</v>
      </c>
      <c r="N108" s="3">
        <v>3.145615164730613</v>
      </c>
      <c r="O108" s="14">
        <v>3.3330000000000002</v>
      </c>
      <c r="P108" s="3">
        <v>3.3516867781900443</v>
      </c>
      <c r="Q108" s="3">
        <v>3.6046577927779304</v>
      </c>
      <c r="R108" s="3">
        <v>3.4716419599687858</v>
      </c>
      <c r="S108" s="14">
        <v>2.5</v>
      </c>
      <c r="T108" s="3">
        <v>2.5423856121373061</v>
      </c>
      <c r="U108" s="3">
        <v>4.1650687028504771</v>
      </c>
      <c r="V108" s="3">
        <v>4.9461075811857249</v>
      </c>
      <c r="W108" s="14">
        <v>4.97</v>
      </c>
      <c r="X108" s="3">
        <v>5.4766196148652035</v>
      </c>
      <c r="Y108" s="3">
        <v>5.8987371361834544</v>
      </c>
      <c r="Z108" s="3">
        <v>7.3026670968156733</v>
      </c>
      <c r="AA108" s="14">
        <v>9.19</v>
      </c>
      <c r="AB108" s="3">
        <v>11.045874323823556</v>
      </c>
      <c r="AC108" s="3">
        <v>14.874073484746575</v>
      </c>
      <c r="AD108" s="3">
        <v>14.575437251260311</v>
      </c>
      <c r="AE108" s="14">
        <v>14.32</v>
      </c>
      <c r="AF108" s="3">
        <v>19.596467065998439</v>
      </c>
      <c r="AG108" s="3">
        <v>23.658671158758366</v>
      </c>
      <c r="AH108" s="3">
        <v>24.129888378548596</v>
      </c>
      <c r="AI108" s="3">
        <v>23.1</v>
      </c>
      <c r="AJ108" s="3">
        <v>17.234201366065776</v>
      </c>
      <c r="AK108" s="3">
        <v>11.165602328063192</v>
      </c>
      <c r="AL108" s="3">
        <v>11.452982909973496</v>
      </c>
      <c r="AM108" s="3">
        <v>14.767294946431051</v>
      </c>
      <c r="AQ108" s="7">
        <v>1989</v>
      </c>
      <c r="AR108" s="7" t="s">
        <v>22</v>
      </c>
      <c r="AS108" s="3">
        <f t="shared" si="13"/>
        <v>3.0541127704184783</v>
      </c>
    </row>
    <row r="109" spans="4:45" x14ac:dyDescent="0.2">
      <c r="D109">
        <v>335</v>
      </c>
      <c r="E109" s="3">
        <v>4.3168418448026484</v>
      </c>
      <c r="F109" s="3">
        <v>4.75</v>
      </c>
      <c r="G109" s="3">
        <v>4.2269614938017472</v>
      </c>
      <c r="H109" s="3">
        <v>1.8613710147399729</v>
      </c>
      <c r="I109" s="14">
        <v>2.71</v>
      </c>
      <c r="J109" s="3">
        <v>2.0183922403422958</v>
      </c>
      <c r="K109" s="3">
        <v>2.7177472423331994</v>
      </c>
      <c r="L109" s="14">
        <v>3.47</v>
      </c>
      <c r="M109" s="3">
        <v>2.7958406452713427</v>
      </c>
      <c r="N109" s="3">
        <v>3.15789559777475</v>
      </c>
      <c r="O109" s="14">
        <v>3.48</v>
      </c>
      <c r="P109" s="3">
        <v>3.2883552306003314</v>
      </c>
      <c r="Q109" s="3">
        <v>3.3132895387993377</v>
      </c>
      <c r="R109" s="3">
        <v>3.6125573452899999</v>
      </c>
      <c r="S109" s="14">
        <v>2.93</v>
      </c>
      <c r="T109" s="3">
        <v>1.9577842520751649</v>
      </c>
      <c r="U109" s="3">
        <v>2.7759555456327147</v>
      </c>
      <c r="V109" s="3">
        <v>5.1679348030739733</v>
      </c>
      <c r="W109" s="14">
        <v>4.5999999999999996</v>
      </c>
      <c r="X109" s="3">
        <v>4.7506617098591386</v>
      </c>
      <c r="Y109" s="3">
        <v>5.926464387018676</v>
      </c>
      <c r="Z109" s="3">
        <v>6.0771260968778149</v>
      </c>
      <c r="AA109" s="14">
        <v>9</v>
      </c>
      <c r="AB109" s="3">
        <v>10.848509336260928</v>
      </c>
      <c r="AC109" s="3">
        <v>12.610387041482383</v>
      </c>
      <c r="AD109" s="3">
        <v>18.285126748653248</v>
      </c>
      <c r="AE109" s="14">
        <v>12.64</v>
      </c>
      <c r="AF109" s="3">
        <v>16.922118987554239</v>
      </c>
      <c r="AG109" s="3">
        <v>24.149713430450468</v>
      </c>
      <c r="AH109" s="3">
        <v>26.540375140309607</v>
      </c>
      <c r="AI109" s="3">
        <v>26</v>
      </c>
      <c r="AJ109" s="3">
        <v>24.469507851636028</v>
      </c>
      <c r="AK109" s="3">
        <v>14.333607020018015</v>
      </c>
      <c r="AL109" s="3">
        <v>11.027166435344901</v>
      </c>
      <c r="AM109" s="3">
        <v>14.362484230364503</v>
      </c>
      <c r="AQ109" s="7">
        <v>1989</v>
      </c>
      <c r="AR109" s="7" t="s">
        <v>23</v>
      </c>
      <c r="AS109" s="3">
        <f t="shared" si="13"/>
        <v>2.7412548311048601</v>
      </c>
    </row>
    <row r="110" spans="4:45" x14ac:dyDescent="0.2">
      <c r="D110">
        <v>336</v>
      </c>
      <c r="E110" s="3">
        <v>4.9668632851172951</v>
      </c>
      <c r="F110" s="3">
        <v>4.84</v>
      </c>
      <c r="G110" s="3">
        <v>3.6348251959906204</v>
      </c>
      <c r="H110" s="3">
        <v>3.0429572545421055</v>
      </c>
      <c r="I110" s="14">
        <v>2.88</v>
      </c>
      <c r="J110" s="3">
        <v>2.8287518363157811</v>
      </c>
      <c r="K110" s="3">
        <v>3.2219213151353521</v>
      </c>
      <c r="L110" s="14">
        <v>3.0350000000000001</v>
      </c>
      <c r="M110" s="3">
        <v>2.6936718796281345</v>
      </c>
      <c r="N110" s="3">
        <v>2.6539529977158844</v>
      </c>
      <c r="O110" s="14">
        <v>2.68</v>
      </c>
      <c r="P110" s="3">
        <v>2.8693828804994186</v>
      </c>
      <c r="Q110" s="3">
        <v>3.2252738899840603</v>
      </c>
      <c r="R110" s="3">
        <v>3.3054133961801213</v>
      </c>
      <c r="S110" s="14">
        <v>2.79</v>
      </c>
      <c r="T110" s="3">
        <v>2.7457003042584116</v>
      </c>
      <c r="U110" s="3">
        <v>3.8237887655484846</v>
      </c>
      <c r="V110" s="3">
        <v>4.2983955857943821</v>
      </c>
      <c r="W110" s="14">
        <v>4.24</v>
      </c>
      <c r="X110" s="3">
        <v>4.681260745502847</v>
      </c>
      <c r="Y110" s="3">
        <v>5.059970913019419</v>
      </c>
      <c r="Z110" s="3">
        <v>6.1408342414374006</v>
      </c>
      <c r="AA110" s="14">
        <v>7.56</v>
      </c>
      <c r="AB110" s="3">
        <v>8.3840794082580565</v>
      </c>
      <c r="AC110" s="3">
        <v>10.614227297154724</v>
      </c>
      <c r="AD110" s="3">
        <v>9.8939222841463899</v>
      </c>
      <c r="AE110" s="14">
        <v>9.23</v>
      </c>
      <c r="AF110" s="3">
        <v>12.991839107438601</v>
      </c>
      <c r="AG110" s="3">
        <v>15.881493126912254</v>
      </c>
      <c r="AH110" s="3">
        <v>16.222427348513872</v>
      </c>
      <c r="AI110" s="3">
        <v>15.5</v>
      </c>
      <c r="AJ110" s="3">
        <v>11.32232018817094</v>
      </c>
      <c r="AK110" s="3">
        <v>7.0195383073697339</v>
      </c>
      <c r="AL110" s="3">
        <v>7.231857889746129</v>
      </c>
      <c r="AM110" s="3">
        <v>9.5867585944372369</v>
      </c>
      <c r="AQ110" s="7">
        <v>1989</v>
      </c>
      <c r="AR110" s="7" t="s">
        <v>24</v>
      </c>
      <c r="AS110" s="3">
        <f t="shared" si="13"/>
        <v>2.0183922403422958</v>
      </c>
    </row>
    <row r="111" spans="4:45" x14ac:dyDescent="0.2">
      <c r="D111">
        <v>337</v>
      </c>
      <c r="E111" s="3">
        <v>4.8201512559855297</v>
      </c>
      <c r="F111" s="3">
        <v>4.88</v>
      </c>
      <c r="G111" s="3">
        <v>4.0358003063303265</v>
      </c>
      <c r="H111" s="3">
        <v>2.9785267967872153</v>
      </c>
      <c r="I111" s="14">
        <v>3.14</v>
      </c>
      <c r="J111" s="3">
        <v>2.8526635121941801</v>
      </c>
      <c r="K111" s="3">
        <v>3.2375066225759266</v>
      </c>
      <c r="L111" s="14">
        <v>3.3119999999999998</v>
      </c>
      <c r="M111" s="3">
        <v>3.0349784396546249</v>
      </c>
      <c r="N111" s="3">
        <v>3.2467978614037536</v>
      </c>
      <c r="O111" s="14">
        <v>3.48</v>
      </c>
      <c r="P111" s="3">
        <v>3.3350553152615672</v>
      </c>
      <c r="Q111" s="3">
        <v>3.3500018354518835</v>
      </c>
      <c r="R111" s="3">
        <v>3.2924056500621228</v>
      </c>
      <c r="S111" s="14">
        <v>2.6</v>
      </c>
      <c r="T111" s="3">
        <v>2.297997302948791</v>
      </c>
      <c r="U111" s="3">
        <v>3.1741510393830414</v>
      </c>
      <c r="V111" s="3">
        <v>4.1871857351361434</v>
      </c>
      <c r="W111" s="14">
        <v>4</v>
      </c>
      <c r="X111" s="3">
        <v>4.4919525850899413</v>
      </c>
      <c r="Y111" s="3">
        <v>5.2598960540877844</v>
      </c>
      <c r="Z111" s="3">
        <v>6.1133655767295254</v>
      </c>
      <c r="AA111" s="14">
        <v>8</v>
      </c>
      <c r="AB111" s="3">
        <v>8.8223421839271019</v>
      </c>
      <c r="AC111" s="3">
        <v>10.413113165237512</v>
      </c>
      <c r="AD111" s="3">
        <v>11.524601834567338</v>
      </c>
      <c r="AE111" s="14">
        <v>9.23</v>
      </c>
      <c r="AF111" s="3">
        <v>12.323918149152091</v>
      </c>
      <c r="AG111" s="3">
        <v>15.819429819688576</v>
      </c>
      <c r="AH111" s="3">
        <v>16.405325094018515</v>
      </c>
      <c r="AI111" s="3">
        <v>15.5</v>
      </c>
      <c r="AJ111" s="3">
        <v>12.673860697186083</v>
      </c>
      <c r="AK111" s="3">
        <v>7.1634604236420829</v>
      </c>
      <c r="AL111" s="3">
        <v>6.2792681297215029</v>
      </c>
      <c r="AM111" s="3">
        <v>8.6232780515163832</v>
      </c>
      <c r="AQ111" s="7">
        <v>1989</v>
      </c>
      <c r="AR111" s="7" t="s">
        <v>25</v>
      </c>
      <c r="AS111" s="3">
        <f t="shared" si="13"/>
        <v>2.8287518363157811</v>
      </c>
    </row>
    <row r="112" spans="4:45" x14ac:dyDescent="0.2">
      <c r="D112">
        <v>339</v>
      </c>
      <c r="E112" s="3">
        <v>5.5904434239737419</v>
      </c>
      <c r="F112" s="3">
        <v>4.95</v>
      </c>
      <c r="G112" s="3">
        <v>2.7696676865265584</v>
      </c>
      <c r="H112" s="3">
        <v>3.5080399863530038</v>
      </c>
      <c r="I112" s="14">
        <v>2.87</v>
      </c>
      <c r="J112" s="3">
        <v>3.3551109940318455</v>
      </c>
      <c r="K112" s="3">
        <v>3.8925488674607638</v>
      </c>
      <c r="L112" s="14">
        <v>2.9529999999999998</v>
      </c>
      <c r="M112" s="3">
        <v>2.9252473931968757</v>
      </c>
      <c r="N112" s="3">
        <v>2.8709093192993502</v>
      </c>
      <c r="O112" s="14">
        <v>3</v>
      </c>
      <c r="P112" s="3">
        <v>3.3411217461043625</v>
      </c>
      <c r="Q112" s="3">
        <v>3.9305786974230337</v>
      </c>
      <c r="R112" s="3">
        <v>3.6312570195536549</v>
      </c>
      <c r="S112" s="14">
        <v>2.6</v>
      </c>
      <c r="T112" s="3">
        <v>2.9924783903656049</v>
      </c>
      <c r="U112" s="3">
        <v>4.8096166422238191</v>
      </c>
      <c r="V112" s="3">
        <v>3.9473487325592371</v>
      </c>
      <c r="W112" s="14">
        <v>4</v>
      </c>
      <c r="X112" s="3">
        <v>4.7549323632753548</v>
      </c>
      <c r="Y112" s="3">
        <v>4.5818752754867162</v>
      </c>
      <c r="Z112" s="3">
        <v>6.9183107877584513</v>
      </c>
      <c r="AA112" s="14">
        <v>8</v>
      </c>
      <c r="AB112" s="3">
        <v>11.267348732559237</v>
      </c>
      <c r="AC112" s="3">
        <v>18.076741707912024</v>
      </c>
      <c r="AD112" s="3">
        <v>14.639039899684946</v>
      </c>
      <c r="AE112" s="14">
        <v>19.88</v>
      </c>
      <c r="AF112" s="3">
        <v>24.302601330582192</v>
      </c>
      <c r="AG112" s="3">
        <v>24.346660885017371</v>
      </c>
      <c r="AH112" s="3">
        <v>21.737454825847045</v>
      </c>
      <c r="AI112" s="3">
        <v>18.71</v>
      </c>
      <c r="AJ112" s="3">
        <v>9.534667681029255</v>
      </c>
      <c r="AK112" s="3">
        <v>6.5415749444989117</v>
      </c>
      <c r="AL112" s="3">
        <v>9.5608082289465504</v>
      </c>
      <c r="AM112" s="3">
        <v>12.867587540484442</v>
      </c>
      <c r="AQ112" s="7">
        <v>1989</v>
      </c>
      <c r="AR112" s="7" t="s">
        <v>26</v>
      </c>
      <c r="AS112" s="3">
        <f t="shared" si="13"/>
        <v>2.8526635121941801</v>
      </c>
    </row>
    <row r="113" spans="43:45" x14ac:dyDescent="0.2">
      <c r="AQ113" s="7">
        <v>1989</v>
      </c>
      <c r="AR113" s="7" t="s">
        <v>27</v>
      </c>
      <c r="AS113" s="3">
        <f t="shared" si="13"/>
        <v>3.3551109940318455</v>
      </c>
    </row>
    <row r="114" spans="43:45" x14ac:dyDescent="0.2">
      <c r="AQ114" s="7">
        <v>1990</v>
      </c>
      <c r="AR114" s="7" t="s">
        <v>7</v>
      </c>
      <c r="AS114" s="3">
        <f t="shared" ref="AS114:AS134" si="14">K92</f>
        <v>3.1221787145119033</v>
      </c>
    </row>
    <row r="115" spans="43:45" x14ac:dyDescent="0.2">
      <c r="AQ115" s="7">
        <v>1990</v>
      </c>
      <c r="AR115" s="7" t="s">
        <v>8</v>
      </c>
      <c r="AS115" s="3">
        <f t="shared" si="14"/>
        <v>3.2226523874821762</v>
      </c>
    </row>
    <row r="116" spans="43:45" x14ac:dyDescent="0.2">
      <c r="AQ116" s="7">
        <v>1990</v>
      </c>
      <c r="AR116" s="7" t="s">
        <v>9</v>
      </c>
      <c r="AS116" s="3">
        <f t="shared" si="14"/>
        <v>3.5811076442115057</v>
      </c>
    </row>
    <row r="117" spans="43:45" x14ac:dyDescent="0.2">
      <c r="AQ117" s="7">
        <v>1990</v>
      </c>
      <c r="AR117" s="7" t="s">
        <v>10</v>
      </c>
      <c r="AS117" s="3">
        <f t="shared" si="14"/>
        <v>3.6550504579852108</v>
      </c>
    </row>
    <row r="118" spans="43:45" x14ac:dyDescent="0.2">
      <c r="AQ118" s="7">
        <v>1990</v>
      </c>
      <c r="AR118" s="7" t="s">
        <v>11</v>
      </c>
      <c r="AS118" s="3">
        <f t="shared" si="14"/>
        <v>4.1201153087729514</v>
      </c>
    </row>
    <row r="119" spans="43:45" x14ac:dyDescent="0.2">
      <c r="AQ119" s="7">
        <v>1990</v>
      </c>
      <c r="AR119" s="7" t="s">
        <v>12</v>
      </c>
      <c r="AS119" s="3">
        <f t="shared" si="14"/>
        <v>3.5243894622094869</v>
      </c>
    </row>
    <row r="120" spans="43:45" x14ac:dyDescent="0.2">
      <c r="AQ120" s="7">
        <v>1990</v>
      </c>
      <c r="AR120" s="7" t="s">
        <v>13</v>
      </c>
      <c r="AS120" s="3">
        <f t="shared" si="14"/>
        <v>2.9440458501711446</v>
      </c>
    </row>
    <row r="121" spans="43:45" x14ac:dyDescent="0.2">
      <c r="AQ121" s="7">
        <v>1990</v>
      </c>
      <c r="AR121" s="7" t="s">
        <v>14</v>
      </c>
      <c r="AS121" s="3">
        <f t="shared" si="14"/>
        <v>3.1877616279557079</v>
      </c>
    </row>
    <row r="122" spans="43:45" x14ac:dyDescent="0.2">
      <c r="AQ122" s="7">
        <v>1990</v>
      </c>
      <c r="AR122" s="7" t="s">
        <v>15</v>
      </c>
      <c r="AS122" s="3">
        <f t="shared" si="14"/>
        <v>3.7910438068787156</v>
      </c>
    </row>
    <row r="123" spans="43:45" x14ac:dyDescent="0.2">
      <c r="AQ123" s="7">
        <v>1990</v>
      </c>
      <c r="AR123" s="7" t="s">
        <v>16</v>
      </c>
      <c r="AS123" s="3">
        <f t="shared" si="14"/>
        <v>3.2641475097026746</v>
      </c>
    </row>
    <row r="124" spans="43:45" x14ac:dyDescent="0.2">
      <c r="AQ124" s="7">
        <v>1990</v>
      </c>
      <c r="AR124" s="7" t="s">
        <v>17</v>
      </c>
      <c r="AS124" s="3">
        <f t="shared" si="14"/>
        <v>3.0359637247738576</v>
      </c>
    </row>
    <row r="125" spans="43:45" x14ac:dyDescent="0.2">
      <c r="AQ125" s="7">
        <v>1990</v>
      </c>
      <c r="AR125" s="7" t="s">
        <v>18</v>
      </c>
      <c r="AS125" s="3">
        <f t="shared" si="14"/>
        <v>3.2185508039289696</v>
      </c>
    </row>
    <row r="126" spans="43:45" x14ac:dyDescent="0.2">
      <c r="AQ126" s="7">
        <v>1990</v>
      </c>
      <c r="AR126" s="7" t="s">
        <v>19</v>
      </c>
      <c r="AS126" s="3">
        <f t="shared" si="14"/>
        <v>3.6415697588146658</v>
      </c>
    </row>
    <row r="127" spans="43:45" x14ac:dyDescent="0.2">
      <c r="AQ127" s="7">
        <v>1990</v>
      </c>
      <c r="AR127" s="7" t="s">
        <v>20</v>
      </c>
      <c r="AS127" s="3">
        <f t="shared" si="14"/>
        <v>2.4661978150337363</v>
      </c>
    </row>
    <row r="128" spans="43:45" x14ac:dyDescent="0.2">
      <c r="AQ128" s="7">
        <v>1990</v>
      </c>
      <c r="AR128" s="7" t="s">
        <v>21</v>
      </c>
      <c r="AS128" s="3">
        <f t="shared" si="14"/>
        <v>3.5392512595793089</v>
      </c>
    </row>
    <row r="129" spans="43:45" x14ac:dyDescent="0.2">
      <c r="AQ129" s="7">
        <v>1990</v>
      </c>
      <c r="AR129" s="7" t="s">
        <v>22</v>
      </c>
      <c r="AS129" s="3">
        <f t="shared" si="14"/>
        <v>3.4071198692344833</v>
      </c>
    </row>
    <row r="130" spans="43:45" x14ac:dyDescent="0.2">
      <c r="AQ130" s="7">
        <v>1990</v>
      </c>
      <c r="AR130" s="7" t="s">
        <v>23</v>
      </c>
      <c r="AS130" s="3">
        <f t="shared" si="14"/>
        <v>3.4685042938937718</v>
      </c>
    </row>
    <row r="131" spans="43:45" x14ac:dyDescent="0.2">
      <c r="AQ131" s="7">
        <v>1990</v>
      </c>
      <c r="AR131" s="7" t="s">
        <v>24</v>
      </c>
      <c r="AS131" s="3">
        <f t="shared" si="14"/>
        <v>2.7177472423331994</v>
      </c>
    </row>
    <row r="132" spans="43:45" x14ac:dyDescent="0.2">
      <c r="AQ132" s="7">
        <v>1990</v>
      </c>
      <c r="AR132" s="7" t="s">
        <v>25</v>
      </c>
      <c r="AS132" s="3">
        <f t="shared" si="14"/>
        <v>3.2219213151353521</v>
      </c>
    </row>
    <row r="133" spans="43:45" x14ac:dyDescent="0.2">
      <c r="AQ133" s="7">
        <v>1990</v>
      </c>
      <c r="AR133" s="7" t="s">
        <v>26</v>
      </c>
      <c r="AS133" s="3">
        <f t="shared" si="14"/>
        <v>3.2375066225759266</v>
      </c>
    </row>
    <row r="134" spans="43:45" x14ac:dyDescent="0.2">
      <c r="AQ134" s="7">
        <v>1990</v>
      </c>
      <c r="AR134" s="7" t="s">
        <v>27</v>
      </c>
      <c r="AS134" s="3">
        <f t="shared" si="14"/>
        <v>3.8925488674607638</v>
      </c>
    </row>
    <row r="135" spans="43:45" x14ac:dyDescent="0.2">
      <c r="AQ135" s="7">
        <v>1991</v>
      </c>
      <c r="AR135" s="7" t="s">
        <v>7</v>
      </c>
      <c r="AS135" s="3">
        <f t="shared" ref="AS135:AS155" si="15">L92</f>
        <v>2.8540000000000001</v>
      </c>
    </row>
    <row r="136" spans="43:45" x14ac:dyDescent="0.2">
      <c r="AQ136" s="7">
        <v>1991</v>
      </c>
      <c r="AR136" s="7" t="s">
        <v>8</v>
      </c>
      <c r="AS136" s="3">
        <f t="shared" si="15"/>
        <v>2.577</v>
      </c>
    </row>
    <row r="137" spans="43:45" x14ac:dyDescent="0.2">
      <c r="AQ137" s="7">
        <v>1991</v>
      </c>
      <c r="AR137" s="7" t="s">
        <v>9</v>
      </c>
      <c r="AS137" s="3">
        <f t="shared" si="15"/>
        <v>2.8090000000000002</v>
      </c>
    </row>
    <row r="138" spans="43:45" x14ac:dyDescent="0.2">
      <c r="AQ138" s="7">
        <v>1991</v>
      </c>
      <c r="AR138" s="7" t="s">
        <v>10</v>
      </c>
      <c r="AS138" s="3">
        <f t="shared" si="15"/>
        <v>2.8090000000000002</v>
      </c>
    </row>
    <row r="139" spans="43:45" x14ac:dyDescent="0.2">
      <c r="AQ139" s="7">
        <v>1991</v>
      </c>
      <c r="AR139" s="7" t="s">
        <v>11</v>
      </c>
      <c r="AS139" s="3">
        <f t="shared" si="15"/>
        <v>3.121</v>
      </c>
    </row>
    <row r="140" spans="43:45" x14ac:dyDescent="0.2">
      <c r="AQ140" s="7">
        <v>1991</v>
      </c>
      <c r="AR140" s="7" t="s">
        <v>12</v>
      </c>
      <c r="AS140" s="3">
        <f t="shared" si="15"/>
        <v>2.6259999999999999</v>
      </c>
    </row>
    <row r="141" spans="43:45" x14ac:dyDescent="0.2">
      <c r="AQ141" s="7">
        <v>1991</v>
      </c>
      <c r="AR141" s="7" t="s">
        <v>13</v>
      </c>
      <c r="AS141" s="3">
        <f t="shared" si="15"/>
        <v>2.68</v>
      </c>
    </row>
    <row r="142" spans="43:45" x14ac:dyDescent="0.2">
      <c r="AQ142" s="7">
        <v>1991</v>
      </c>
      <c r="AR142" s="7" t="s">
        <v>14</v>
      </c>
      <c r="AS142" s="3">
        <f t="shared" si="15"/>
        <v>2.5219999999999998</v>
      </c>
    </row>
    <row r="143" spans="43:45" x14ac:dyDescent="0.2">
      <c r="AQ143" s="7">
        <v>1991</v>
      </c>
      <c r="AR143" s="7" t="s">
        <v>15</v>
      </c>
      <c r="AS143" s="3">
        <f t="shared" si="15"/>
        <v>3.7170000000000001</v>
      </c>
    </row>
    <row r="144" spans="43:45" x14ac:dyDescent="0.2">
      <c r="AQ144" s="7">
        <v>1991</v>
      </c>
      <c r="AR144" s="7" t="s">
        <v>16</v>
      </c>
      <c r="AS144" s="3">
        <f t="shared" si="15"/>
        <v>3</v>
      </c>
    </row>
    <row r="145" spans="43:45" x14ac:dyDescent="0.2">
      <c r="AQ145" s="7">
        <v>1991</v>
      </c>
      <c r="AR145" s="7" t="s">
        <v>17</v>
      </c>
      <c r="AS145" s="3">
        <f t="shared" si="15"/>
        <v>2.3580000000000001</v>
      </c>
    </row>
    <row r="146" spans="43:45" x14ac:dyDescent="0.2">
      <c r="AQ146" s="7">
        <v>1991</v>
      </c>
      <c r="AR146" s="7" t="s">
        <v>18</v>
      </c>
      <c r="AS146" s="3">
        <f t="shared" si="15"/>
        <v>2.4940000000000002</v>
      </c>
    </row>
    <row r="147" spans="43:45" x14ac:dyDescent="0.2">
      <c r="AQ147" s="7">
        <v>1991</v>
      </c>
      <c r="AR147" s="7" t="s">
        <v>19</v>
      </c>
      <c r="AS147" s="3">
        <f t="shared" si="15"/>
        <v>3.141</v>
      </c>
    </row>
    <row r="148" spans="43:45" x14ac:dyDescent="0.2">
      <c r="AQ148" s="7">
        <v>1991</v>
      </c>
      <c r="AR148" s="7" t="s">
        <v>20</v>
      </c>
      <c r="AS148" s="3">
        <f t="shared" si="15"/>
        <v>2.1720000000000002</v>
      </c>
    </row>
    <row r="149" spans="43:45" x14ac:dyDescent="0.2">
      <c r="AQ149" s="7">
        <v>1991</v>
      </c>
      <c r="AR149" s="7" t="s">
        <v>21</v>
      </c>
      <c r="AS149" s="3">
        <f t="shared" si="15"/>
        <v>3.1589999999999998</v>
      </c>
    </row>
    <row r="150" spans="43:45" x14ac:dyDescent="0.2">
      <c r="AQ150" s="7">
        <v>1991</v>
      </c>
      <c r="AR150" s="7" t="s">
        <v>22</v>
      </c>
      <c r="AS150" s="3">
        <f t="shared" si="15"/>
        <v>3.0790000000000002</v>
      </c>
    </row>
    <row r="151" spans="43:45" x14ac:dyDescent="0.2">
      <c r="AQ151" s="7">
        <v>1991</v>
      </c>
      <c r="AR151" s="7" t="s">
        <v>23</v>
      </c>
      <c r="AS151" s="3">
        <f t="shared" si="15"/>
        <v>3.3769999999999998</v>
      </c>
    </row>
    <row r="152" spans="43:45" x14ac:dyDescent="0.2">
      <c r="AQ152" s="7">
        <v>1991</v>
      </c>
      <c r="AR152" s="7" t="s">
        <v>24</v>
      </c>
      <c r="AS152" s="3">
        <f t="shared" si="15"/>
        <v>3.47</v>
      </c>
    </row>
    <row r="153" spans="43:45" x14ac:dyDescent="0.2">
      <c r="AQ153" s="7">
        <v>1991</v>
      </c>
      <c r="AR153" s="7" t="s">
        <v>25</v>
      </c>
      <c r="AS153" s="3">
        <f t="shared" si="15"/>
        <v>3.0350000000000001</v>
      </c>
    </row>
    <row r="154" spans="43:45" x14ac:dyDescent="0.2">
      <c r="AQ154" s="7">
        <v>1991</v>
      </c>
      <c r="AR154" s="7" t="s">
        <v>26</v>
      </c>
      <c r="AS154" s="3">
        <f t="shared" si="15"/>
        <v>3.3119999999999998</v>
      </c>
    </row>
    <row r="155" spans="43:45" x14ac:dyDescent="0.2">
      <c r="AQ155" s="7">
        <v>1991</v>
      </c>
      <c r="AR155" s="7" t="s">
        <v>27</v>
      </c>
      <c r="AS155" s="3">
        <f t="shared" si="15"/>
        <v>2.9529999999999998</v>
      </c>
    </row>
    <row r="156" spans="43:45" x14ac:dyDescent="0.2">
      <c r="AQ156" s="7">
        <v>1992</v>
      </c>
      <c r="AR156" s="7" t="s">
        <v>7</v>
      </c>
      <c r="AS156" s="3">
        <f t="shared" ref="AS156:AS176" si="16">M92</f>
        <v>2.6183303897152475</v>
      </c>
    </row>
    <row r="157" spans="43:45" x14ac:dyDescent="0.2">
      <c r="AQ157" s="7">
        <v>1992</v>
      </c>
      <c r="AR157" s="7" t="s">
        <v>8</v>
      </c>
      <c r="AS157" s="3">
        <f t="shared" si="16"/>
        <v>2.6617895741745605</v>
      </c>
    </row>
    <row r="158" spans="43:45" x14ac:dyDescent="0.2">
      <c r="AQ158" s="7">
        <v>1992</v>
      </c>
      <c r="AR158" s="7" t="s">
        <v>9</v>
      </c>
      <c r="AS158" s="3">
        <f t="shared" si="16"/>
        <v>2.7776440334822907</v>
      </c>
    </row>
    <row r="159" spans="43:45" x14ac:dyDescent="0.2">
      <c r="AQ159" s="7">
        <v>1992</v>
      </c>
      <c r="AR159" s="7" t="s">
        <v>10</v>
      </c>
      <c r="AS159" s="3">
        <f t="shared" si="16"/>
        <v>2.8139479816716539</v>
      </c>
    </row>
    <row r="160" spans="43:45" x14ac:dyDescent="0.2">
      <c r="AQ160" s="7">
        <v>1992</v>
      </c>
      <c r="AR160" s="7" t="s">
        <v>11</v>
      </c>
      <c r="AS160" s="3">
        <f t="shared" si="16"/>
        <v>3.0827006437951008</v>
      </c>
    </row>
    <row r="161" spans="43:45" x14ac:dyDescent="0.2">
      <c r="AQ161" s="7">
        <v>1992</v>
      </c>
      <c r="AR161" s="7" t="s">
        <v>12</v>
      </c>
      <c r="AS161" s="3">
        <f t="shared" si="16"/>
        <v>2.4529687575031982</v>
      </c>
    </row>
    <row r="162" spans="43:45" x14ac:dyDescent="0.2">
      <c r="AQ162" s="7">
        <v>1992</v>
      </c>
      <c r="AR162" s="7" t="s">
        <v>13</v>
      </c>
      <c r="AS162" s="3">
        <f t="shared" si="16"/>
        <v>2.4012631968077072</v>
      </c>
    </row>
    <row r="163" spans="43:45" x14ac:dyDescent="0.2">
      <c r="AQ163" s="7">
        <v>1992</v>
      </c>
      <c r="AR163" s="7" t="s">
        <v>14</v>
      </c>
      <c r="AS163" s="3">
        <f t="shared" si="16"/>
        <v>2.4792607138614033</v>
      </c>
    </row>
    <row r="164" spans="43:45" x14ac:dyDescent="0.2">
      <c r="AQ164" s="7">
        <v>1992</v>
      </c>
      <c r="AR164" s="7" t="s">
        <v>15</v>
      </c>
      <c r="AS164" s="3">
        <f t="shared" si="16"/>
        <v>3.350746568379551</v>
      </c>
    </row>
    <row r="165" spans="43:45" x14ac:dyDescent="0.2">
      <c r="AQ165" s="7">
        <v>1992</v>
      </c>
      <c r="AR165" s="7" t="s">
        <v>16</v>
      </c>
      <c r="AS165" s="3">
        <f t="shared" si="16"/>
        <v>2.757289667415062</v>
      </c>
    </row>
    <row r="166" spans="43:45" x14ac:dyDescent="0.2">
      <c r="AQ166" s="7">
        <v>1992</v>
      </c>
      <c r="AR166" s="7" t="s">
        <v>17</v>
      </c>
      <c r="AS166" s="3">
        <f t="shared" si="16"/>
        <v>2.6482613998941984</v>
      </c>
    </row>
    <row r="167" spans="43:45" x14ac:dyDescent="0.2">
      <c r="AQ167" s="7">
        <v>1992</v>
      </c>
      <c r="AR167" s="7" t="s">
        <v>18</v>
      </c>
      <c r="AS167" s="3">
        <f t="shared" si="16"/>
        <v>2.5245273457555442</v>
      </c>
    </row>
    <row r="168" spans="43:45" x14ac:dyDescent="0.2">
      <c r="AQ168" s="7">
        <v>1992</v>
      </c>
      <c r="AR168" s="7" t="s">
        <v>19</v>
      </c>
      <c r="AS168" s="3">
        <f t="shared" si="16"/>
        <v>3.0028623195231612</v>
      </c>
    </row>
    <row r="169" spans="43:45" x14ac:dyDescent="0.2">
      <c r="AQ169" s="7">
        <v>1992</v>
      </c>
      <c r="AR169" s="7" t="s">
        <v>20</v>
      </c>
      <c r="AS169" s="3">
        <f t="shared" si="16"/>
        <v>2.1065270993073919</v>
      </c>
    </row>
    <row r="170" spans="43:45" x14ac:dyDescent="0.2">
      <c r="AQ170" s="7">
        <v>1992</v>
      </c>
      <c r="AR170" s="7" t="s">
        <v>21</v>
      </c>
      <c r="AS170" s="3">
        <f t="shared" si="16"/>
        <v>3.1759473017536353</v>
      </c>
    </row>
    <row r="171" spans="43:45" x14ac:dyDescent="0.2">
      <c r="AQ171" s="7">
        <v>1992</v>
      </c>
      <c r="AR171" s="7" t="s">
        <v>22</v>
      </c>
      <c r="AS171" s="3">
        <f t="shared" si="16"/>
        <v>2.9479745786425746</v>
      </c>
    </row>
    <row r="172" spans="43:45" x14ac:dyDescent="0.2">
      <c r="AQ172" s="7">
        <v>1992</v>
      </c>
      <c r="AR172" s="7" t="s">
        <v>23</v>
      </c>
      <c r="AS172" s="3">
        <f t="shared" si="16"/>
        <v>3.0458277616478533</v>
      </c>
    </row>
    <row r="173" spans="43:45" x14ac:dyDescent="0.2">
      <c r="AQ173" s="7">
        <v>1992</v>
      </c>
      <c r="AR173" s="7" t="s">
        <v>24</v>
      </c>
      <c r="AS173" s="3">
        <f t="shared" si="16"/>
        <v>2.7958406452713427</v>
      </c>
    </row>
    <row r="174" spans="43:45" x14ac:dyDescent="0.2">
      <c r="AQ174" s="7">
        <v>1992</v>
      </c>
      <c r="AR174" s="7" t="s">
        <v>25</v>
      </c>
      <c r="AS174" s="3">
        <f t="shared" si="16"/>
        <v>2.6936718796281345</v>
      </c>
    </row>
    <row r="175" spans="43:45" x14ac:dyDescent="0.2">
      <c r="AQ175" s="7">
        <v>1992</v>
      </c>
      <c r="AR175" s="7" t="s">
        <v>26</v>
      </c>
      <c r="AS175" s="3">
        <f t="shared" si="16"/>
        <v>3.0349784396546249</v>
      </c>
    </row>
    <row r="176" spans="43:45" x14ac:dyDescent="0.2">
      <c r="AQ176" s="7">
        <v>1992</v>
      </c>
      <c r="AR176" s="7" t="s">
        <v>27</v>
      </c>
      <c r="AS176" s="3">
        <f t="shared" si="16"/>
        <v>2.9252473931968757</v>
      </c>
    </row>
    <row r="177" spans="43:45" x14ac:dyDescent="0.2">
      <c r="AQ177" s="7">
        <v>1993</v>
      </c>
      <c r="AR177" s="7" t="s">
        <v>7</v>
      </c>
      <c r="AS177" s="3">
        <f t="shared" ref="AS177:AS197" si="17">N92</f>
        <v>2.6640273438966999</v>
      </c>
    </row>
    <row r="178" spans="43:45" x14ac:dyDescent="0.2">
      <c r="AQ178" s="7">
        <v>1993</v>
      </c>
      <c r="AR178" s="7" t="s">
        <v>8</v>
      </c>
      <c r="AS178" s="3">
        <f t="shared" si="17"/>
        <v>2.7322481569718828</v>
      </c>
    </row>
    <row r="179" spans="43:45" x14ac:dyDescent="0.2">
      <c r="AQ179" s="7">
        <v>1993</v>
      </c>
      <c r="AR179" s="7" t="s">
        <v>9</v>
      </c>
      <c r="AS179" s="3">
        <f t="shared" si="17"/>
        <v>2.7835736175062862</v>
      </c>
    </row>
    <row r="180" spans="43:45" x14ac:dyDescent="0.2">
      <c r="AQ180" s="7">
        <v>1993</v>
      </c>
      <c r="AR180" s="7" t="s">
        <v>10</v>
      </c>
      <c r="AS180" s="3">
        <f t="shared" si="17"/>
        <v>2.7962652449325285</v>
      </c>
    </row>
    <row r="181" spans="43:45" x14ac:dyDescent="0.2">
      <c r="AQ181" s="7">
        <v>1993</v>
      </c>
      <c r="AR181" s="7" t="s">
        <v>11</v>
      </c>
      <c r="AS181" s="3">
        <f t="shared" si="17"/>
        <v>3.0167186086342666</v>
      </c>
    </row>
    <row r="182" spans="43:45" x14ac:dyDescent="0.2">
      <c r="AQ182" s="7">
        <v>1993</v>
      </c>
      <c r="AR182" s="7" t="s">
        <v>12</v>
      </c>
      <c r="AS182" s="3">
        <f t="shared" si="17"/>
        <v>2.2494919947742571</v>
      </c>
    </row>
    <row r="183" spans="43:45" x14ac:dyDescent="0.2">
      <c r="AQ183" s="7">
        <v>1993</v>
      </c>
      <c r="AR183" s="7" t="s">
        <v>13</v>
      </c>
      <c r="AS183" s="3">
        <f t="shared" si="17"/>
        <v>2.4695781652840427</v>
      </c>
    </row>
    <row r="184" spans="43:45" x14ac:dyDescent="0.2">
      <c r="AQ184" s="7">
        <v>1993</v>
      </c>
      <c r="AR184" s="7" t="s">
        <v>14</v>
      </c>
      <c r="AS184" s="3">
        <f t="shared" si="17"/>
        <v>2.4160772215877926</v>
      </c>
    </row>
    <row r="185" spans="43:45" x14ac:dyDescent="0.2">
      <c r="AQ185" s="7">
        <v>1993</v>
      </c>
      <c r="AR185" s="7" t="s">
        <v>15</v>
      </c>
      <c r="AS185" s="3">
        <f t="shared" si="17"/>
        <v>3.3328894297753022</v>
      </c>
    </row>
    <row r="186" spans="43:45" x14ac:dyDescent="0.2">
      <c r="AQ186" s="7">
        <v>1993</v>
      </c>
      <c r="AR186" s="7" t="s">
        <v>16</v>
      </c>
      <c r="AS186" s="3">
        <f t="shared" si="17"/>
        <v>2.8403732044630798</v>
      </c>
    </row>
    <row r="187" spans="43:45" x14ac:dyDescent="0.2">
      <c r="AQ187" s="7">
        <v>1993</v>
      </c>
      <c r="AR187" s="7" t="s">
        <v>17</v>
      </c>
      <c r="AS187" s="3">
        <f t="shared" si="17"/>
        <v>2.9630940062290581</v>
      </c>
    </row>
    <row r="188" spans="43:45" x14ac:dyDescent="0.2">
      <c r="AQ188" s="7">
        <v>1993</v>
      </c>
      <c r="AR188" s="7" t="s">
        <v>18</v>
      </c>
      <c r="AS188" s="3">
        <f t="shared" si="17"/>
        <v>2.5376201313038287</v>
      </c>
    </row>
    <row r="189" spans="43:45" x14ac:dyDescent="0.2">
      <c r="AQ189" s="7">
        <v>1993</v>
      </c>
      <c r="AR189" s="7" t="s">
        <v>19</v>
      </c>
      <c r="AS189" s="3">
        <f t="shared" si="17"/>
        <v>2.8433364219505348</v>
      </c>
    </row>
    <row r="190" spans="43:45" x14ac:dyDescent="0.2">
      <c r="AQ190" s="7">
        <v>1993</v>
      </c>
      <c r="AR190" s="7" t="s">
        <v>20</v>
      </c>
      <c r="AS190" s="3">
        <f t="shared" si="17"/>
        <v>2.3332227260871705</v>
      </c>
    </row>
    <row r="191" spans="43:45" x14ac:dyDescent="0.2">
      <c r="AQ191" s="7">
        <v>1993</v>
      </c>
      <c r="AR191" s="7" t="s">
        <v>21</v>
      </c>
      <c r="AS191" s="3">
        <f t="shared" si="17"/>
        <v>3.4237196616436192</v>
      </c>
    </row>
    <row r="192" spans="43:45" x14ac:dyDescent="0.2">
      <c r="AQ192" s="7">
        <v>1993</v>
      </c>
      <c r="AR192" s="7" t="s">
        <v>22</v>
      </c>
      <c r="AS192" s="3">
        <f t="shared" si="17"/>
        <v>3.0255369281085991</v>
      </c>
    </row>
    <row r="193" spans="43:45" x14ac:dyDescent="0.2">
      <c r="AQ193" s="7">
        <v>1993</v>
      </c>
      <c r="AR193" s="7" t="s">
        <v>23</v>
      </c>
      <c r="AS193" s="3">
        <f t="shared" si="17"/>
        <v>3.145615164730613</v>
      </c>
    </row>
    <row r="194" spans="43:45" x14ac:dyDescent="0.2">
      <c r="AQ194" s="7">
        <v>1993</v>
      </c>
      <c r="AR194" s="7" t="s">
        <v>24</v>
      </c>
      <c r="AS194" s="3">
        <f t="shared" si="17"/>
        <v>3.15789559777475</v>
      </c>
    </row>
    <row r="195" spans="43:45" x14ac:dyDescent="0.2">
      <c r="AQ195" s="7">
        <v>1993</v>
      </c>
      <c r="AR195" s="7" t="s">
        <v>25</v>
      </c>
      <c r="AS195" s="3">
        <f t="shared" si="17"/>
        <v>2.6539529977158844</v>
      </c>
    </row>
    <row r="196" spans="43:45" x14ac:dyDescent="0.2">
      <c r="AQ196" s="7">
        <v>1993</v>
      </c>
      <c r="AR196" s="7" t="s">
        <v>26</v>
      </c>
      <c r="AS196" s="3">
        <f t="shared" si="17"/>
        <v>3.2467978614037536</v>
      </c>
    </row>
    <row r="197" spans="43:45" x14ac:dyDescent="0.2">
      <c r="AQ197" s="7">
        <v>1993</v>
      </c>
      <c r="AR197" s="7" t="s">
        <v>27</v>
      </c>
      <c r="AS197" s="3">
        <f t="shared" si="17"/>
        <v>2.8709093192993502</v>
      </c>
    </row>
    <row r="198" spans="43:45" x14ac:dyDescent="0.2">
      <c r="AQ198" s="7">
        <v>1994</v>
      </c>
      <c r="AR198" s="7" t="s">
        <v>7</v>
      </c>
      <c r="AS198" s="3">
        <f t="shared" ref="AS198:AS218" si="18">O92</f>
        <v>2.79</v>
      </c>
    </row>
    <row r="199" spans="43:45" x14ac:dyDescent="0.2">
      <c r="AQ199" s="7">
        <v>1994</v>
      </c>
      <c r="AR199" s="7" t="s">
        <v>8</v>
      </c>
      <c r="AS199" s="3">
        <f t="shared" si="18"/>
        <v>2.92</v>
      </c>
    </row>
    <row r="200" spans="43:45" x14ac:dyDescent="0.2">
      <c r="AQ200" s="7">
        <v>1994</v>
      </c>
      <c r="AR200" s="7" t="s">
        <v>9</v>
      </c>
      <c r="AS200" s="3">
        <f t="shared" si="18"/>
        <v>2.94</v>
      </c>
    </row>
    <row r="201" spans="43:45" x14ac:dyDescent="0.2">
      <c r="AQ201" s="7">
        <v>1994</v>
      </c>
      <c r="AR201" s="7" t="s">
        <v>10</v>
      </c>
      <c r="AS201" s="3">
        <f t="shared" si="18"/>
        <v>2.94</v>
      </c>
    </row>
    <row r="202" spans="43:45" x14ac:dyDescent="0.2">
      <c r="AQ202" s="7">
        <v>1994</v>
      </c>
      <c r="AR202" s="7" t="s">
        <v>11</v>
      </c>
      <c r="AS202" s="3">
        <f t="shared" si="18"/>
        <v>3.14</v>
      </c>
    </row>
    <row r="203" spans="43:45" x14ac:dyDescent="0.2">
      <c r="AQ203" s="7">
        <v>1994</v>
      </c>
      <c r="AR203" s="7" t="s">
        <v>12</v>
      </c>
      <c r="AS203" s="3">
        <f t="shared" si="18"/>
        <v>2.23</v>
      </c>
    </row>
    <row r="204" spans="43:45" x14ac:dyDescent="0.2">
      <c r="AQ204" s="7">
        <v>1994</v>
      </c>
      <c r="AR204" s="7" t="s">
        <v>13</v>
      </c>
      <c r="AS204" s="3">
        <f t="shared" si="18"/>
        <v>2.61</v>
      </c>
    </row>
    <row r="205" spans="43:45" x14ac:dyDescent="0.2">
      <c r="AQ205" s="7">
        <v>1994</v>
      </c>
      <c r="AR205" s="7" t="s">
        <v>14</v>
      </c>
      <c r="AS205" s="3">
        <f t="shared" si="18"/>
        <v>2.4900000000000002</v>
      </c>
    </row>
    <row r="206" spans="43:45" x14ac:dyDescent="0.2">
      <c r="AQ206" s="7">
        <v>1994</v>
      </c>
      <c r="AR206" s="7" t="s">
        <v>15</v>
      </c>
      <c r="AS206" s="3">
        <f t="shared" si="18"/>
        <v>3.39</v>
      </c>
    </row>
    <row r="207" spans="43:45" x14ac:dyDescent="0.2">
      <c r="AQ207" s="7">
        <v>1994</v>
      </c>
      <c r="AR207" s="7" t="s">
        <v>16</v>
      </c>
      <c r="AS207" s="3">
        <f t="shared" si="18"/>
        <v>2.99</v>
      </c>
    </row>
    <row r="208" spans="43:45" x14ac:dyDescent="0.2">
      <c r="AQ208" s="7">
        <v>1994</v>
      </c>
      <c r="AR208" s="7" t="s">
        <v>17</v>
      </c>
      <c r="AS208" s="3">
        <f t="shared" si="18"/>
        <v>3.39</v>
      </c>
    </row>
    <row r="209" spans="43:45" x14ac:dyDescent="0.2">
      <c r="AQ209" s="7">
        <v>1994</v>
      </c>
      <c r="AR209" s="7" t="s">
        <v>18</v>
      </c>
      <c r="AS209" s="3">
        <f t="shared" si="18"/>
        <v>2.68</v>
      </c>
    </row>
    <row r="210" spans="43:45" x14ac:dyDescent="0.2">
      <c r="AQ210" s="7">
        <v>1994</v>
      </c>
      <c r="AR210" s="7" t="s">
        <v>19</v>
      </c>
      <c r="AS210" s="3">
        <f t="shared" si="18"/>
        <v>2.81</v>
      </c>
    </row>
    <row r="211" spans="43:45" x14ac:dyDescent="0.2">
      <c r="AQ211" s="7">
        <v>1994</v>
      </c>
      <c r="AR211" s="7" t="s">
        <v>20</v>
      </c>
      <c r="AS211" s="3">
        <f t="shared" si="18"/>
        <v>2.62</v>
      </c>
    </row>
    <row r="212" spans="43:45" x14ac:dyDescent="0.2">
      <c r="AQ212" s="7">
        <v>1994</v>
      </c>
      <c r="AR212" s="7" t="s">
        <v>21</v>
      </c>
      <c r="AS212" s="3">
        <f t="shared" si="18"/>
        <v>3.75</v>
      </c>
    </row>
    <row r="213" spans="43:45" x14ac:dyDescent="0.2">
      <c r="AQ213" s="7">
        <v>1994</v>
      </c>
      <c r="AR213" s="7" t="s">
        <v>22</v>
      </c>
      <c r="AS213" s="3">
        <f t="shared" si="18"/>
        <v>3.18</v>
      </c>
    </row>
    <row r="214" spans="43:45" x14ac:dyDescent="0.2">
      <c r="AQ214" s="7">
        <v>1994</v>
      </c>
      <c r="AR214" s="7" t="s">
        <v>23</v>
      </c>
      <c r="AS214" s="3">
        <f t="shared" si="18"/>
        <v>3.3330000000000002</v>
      </c>
    </row>
    <row r="215" spans="43:45" x14ac:dyDescent="0.2">
      <c r="AQ215" s="7">
        <v>1994</v>
      </c>
      <c r="AR215" s="7" t="s">
        <v>24</v>
      </c>
      <c r="AS215" s="3">
        <f t="shared" si="18"/>
        <v>3.48</v>
      </c>
    </row>
    <row r="216" spans="43:45" x14ac:dyDescent="0.2">
      <c r="AQ216" s="7">
        <v>1994</v>
      </c>
      <c r="AR216" s="7" t="s">
        <v>25</v>
      </c>
      <c r="AS216" s="3">
        <f t="shared" si="18"/>
        <v>2.68</v>
      </c>
    </row>
    <row r="217" spans="43:45" x14ac:dyDescent="0.2">
      <c r="AQ217" s="7">
        <v>1994</v>
      </c>
      <c r="AR217" s="7" t="s">
        <v>26</v>
      </c>
      <c r="AS217" s="3">
        <f t="shared" si="18"/>
        <v>3.48</v>
      </c>
    </row>
    <row r="218" spans="43:45" x14ac:dyDescent="0.2">
      <c r="AQ218" s="7">
        <v>1994</v>
      </c>
      <c r="AR218" s="7" t="s">
        <v>27</v>
      </c>
      <c r="AS218" s="3">
        <f t="shared" si="18"/>
        <v>3</v>
      </c>
    </row>
    <row r="219" spans="43:45" x14ac:dyDescent="0.2">
      <c r="AQ219" s="7">
        <v>1995</v>
      </c>
      <c r="AR219" s="7" t="s">
        <v>7</v>
      </c>
      <c r="AS219" s="3">
        <f t="shared" ref="AS219:AS239" si="19">P92</f>
        <v>2.9703398570354422</v>
      </c>
    </row>
    <row r="220" spans="43:45" x14ac:dyDescent="0.2">
      <c r="AQ220" s="7">
        <v>1995</v>
      </c>
      <c r="AR220" s="7" t="s">
        <v>8</v>
      </c>
      <c r="AS220" s="3">
        <f t="shared" si="19"/>
        <v>3.1495813811506279</v>
      </c>
    </row>
    <row r="221" spans="43:45" x14ac:dyDescent="0.2">
      <c r="AQ221" s="7">
        <v>1995</v>
      </c>
      <c r="AR221" s="7" t="s">
        <v>9</v>
      </c>
      <c r="AS221" s="3">
        <f t="shared" si="19"/>
        <v>3.2764878205968331</v>
      </c>
    </row>
    <row r="222" spans="43:45" x14ac:dyDescent="0.2">
      <c r="AQ222" s="7">
        <v>1995</v>
      </c>
      <c r="AR222" s="7" t="s">
        <v>10</v>
      </c>
      <c r="AS222" s="3">
        <f t="shared" si="19"/>
        <v>3.2953378001757345</v>
      </c>
    </row>
    <row r="223" spans="43:45" x14ac:dyDescent="0.2">
      <c r="AQ223" s="7">
        <v>1995</v>
      </c>
      <c r="AR223" s="7" t="s">
        <v>11</v>
      </c>
      <c r="AS223" s="3">
        <f t="shared" si="19"/>
        <v>3.5019458525424048</v>
      </c>
    </row>
    <row r="224" spans="43:45" x14ac:dyDescent="0.2">
      <c r="AQ224" s="7">
        <v>1995</v>
      </c>
      <c r="AR224" s="7" t="s">
        <v>12</v>
      </c>
      <c r="AS224" s="3">
        <f t="shared" si="19"/>
        <v>2.7543291342196561</v>
      </c>
    </row>
    <row r="225" spans="43:45" x14ac:dyDescent="0.2">
      <c r="AQ225" s="7">
        <v>1995</v>
      </c>
      <c r="AR225" s="7" t="s">
        <v>13</v>
      </c>
      <c r="AS225" s="3">
        <f t="shared" si="19"/>
        <v>2.7931973138351718</v>
      </c>
    </row>
    <row r="226" spans="43:45" x14ac:dyDescent="0.2">
      <c r="AQ226" s="7">
        <v>1995</v>
      </c>
      <c r="AR226" s="7" t="s">
        <v>14</v>
      </c>
      <c r="AS226" s="3">
        <f t="shared" si="19"/>
        <v>2.7881120565491369</v>
      </c>
    </row>
    <row r="227" spans="43:45" x14ac:dyDescent="0.2">
      <c r="AQ227" s="7">
        <v>1995</v>
      </c>
      <c r="AR227" s="7" t="s">
        <v>15</v>
      </c>
      <c r="AS227" s="3">
        <f t="shared" si="19"/>
        <v>3.3790541610211986</v>
      </c>
    </row>
    <row r="228" spans="43:45" x14ac:dyDescent="0.2">
      <c r="AQ228" s="7">
        <v>1995</v>
      </c>
      <c r="AR228" s="7" t="s">
        <v>16</v>
      </c>
      <c r="AS228" s="3">
        <f t="shared" si="19"/>
        <v>2.9903823154540081</v>
      </c>
    </row>
    <row r="229" spans="43:45" x14ac:dyDescent="0.2">
      <c r="AQ229" s="7">
        <v>1995</v>
      </c>
      <c r="AR229" s="7" t="s">
        <v>17</v>
      </c>
      <c r="AS229" s="3">
        <f t="shared" si="19"/>
        <v>3.504885240262559</v>
      </c>
    </row>
    <row r="230" spans="43:45" x14ac:dyDescent="0.2">
      <c r="AQ230" s="7">
        <v>1995</v>
      </c>
      <c r="AR230" s="7" t="s">
        <v>18</v>
      </c>
      <c r="AS230" s="3">
        <f t="shared" si="19"/>
        <v>2.9620852207705153</v>
      </c>
    </row>
    <row r="231" spans="43:45" x14ac:dyDescent="0.2">
      <c r="AQ231" s="7">
        <v>1995</v>
      </c>
      <c r="AR231" s="7" t="s">
        <v>19</v>
      </c>
      <c r="AS231" s="3">
        <f t="shared" si="19"/>
        <v>3.1322535396052302</v>
      </c>
    </row>
    <row r="232" spans="43:45" x14ac:dyDescent="0.2">
      <c r="AQ232" s="7">
        <v>1995</v>
      </c>
      <c r="AR232" s="7" t="s">
        <v>20</v>
      </c>
      <c r="AS232" s="3">
        <f t="shared" si="19"/>
        <v>2.6868207717605017</v>
      </c>
    </row>
    <row r="233" spans="43:45" x14ac:dyDescent="0.2">
      <c r="AQ233" s="7">
        <v>1995</v>
      </c>
      <c r="AR233" s="7" t="s">
        <v>21</v>
      </c>
      <c r="AS233" s="3">
        <f t="shared" si="19"/>
        <v>3.737042795358736</v>
      </c>
    </row>
    <row r="234" spans="43:45" x14ac:dyDescent="0.2">
      <c r="AQ234" s="7">
        <v>1995</v>
      </c>
      <c r="AR234" s="7" t="s">
        <v>22</v>
      </c>
      <c r="AS234" s="3">
        <f t="shared" si="19"/>
        <v>3.1706977378139607</v>
      </c>
    </row>
    <row r="235" spans="43:45" x14ac:dyDescent="0.2">
      <c r="AQ235" s="7">
        <v>1995</v>
      </c>
      <c r="AR235" s="7" t="s">
        <v>23</v>
      </c>
      <c r="AS235" s="3">
        <f t="shared" si="19"/>
        <v>3.3516867781900443</v>
      </c>
    </row>
    <row r="236" spans="43:45" x14ac:dyDescent="0.2">
      <c r="AQ236" s="7">
        <v>1995</v>
      </c>
      <c r="AR236" s="7" t="s">
        <v>24</v>
      </c>
      <c r="AS236" s="3">
        <f t="shared" si="19"/>
        <v>3.2883552306003314</v>
      </c>
    </row>
    <row r="237" spans="43:45" x14ac:dyDescent="0.2">
      <c r="AQ237" s="7">
        <v>1995</v>
      </c>
      <c r="AR237" s="7" t="s">
        <v>25</v>
      </c>
      <c r="AS237" s="3">
        <f t="shared" si="19"/>
        <v>2.8693828804994186</v>
      </c>
    </row>
    <row r="238" spans="43:45" x14ac:dyDescent="0.2">
      <c r="AQ238" s="7">
        <v>1995</v>
      </c>
      <c r="AR238" s="7" t="s">
        <v>26</v>
      </c>
      <c r="AS238" s="3">
        <f t="shared" si="19"/>
        <v>3.3350553152615672</v>
      </c>
    </row>
    <row r="239" spans="43:45" x14ac:dyDescent="0.2">
      <c r="AQ239" s="7">
        <v>1995</v>
      </c>
      <c r="AR239" s="7" t="s">
        <v>27</v>
      </c>
      <c r="AS239" s="3">
        <f t="shared" si="19"/>
        <v>3.3411217461043625</v>
      </c>
    </row>
    <row r="240" spans="43:45" x14ac:dyDescent="0.2">
      <c r="AQ240" s="7">
        <v>1996</v>
      </c>
      <c r="AR240" s="7" t="s">
        <v>7</v>
      </c>
      <c r="AS240" s="3">
        <f t="shared" ref="AS240:AS260" si="20">Q92</f>
        <v>3.335307533827045</v>
      </c>
    </row>
    <row r="241" spans="43:45" x14ac:dyDescent="0.2">
      <c r="AQ241" s="7">
        <v>1996</v>
      </c>
      <c r="AR241" s="7" t="s">
        <v>8</v>
      </c>
      <c r="AS241" s="3">
        <f t="shared" si="20"/>
        <v>3.5421863546527206</v>
      </c>
    </row>
    <row r="242" spans="43:45" x14ac:dyDescent="0.2">
      <c r="AQ242" s="7">
        <v>1996</v>
      </c>
      <c r="AR242" s="7" t="s">
        <v>9</v>
      </c>
      <c r="AS242" s="3">
        <f t="shared" si="20"/>
        <v>3.8332777082391076</v>
      </c>
    </row>
    <row r="243" spans="43:45" x14ac:dyDescent="0.2">
      <c r="AQ243" s="7">
        <v>1996</v>
      </c>
      <c r="AR243" s="7" t="s">
        <v>10</v>
      </c>
      <c r="AS243" s="3">
        <f t="shared" si="20"/>
        <v>3.870421324894846</v>
      </c>
    </row>
    <row r="244" spans="43:45" x14ac:dyDescent="0.2">
      <c r="AQ244" s="7">
        <v>1996</v>
      </c>
      <c r="AR244" s="7" t="s">
        <v>11</v>
      </c>
      <c r="AS244" s="3">
        <f t="shared" si="20"/>
        <v>4.1197278887383106</v>
      </c>
    </row>
    <row r="245" spans="43:45" x14ac:dyDescent="0.2">
      <c r="AQ245" s="7">
        <v>1996</v>
      </c>
      <c r="AR245" s="7" t="s">
        <v>12</v>
      </c>
      <c r="AS245" s="3">
        <f t="shared" si="20"/>
        <v>3.5217620773333418</v>
      </c>
    </row>
    <row r="246" spans="43:45" x14ac:dyDescent="0.2">
      <c r="AQ246" s="7">
        <v>1996</v>
      </c>
      <c r="AR246" s="7" t="s">
        <v>13</v>
      </c>
      <c r="AS246" s="3">
        <f t="shared" si="20"/>
        <v>3.1668476135953956</v>
      </c>
    </row>
    <row r="247" spans="43:45" x14ac:dyDescent="0.2">
      <c r="AQ247" s="7">
        <v>1996</v>
      </c>
      <c r="AR247" s="7" t="s">
        <v>14</v>
      </c>
      <c r="AS247" s="3">
        <f t="shared" si="20"/>
        <v>3.2709390486370467</v>
      </c>
    </row>
    <row r="248" spans="43:45" x14ac:dyDescent="0.2">
      <c r="AQ248" s="7">
        <v>1996</v>
      </c>
      <c r="AR248" s="7" t="s">
        <v>15</v>
      </c>
      <c r="AS248" s="3">
        <f t="shared" si="20"/>
        <v>3.5599926684059771</v>
      </c>
    </row>
    <row r="249" spans="43:45" x14ac:dyDescent="0.2">
      <c r="AQ249" s="7">
        <v>1996</v>
      </c>
      <c r="AR249" s="7" t="s">
        <v>16</v>
      </c>
      <c r="AS249" s="3">
        <f t="shared" si="20"/>
        <v>3.1685864698838371</v>
      </c>
    </row>
    <row r="250" spans="43:45" x14ac:dyDescent="0.2">
      <c r="AQ250" s="7">
        <v>1996</v>
      </c>
      <c r="AR250" s="7" t="s">
        <v>17</v>
      </c>
      <c r="AS250" s="3">
        <f t="shared" si="20"/>
        <v>3.7935155925633595</v>
      </c>
    </row>
    <row r="251" spans="43:45" x14ac:dyDescent="0.2">
      <c r="AQ251" s="7">
        <v>1996</v>
      </c>
      <c r="AR251" s="7" t="s">
        <v>18</v>
      </c>
      <c r="AS251" s="3">
        <f t="shared" si="20"/>
        <v>3.4212702695303574</v>
      </c>
    </row>
    <row r="252" spans="43:45" x14ac:dyDescent="0.2">
      <c r="AQ252" s="7">
        <v>1996</v>
      </c>
      <c r="AR252" s="7" t="s">
        <v>19</v>
      </c>
      <c r="AS252" s="3">
        <f t="shared" si="20"/>
        <v>3.6204424052104427</v>
      </c>
    </row>
    <row r="253" spans="43:45" x14ac:dyDescent="0.2">
      <c r="AQ253" s="7">
        <v>1996</v>
      </c>
      <c r="AR253" s="7" t="s">
        <v>20</v>
      </c>
      <c r="AS253" s="3">
        <f t="shared" si="20"/>
        <v>2.918822699369668</v>
      </c>
    </row>
    <row r="254" spans="43:45" x14ac:dyDescent="0.2">
      <c r="AQ254" s="7">
        <v>1996</v>
      </c>
      <c r="AR254" s="7" t="s">
        <v>21</v>
      </c>
      <c r="AS254" s="3">
        <f t="shared" si="20"/>
        <v>3.9003721542514649</v>
      </c>
    </row>
    <row r="255" spans="43:45" x14ac:dyDescent="0.2">
      <c r="AQ255" s="7">
        <v>1996</v>
      </c>
      <c r="AR255" s="7" t="s">
        <v>22</v>
      </c>
      <c r="AS255" s="3">
        <f t="shared" si="20"/>
        <v>3.3240932097274629</v>
      </c>
    </row>
    <row r="256" spans="43:45" x14ac:dyDescent="0.2">
      <c r="AQ256" s="7">
        <v>1996</v>
      </c>
      <c r="AR256" s="7" t="s">
        <v>23</v>
      </c>
      <c r="AS256" s="3">
        <f t="shared" si="20"/>
        <v>3.6046577927779304</v>
      </c>
    </row>
    <row r="257" spans="43:45" x14ac:dyDescent="0.2">
      <c r="AQ257" s="7">
        <v>1996</v>
      </c>
      <c r="AR257" s="7" t="s">
        <v>24</v>
      </c>
      <c r="AS257" s="3">
        <f t="shared" si="20"/>
        <v>3.3132895387993377</v>
      </c>
    </row>
    <row r="258" spans="43:45" x14ac:dyDescent="0.2">
      <c r="AQ258" s="7">
        <v>1996</v>
      </c>
      <c r="AR258" s="7" t="s">
        <v>25</v>
      </c>
      <c r="AS258" s="3">
        <f t="shared" si="20"/>
        <v>3.2252738899840603</v>
      </c>
    </row>
    <row r="259" spans="43:45" x14ac:dyDescent="0.2">
      <c r="AQ259" s="7">
        <v>1996</v>
      </c>
      <c r="AR259" s="7" t="s">
        <v>26</v>
      </c>
      <c r="AS259" s="3">
        <f t="shared" si="20"/>
        <v>3.3500018354518835</v>
      </c>
    </row>
    <row r="260" spans="43:45" x14ac:dyDescent="0.2">
      <c r="AQ260" s="7">
        <v>1996</v>
      </c>
      <c r="AR260" s="7" t="s">
        <v>27</v>
      </c>
      <c r="AS260" s="3">
        <f t="shared" si="20"/>
        <v>3.9305786974230337</v>
      </c>
    </row>
    <row r="261" spans="43:45" x14ac:dyDescent="0.2">
      <c r="AQ261" s="7">
        <v>1997</v>
      </c>
      <c r="AR261" s="7" t="s">
        <v>7</v>
      </c>
      <c r="AS261" s="3">
        <f t="shared" ref="AS261:AS281" si="21">R92</f>
        <v>3.3387005834582517</v>
      </c>
    </row>
    <row r="262" spans="43:45" x14ac:dyDescent="0.2">
      <c r="AQ262" s="7">
        <v>1997</v>
      </c>
      <c r="AR262" s="7" t="s">
        <v>8</v>
      </c>
      <c r="AS262" s="3">
        <f t="shared" si="21"/>
        <v>3.3513384713179928</v>
      </c>
    </row>
    <row r="263" spans="43:45" x14ac:dyDescent="0.2">
      <c r="AQ263" s="7">
        <v>1997</v>
      </c>
      <c r="AR263" s="7" t="s">
        <v>9</v>
      </c>
      <c r="AS263" s="3">
        <f t="shared" si="21"/>
        <v>3.6610147701706888</v>
      </c>
    </row>
    <row r="264" spans="43:45" x14ac:dyDescent="0.2">
      <c r="AQ264" s="7">
        <v>1997</v>
      </c>
      <c r="AR264" s="7" t="s">
        <v>10</v>
      </c>
      <c r="AS264" s="3">
        <f t="shared" si="21"/>
        <v>3.6590464670376623</v>
      </c>
    </row>
    <row r="265" spans="43:45" x14ac:dyDescent="0.2">
      <c r="AQ265" s="7">
        <v>1997</v>
      </c>
      <c r="AR265" s="7" t="s">
        <v>11</v>
      </c>
      <c r="AS265" s="3">
        <f t="shared" si="21"/>
        <v>3.8218856887006321</v>
      </c>
    </row>
    <row r="266" spans="43:45" x14ac:dyDescent="0.2">
      <c r="AQ266" s="7">
        <v>1997</v>
      </c>
      <c r="AR266" s="7" t="s">
        <v>12</v>
      </c>
      <c r="AS266" s="3">
        <f t="shared" si="21"/>
        <v>3.4191392833526084</v>
      </c>
    </row>
    <row r="267" spans="43:45" x14ac:dyDescent="0.2">
      <c r="AQ267" s="7">
        <v>1997</v>
      </c>
      <c r="AR267" s="7" t="s">
        <v>13</v>
      </c>
      <c r="AS267" s="3">
        <f t="shared" si="21"/>
        <v>3.223813022285801</v>
      </c>
    </row>
    <row r="268" spans="43:45" x14ac:dyDescent="0.2">
      <c r="AQ268" s="7">
        <v>1997</v>
      </c>
      <c r="AR268" s="7" t="s">
        <v>14</v>
      </c>
      <c r="AS268" s="3">
        <f t="shared" si="21"/>
        <v>3.0926810082703997</v>
      </c>
    </row>
    <row r="269" spans="43:45" x14ac:dyDescent="0.2">
      <c r="AQ269" s="7">
        <v>1997</v>
      </c>
      <c r="AR269" s="7" t="s">
        <v>15</v>
      </c>
      <c r="AS269" s="3">
        <f t="shared" si="21"/>
        <v>3.4231546085399462</v>
      </c>
    </row>
    <row r="270" spans="43:45" x14ac:dyDescent="0.2">
      <c r="AQ270" s="7">
        <v>1997</v>
      </c>
      <c r="AR270" s="7" t="s">
        <v>16</v>
      </c>
      <c r="AS270" s="3">
        <f t="shared" si="21"/>
        <v>3.0523026722139717</v>
      </c>
    </row>
    <row r="271" spans="43:45" x14ac:dyDescent="0.2">
      <c r="AQ271" s="7">
        <v>1997</v>
      </c>
      <c r="AR271" s="7" t="s">
        <v>17</v>
      </c>
      <c r="AS271" s="3">
        <f t="shared" si="21"/>
        <v>3.4931806335605691</v>
      </c>
    </row>
    <row r="272" spans="43:45" x14ac:dyDescent="0.2">
      <c r="AQ272" s="7">
        <v>1997</v>
      </c>
      <c r="AR272" s="7" t="s">
        <v>18</v>
      </c>
      <c r="AS272" s="3">
        <f t="shared" si="21"/>
        <v>3.2466243549599767</v>
      </c>
    </row>
    <row r="273" spans="43:45" x14ac:dyDescent="0.2">
      <c r="AQ273" s="7">
        <v>1997</v>
      </c>
      <c r="AR273" s="7" t="s">
        <v>19</v>
      </c>
      <c r="AS273" s="3">
        <f t="shared" si="21"/>
        <v>3.5147574724999311</v>
      </c>
    </row>
    <row r="274" spans="43:45" x14ac:dyDescent="0.2">
      <c r="AQ274" s="7">
        <v>1997</v>
      </c>
      <c r="AR274" s="7" t="s">
        <v>20</v>
      </c>
      <c r="AS274" s="3">
        <f t="shared" si="21"/>
        <v>2.8623774159750139</v>
      </c>
    </row>
    <row r="275" spans="43:45" x14ac:dyDescent="0.2">
      <c r="AQ275" s="7">
        <v>1997</v>
      </c>
      <c r="AR275" s="7" t="s">
        <v>21</v>
      </c>
      <c r="AS275" s="3">
        <f t="shared" si="21"/>
        <v>3.6745406209789833</v>
      </c>
    </row>
    <row r="276" spans="43:45" x14ac:dyDescent="0.2">
      <c r="AQ276" s="7">
        <v>1997</v>
      </c>
      <c r="AR276" s="7" t="s">
        <v>22</v>
      </c>
      <c r="AS276" s="3">
        <f t="shared" si="21"/>
        <v>3.1183257792597852</v>
      </c>
    </row>
    <row r="277" spans="43:45" x14ac:dyDescent="0.2">
      <c r="AQ277" s="7">
        <v>1997</v>
      </c>
      <c r="AR277" s="7" t="s">
        <v>23</v>
      </c>
      <c r="AS277" s="3">
        <f t="shared" si="21"/>
        <v>3.4716419599687858</v>
      </c>
    </row>
    <row r="278" spans="43:45" x14ac:dyDescent="0.2">
      <c r="AQ278" s="7">
        <v>1997</v>
      </c>
      <c r="AR278" s="7" t="s">
        <v>24</v>
      </c>
      <c r="AS278" s="3">
        <f t="shared" si="21"/>
        <v>3.6125573452899999</v>
      </c>
    </row>
    <row r="279" spans="43:45" x14ac:dyDescent="0.2">
      <c r="AQ279" s="7">
        <v>1997</v>
      </c>
      <c r="AR279" s="7" t="s">
        <v>25</v>
      </c>
      <c r="AS279" s="3">
        <f t="shared" si="21"/>
        <v>3.3054133961801213</v>
      </c>
    </row>
    <row r="280" spans="43:45" x14ac:dyDescent="0.2">
      <c r="AQ280" s="7">
        <v>1997</v>
      </c>
      <c r="AR280" s="7" t="s">
        <v>26</v>
      </c>
      <c r="AS280" s="3">
        <f t="shared" si="21"/>
        <v>3.2924056500621228</v>
      </c>
    </row>
    <row r="281" spans="43:45" x14ac:dyDescent="0.2">
      <c r="AQ281" s="7">
        <v>1997</v>
      </c>
      <c r="AR281" s="7" t="s">
        <v>27</v>
      </c>
      <c r="AS281" s="3">
        <f t="shared" si="21"/>
        <v>3.6312570195536549</v>
      </c>
    </row>
    <row r="282" spans="43:45" x14ac:dyDescent="0.2">
      <c r="AQ282" s="7">
        <v>1998</v>
      </c>
      <c r="AR282" s="7" t="s">
        <v>7</v>
      </c>
      <c r="AS282" s="3">
        <f t="shared" ref="AS282:AS302" si="22">S92</f>
        <v>2.7</v>
      </c>
    </row>
    <row r="283" spans="43:45" x14ac:dyDescent="0.2">
      <c r="AQ283" s="7">
        <v>1998</v>
      </c>
      <c r="AR283" s="7" t="s">
        <v>8</v>
      </c>
      <c r="AS283" s="3">
        <f t="shared" si="22"/>
        <v>2.68</v>
      </c>
    </row>
    <row r="284" spans="43:45" x14ac:dyDescent="0.2">
      <c r="AQ284" s="7">
        <v>1998</v>
      </c>
      <c r="AR284" s="7" t="s">
        <v>9</v>
      </c>
      <c r="AS284" s="3">
        <f t="shared" si="22"/>
        <v>2.82</v>
      </c>
    </row>
    <row r="285" spans="43:45" x14ac:dyDescent="0.2">
      <c r="AQ285" s="7">
        <v>1998</v>
      </c>
      <c r="AR285" s="7" t="s">
        <v>10</v>
      </c>
      <c r="AS285" s="3">
        <f t="shared" si="22"/>
        <v>2.8</v>
      </c>
    </row>
    <row r="286" spans="43:45" x14ac:dyDescent="0.2">
      <c r="AQ286" s="7">
        <v>1998</v>
      </c>
      <c r="AR286" s="7" t="s">
        <v>11</v>
      </c>
      <c r="AS286" s="3">
        <f t="shared" si="22"/>
        <v>2.77</v>
      </c>
    </row>
    <row r="287" spans="43:45" x14ac:dyDescent="0.2">
      <c r="AQ287" s="7">
        <v>1998</v>
      </c>
      <c r="AR287" s="7" t="s">
        <v>12</v>
      </c>
      <c r="AS287" s="3">
        <f t="shared" si="22"/>
        <v>2.6</v>
      </c>
    </row>
    <row r="288" spans="43:45" x14ac:dyDescent="0.2">
      <c r="AQ288" s="7">
        <v>1998</v>
      </c>
      <c r="AR288" s="7" t="s">
        <v>13</v>
      </c>
      <c r="AS288" s="3">
        <f t="shared" si="22"/>
        <v>2.6</v>
      </c>
    </row>
    <row r="289" spans="43:45" x14ac:dyDescent="0.2">
      <c r="AQ289" s="7">
        <v>1998</v>
      </c>
      <c r="AR289" s="7" t="s">
        <v>14</v>
      </c>
      <c r="AS289" s="3">
        <f t="shared" si="22"/>
        <v>2.37</v>
      </c>
    </row>
    <row r="290" spans="43:45" x14ac:dyDescent="0.2">
      <c r="AQ290" s="7">
        <v>1998</v>
      </c>
      <c r="AR290" s="7" t="s">
        <v>15</v>
      </c>
      <c r="AS290" s="3">
        <f t="shared" si="22"/>
        <v>2.6</v>
      </c>
    </row>
    <row r="291" spans="43:45" x14ac:dyDescent="0.2">
      <c r="AQ291" s="7">
        <v>1998</v>
      </c>
      <c r="AR291" s="7" t="s">
        <v>16</v>
      </c>
      <c r="AS291" s="3">
        <f t="shared" si="22"/>
        <v>2.2999999999999998</v>
      </c>
    </row>
    <row r="292" spans="43:45" x14ac:dyDescent="0.2">
      <c r="AQ292" s="7">
        <v>1998</v>
      </c>
      <c r="AR292" s="7" t="s">
        <v>17</v>
      </c>
      <c r="AS292" s="3">
        <f t="shared" si="22"/>
        <v>2.67</v>
      </c>
    </row>
    <row r="293" spans="43:45" x14ac:dyDescent="0.2">
      <c r="AQ293" s="7">
        <v>1998</v>
      </c>
      <c r="AR293" s="7" t="s">
        <v>18</v>
      </c>
      <c r="AS293" s="3">
        <f t="shared" si="22"/>
        <v>2.5499999999999998</v>
      </c>
    </row>
    <row r="294" spans="43:45" x14ac:dyDescent="0.2">
      <c r="AQ294" s="7">
        <v>1998</v>
      </c>
      <c r="AR294" s="7" t="s">
        <v>19</v>
      </c>
      <c r="AS294" s="3">
        <f t="shared" si="22"/>
        <v>2.92</v>
      </c>
    </row>
    <row r="295" spans="43:45" x14ac:dyDescent="0.2">
      <c r="AQ295" s="7">
        <v>1998</v>
      </c>
      <c r="AR295" s="7" t="s">
        <v>20</v>
      </c>
      <c r="AS295" s="3">
        <f t="shared" si="22"/>
        <v>2.2200000000000002</v>
      </c>
    </row>
    <row r="296" spans="43:45" x14ac:dyDescent="0.2">
      <c r="AQ296" s="7">
        <v>1998</v>
      </c>
      <c r="AR296" s="7" t="s">
        <v>21</v>
      </c>
      <c r="AS296" s="3">
        <f t="shared" si="22"/>
        <v>2.85</v>
      </c>
    </row>
    <row r="297" spans="43:45" x14ac:dyDescent="0.2">
      <c r="AQ297" s="7">
        <v>1998</v>
      </c>
      <c r="AR297" s="7" t="s">
        <v>22</v>
      </c>
      <c r="AS297" s="3">
        <f t="shared" si="22"/>
        <v>2.36</v>
      </c>
    </row>
    <row r="298" spans="43:45" x14ac:dyDescent="0.2">
      <c r="AQ298" s="7">
        <v>1998</v>
      </c>
      <c r="AR298" s="7" t="s">
        <v>23</v>
      </c>
      <c r="AS298" s="3">
        <f t="shared" si="22"/>
        <v>2.5</v>
      </c>
    </row>
    <row r="299" spans="43:45" x14ac:dyDescent="0.2">
      <c r="AQ299" s="7">
        <v>1998</v>
      </c>
      <c r="AR299" s="7" t="s">
        <v>24</v>
      </c>
      <c r="AS299" s="3">
        <f t="shared" si="22"/>
        <v>2.93</v>
      </c>
    </row>
    <row r="300" spans="43:45" x14ac:dyDescent="0.2">
      <c r="AQ300" s="7">
        <v>1998</v>
      </c>
      <c r="AR300" s="7" t="s">
        <v>25</v>
      </c>
      <c r="AS300" s="3">
        <f t="shared" si="22"/>
        <v>2.79</v>
      </c>
    </row>
    <row r="301" spans="43:45" x14ac:dyDescent="0.2">
      <c r="AQ301" s="7">
        <v>1998</v>
      </c>
      <c r="AR301" s="7" t="s">
        <v>26</v>
      </c>
      <c r="AS301" s="3">
        <f t="shared" si="22"/>
        <v>2.6</v>
      </c>
    </row>
    <row r="302" spans="43:45" x14ac:dyDescent="0.2">
      <c r="AQ302" s="7">
        <v>1998</v>
      </c>
      <c r="AR302" s="7" t="s">
        <v>27</v>
      </c>
      <c r="AS302" s="3">
        <f t="shared" si="22"/>
        <v>2.6</v>
      </c>
    </row>
    <row r="303" spans="43:45" x14ac:dyDescent="0.2">
      <c r="AQ303" s="7">
        <v>1999</v>
      </c>
      <c r="AR303" s="7" t="s">
        <v>7</v>
      </c>
      <c r="AS303" s="3">
        <f t="shared" ref="AS303:AS323" si="23">T92</f>
        <v>2.7223139392176079</v>
      </c>
    </row>
    <row r="304" spans="43:45" x14ac:dyDescent="0.2">
      <c r="AQ304" s="7">
        <v>1999</v>
      </c>
      <c r="AR304" s="7" t="s">
        <v>8</v>
      </c>
      <c r="AS304" s="3">
        <f t="shared" si="23"/>
        <v>3.1853856144811714</v>
      </c>
    </row>
    <row r="305" spans="43:45" x14ac:dyDescent="0.2">
      <c r="AQ305" s="7">
        <v>1999</v>
      </c>
      <c r="AR305" s="7" t="s">
        <v>9</v>
      </c>
      <c r="AS305" s="3">
        <f t="shared" si="23"/>
        <v>3.2944321535839758</v>
      </c>
    </row>
    <row r="306" spans="43:45" x14ac:dyDescent="0.2">
      <c r="AQ306" s="7">
        <v>1999</v>
      </c>
      <c r="AR306" s="7" t="s">
        <v>10</v>
      </c>
      <c r="AS306" s="3">
        <f t="shared" si="23"/>
        <v>3.3875880844613668</v>
      </c>
    </row>
    <row r="307" spans="43:45" x14ac:dyDescent="0.2">
      <c r="AQ307" s="7">
        <v>1999</v>
      </c>
      <c r="AR307" s="7" t="s">
        <v>11</v>
      </c>
      <c r="AS307" s="3">
        <f t="shared" si="23"/>
        <v>3.3712614524670461</v>
      </c>
    </row>
    <row r="308" spans="43:45" x14ac:dyDescent="0.2">
      <c r="AQ308" s="7">
        <v>1999</v>
      </c>
      <c r="AR308" s="7" t="s">
        <v>12</v>
      </c>
      <c r="AS308" s="3">
        <f t="shared" si="23"/>
        <v>2.959083546258189</v>
      </c>
    </row>
    <row r="309" spans="43:45" x14ac:dyDescent="0.2">
      <c r="AQ309" s="7">
        <v>1999</v>
      </c>
      <c r="AR309" s="7" t="s">
        <v>13</v>
      </c>
      <c r="AS309" s="3">
        <f t="shared" si="23"/>
        <v>2.4864384952823952</v>
      </c>
    </row>
    <row r="310" spans="43:45" x14ac:dyDescent="0.2">
      <c r="AQ310" s="7">
        <v>1999</v>
      </c>
      <c r="AR310" s="7" t="s">
        <v>14</v>
      </c>
      <c r="AS310" s="3">
        <f t="shared" si="23"/>
        <v>2.7365959758158422</v>
      </c>
    </row>
    <row r="311" spans="43:45" x14ac:dyDescent="0.2">
      <c r="AQ311" s="7">
        <v>1999</v>
      </c>
      <c r="AR311" s="7" t="s">
        <v>15</v>
      </c>
      <c r="AS311" s="3">
        <f t="shared" si="23"/>
        <v>2.7312029807760432</v>
      </c>
    </row>
    <row r="312" spans="43:45" x14ac:dyDescent="0.2">
      <c r="AQ312" s="7">
        <v>1999</v>
      </c>
      <c r="AR312" s="7" t="s">
        <v>16</v>
      </c>
      <c r="AS312" s="3">
        <f t="shared" si="23"/>
        <v>2.0980595166742817</v>
      </c>
    </row>
    <row r="313" spans="43:45" x14ac:dyDescent="0.2">
      <c r="AQ313" s="7">
        <v>1999</v>
      </c>
      <c r="AR313" s="7" t="s">
        <v>17</v>
      </c>
      <c r="AS313" s="3">
        <f t="shared" si="23"/>
        <v>2.8975466143016404</v>
      </c>
    </row>
    <row r="314" spans="43:45" x14ac:dyDescent="0.2">
      <c r="AQ314" s="7">
        <v>1999</v>
      </c>
      <c r="AR314" s="7" t="s">
        <v>18</v>
      </c>
      <c r="AS314" s="3">
        <f t="shared" si="23"/>
        <v>2.9077933916297525</v>
      </c>
    </row>
    <row r="315" spans="43:45" x14ac:dyDescent="0.2">
      <c r="AQ315" s="7">
        <v>1999</v>
      </c>
      <c r="AR315" s="7" t="s">
        <v>19</v>
      </c>
      <c r="AS315" s="3">
        <f t="shared" si="23"/>
        <v>3.2158836741842074</v>
      </c>
    </row>
    <row r="316" spans="43:45" x14ac:dyDescent="0.2">
      <c r="AQ316" s="7">
        <v>1999</v>
      </c>
      <c r="AR316" s="7" t="s">
        <v>20</v>
      </c>
      <c r="AS316" s="3">
        <f t="shared" si="23"/>
        <v>2.3441900144850236</v>
      </c>
    </row>
    <row r="317" spans="43:45" x14ac:dyDescent="0.2">
      <c r="AQ317" s="7">
        <v>1999</v>
      </c>
      <c r="AR317" s="7" t="s">
        <v>21</v>
      </c>
      <c r="AS317" s="3">
        <f t="shared" si="23"/>
        <v>2.9014769819032762</v>
      </c>
    </row>
    <row r="318" spans="43:45" x14ac:dyDescent="0.2">
      <c r="AQ318" s="7">
        <v>1999</v>
      </c>
      <c r="AR318" s="7" t="s">
        <v>22</v>
      </c>
      <c r="AS318" s="3">
        <f t="shared" si="23"/>
        <v>2.5319882437507686</v>
      </c>
    </row>
    <row r="319" spans="43:45" x14ac:dyDescent="0.2">
      <c r="AQ319" s="7">
        <v>1999</v>
      </c>
      <c r="AR319" s="7" t="s">
        <v>23</v>
      </c>
      <c r="AS319" s="3">
        <f t="shared" si="23"/>
        <v>2.5423856121373061</v>
      </c>
    </row>
    <row r="320" spans="43:45" x14ac:dyDescent="0.2">
      <c r="AQ320" s="7">
        <v>1999</v>
      </c>
      <c r="AR320" s="7" t="s">
        <v>24</v>
      </c>
      <c r="AS320" s="3">
        <f t="shared" si="23"/>
        <v>1.9577842520751649</v>
      </c>
    </row>
    <row r="321" spans="43:45" x14ac:dyDescent="0.2">
      <c r="AQ321" s="7">
        <v>1999</v>
      </c>
      <c r="AR321" s="7" t="s">
        <v>25</v>
      </c>
      <c r="AS321" s="3">
        <f t="shared" si="23"/>
        <v>2.7457003042584116</v>
      </c>
    </row>
    <row r="322" spans="43:45" x14ac:dyDescent="0.2">
      <c r="AQ322" s="7">
        <v>1999</v>
      </c>
      <c r="AR322" s="7" t="s">
        <v>26</v>
      </c>
      <c r="AS322" s="3">
        <f t="shared" si="23"/>
        <v>2.297997302948791</v>
      </c>
    </row>
    <row r="323" spans="43:45" x14ac:dyDescent="0.2">
      <c r="AQ323" s="7">
        <v>1999</v>
      </c>
      <c r="AR323" s="7" t="s">
        <v>27</v>
      </c>
      <c r="AS323" s="3">
        <f t="shared" si="23"/>
        <v>2.9924783903656049</v>
      </c>
    </row>
    <row r="324" spans="43:45" x14ac:dyDescent="0.2">
      <c r="AQ324" s="7">
        <v>2000</v>
      </c>
      <c r="AR324" s="7" t="s">
        <v>7</v>
      </c>
      <c r="AS324" s="3">
        <f t="shared" ref="AS324:AS344" si="24">U92</f>
        <v>3.9600157746816373</v>
      </c>
    </row>
    <row r="325" spans="43:45" x14ac:dyDescent="0.2">
      <c r="AQ325" s="7">
        <v>2000</v>
      </c>
      <c r="AR325" s="7" t="s">
        <v>8</v>
      </c>
      <c r="AS325" s="3">
        <f t="shared" si="24"/>
        <v>4.6260118377154829</v>
      </c>
    </row>
    <row r="326" spans="43:45" x14ac:dyDescent="0.2">
      <c r="AQ326" s="7">
        <v>2000</v>
      </c>
      <c r="AR326" s="7" t="s">
        <v>9</v>
      </c>
      <c r="AS326" s="3">
        <f t="shared" si="24"/>
        <v>5.0637126220418534</v>
      </c>
    </row>
    <row r="327" spans="43:45" x14ac:dyDescent="0.2">
      <c r="AQ327" s="7">
        <v>2000</v>
      </c>
      <c r="AR327" s="7" t="s">
        <v>10</v>
      </c>
      <c r="AS327" s="3">
        <f t="shared" si="24"/>
        <v>5.2358226939347361</v>
      </c>
    </row>
    <row r="328" spans="43:45" x14ac:dyDescent="0.2">
      <c r="AQ328" s="7">
        <v>2000</v>
      </c>
      <c r="AR328" s="7" t="s">
        <v>11</v>
      </c>
      <c r="AS328" s="3">
        <f t="shared" si="24"/>
        <v>5.4402146953673407</v>
      </c>
    </row>
    <row r="329" spans="43:45" x14ac:dyDescent="0.2">
      <c r="AQ329" s="7">
        <v>2000</v>
      </c>
      <c r="AR329" s="7" t="s">
        <v>12</v>
      </c>
      <c r="AS329" s="3">
        <f t="shared" si="24"/>
        <v>4.7128152593294912</v>
      </c>
    </row>
    <row r="330" spans="43:45" x14ac:dyDescent="0.2">
      <c r="AQ330" s="7">
        <v>2000</v>
      </c>
      <c r="AR330" s="7" t="s">
        <v>13</v>
      </c>
      <c r="AS330" s="3">
        <f t="shared" si="24"/>
        <v>3.6560036413319796</v>
      </c>
    </row>
    <row r="331" spans="43:45" x14ac:dyDescent="0.2">
      <c r="AQ331" s="7">
        <v>2000</v>
      </c>
      <c r="AR331" s="7" t="s">
        <v>14</v>
      </c>
      <c r="AS331" s="3">
        <f t="shared" si="24"/>
        <v>4.1628723713014901</v>
      </c>
    </row>
    <row r="332" spans="43:45" x14ac:dyDescent="0.2">
      <c r="AQ332" s="7">
        <v>2000</v>
      </c>
      <c r="AR332" s="7" t="s">
        <v>15</v>
      </c>
      <c r="AS332" s="3">
        <f t="shared" si="24"/>
        <v>4.1558486732601576</v>
      </c>
    </row>
    <row r="333" spans="43:45" x14ac:dyDescent="0.2">
      <c r="AQ333" s="7">
        <v>2000</v>
      </c>
      <c r="AR333" s="7" t="s">
        <v>16</v>
      </c>
      <c r="AS333" s="3">
        <f t="shared" si="24"/>
        <v>3.0947699828772919</v>
      </c>
    </row>
    <row r="334" spans="43:45" x14ac:dyDescent="0.2">
      <c r="AQ334" s="7">
        <v>2000</v>
      </c>
      <c r="AR334" s="7" t="s">
        <v>17</v>
      </c>
      <c r="AS334" s="3">
        <f t="shared" si="24"/>
        <v>4.1389968653069431</v>
      </c>
    </row>
    <row r="335" spans="43:45" x14ac:dyDescent="0.2">
      <c r="AQ335" s="7">
        <v>2000</v>
      </c>
      <c r="AR335" s="7" t="s">
        <v>18</v>
      </c>
      <c r="AS335" s="3">
        <f t="shared" si="24"/>
        <v>4.2815805333035408</v>
      </c>
    </row>
    <row r="336" spans="43:45" x14ac:dyDescent="0.2">
      <c r="AQ336" s="7">
        <v>2000</v>
      </c>
      <c r="AR336" s="7" t="s">
        <v>19</v>
      </c>
      <c r="AS336" s="3">
        <f t="shared" si="24"/>
        <v>4.4637121133156779</v>
      </c>
    </row>
    <row r="337" spans="43:45" x14ac:dyDescent="0.2">
      <c r="AQ337" s="7">
        <v>2000</v>
      </c>
      <c r="AR337" s="7" t="s">
        <v>20</v>
      </c>
      <c r="AS337" s="3">
        <f t="shared" si="24"/>
        <v>3.5740478354470708</v>
      </c>
    </row>
    <row r="338" spans="43:45" x14ac:dyDescent="0.2">
      <c r="AQ338" s="7">
        <v>2000</v>
      </c>
      <c r="AR338" s="7" t="s">
        <v>21</v>
      </c>
      <c r="AS338" s="3">
        <f t="shared" si="24"/>
        <v>4.0905012292275593</v>
      </c>
    </row>
    <row r="339" spans="43:45" x14ac:dyDescent="0.2">
      <c r="AQ339" s="7">
        <v>2000</v>
      </c>
      <c r="AR339" s="7" t="s">
        <v>22</v>
      </c>
      <c r="AS339" s="3">
        <f t="shared" si="24"/>
        <v>3.753837348204403</v>
      </c>
    </row>
    <row r="340" spans="43:45" x14ac:dyDescent="0.2">
      <c r="AQ340" s="7">
        <v>2000</v>
      </c>
      <c r="AR340" s="7" t="s">
        <v>23</v>
      </c>
      <c r="AS340" s="3">
        <f t="shared" si="24"/>
        <v>4.1650687028504771</v>
      </c>
    </row>
    <row r="341" spans="43:45" x14ac:dyDescent="0.2">
      <c r="AQ341" s="7">
        <v>2000</v>
      </c>
      <c r="AR341" s="7" t="s">
        <v>24</v>
      </c>
      <c r="AS341" s="3">
        <f t="shared" si="24"/>
        <v>2.7759555456327147</v>
      </c>
    </row>
    <row r="342" spans="43:45" x14ac:dyDescent="0.2">
      <c r="AQ342" s="7">
        <v>2000</v>
      </c>
      <c r="AR342" s="7" t="s">
        <v>25</v>
      </c>
      <c r="AS342" s="3">
        <f t="shared" si="24"/>
        <v>3.8237887655484846</v>
      </c>
    </row>
    <row r="343" spans="43:45" x14ac:dyDescent="0.2">
      <c r="AQ343" s="7">
        <v>2000</v>
      </c>
      <c r="AR343" s="7" t="s">
        <v>26</v>
      </c>
      <c r="AS343" s="3">
        <f t="shared" si="24"/>
        <v>3.1741510393830414</v>
      </c>
    </row>
    <row r="344" spans="43:45" x14ac:dyDescent="0.2">
      <c r="AQ344" s="7">
        <v>2000</v>
      </c>
      <c r="AR344" s="7" t="s">
        <v>27</v>
      </c>
      <c r="AS344" s="3">
        <f t="shared" si="24"/>
        <v>4.8096166422238191</v>
      </c>
    </row>
    <row r="345" spans="43:45" x14ac:dyDescent="0.2">
      <c r="AQ345" s="7">
        <v>2001</v>
      </c>
      <c r="AR345" s="7" t="s">
        <v>7</v>
      </c>
      <c r="AS345" s="3">
        <f t="shared" ref="AS345:AS365" si="25">V92</f>
        <v>4.3205800364418412</v>
      </c>
    </row>
    <row r="346" spans="43:45" x14ac:dyDescent="0.2">
      <c r="AQ346" s="7">
        <v>2001</v>
      </c>
      <c r="AR346" s="7" t="s">
        <v>8</v>
      </c>
      <c r="AS346" s="3">
        <f t="shared" si="25"/>
        <v>4.307699301368201</v>
      </c>
    </row>
    <row r="347" spans="43:45" x14ac:dyDescent="0.2">
      <c r="AQ347" s="7">
        <v>2001</v>
      </c>
      <c r="AR347" s="7" t="s">
        <v>9</v>
      </c>
      <c r="AS347" s="3">
        <f t="shared" si="25"/>
        <v>4.6773787014277444</v>
      </c>
    </row>
    <row r="348" spans="43:45" x14ac:dyDescent="0.2">
      <c r="AQ348" s="7">
        <v>2001</v>
      </c>
      <c r="AR348" s="7" t="s">
        <v>10</v>
      </c>
      <c r="AS348" s="3">
        <f t="shared" si="25"/>
        <v>4.7131165912295696</v>
      </c>
    </row>
    <row r="349" spans="43:45" x14ac:dyDescent="0.2">
      <c r="AQ349" s="7">
        <v>2001</v>
      </c>
      <c r="AR349" s="7" t="s">
        <v>11</v>
      </c>
      <c r="AS349" s="3">
        <f t="shared" si="25"/>
        <v>4.7488301672693245</v>
      </c>
    </row>
    <row r="350" spans="43:45" x14ac:dyDescent="0.2">
      <c r="AQ350" s="7">
        <v>2001</v>
      </c>
      <c r="AR350" s="7" t="s">
        <v>12</v>
      </c>
      <c r="AS350" s="3">
        <f t="shared" si="25"/>
        <v>3.843584823807324</v>
      </c>
    </row>
    <row r="351" spans="43:45" x14ac:dyDescent="0.2">
      <c r="AQ351" s="7">
        <v>2001</v>
      </c>
      <c r="AR351" s="7" t="s">
        <v>13</v>
      </c>
      <c r="AS351" s="3">
        <f t="shared" si="25"/>
        <v>4.1305381588899799</v>
      </c>
    </row>
    <row r="352" spans="43:45" x14ac:dyDescent="0.2">
      <c r="AQ352" s="7">
        <v>2001</v>
      </c>
      <c r="AR352" s="7" t="s">
        <v>14</v>
      </c>
      <c r="AS352" s="3">
        <f t="shared" si="25"/>
        <v>3.5961718307108996</v>
      </c>
    </row>
    <row r="353" spans="43:45" x14ac:dyDescent="0.2">
      <c r="AQ353" s="7">
        <v>2001</v>
      </c>
      <c r="AR353" s="7" t="s">
        <v>15</v>
      </c>
      <c r="AS353" s="3">
        <f t="shared" si="25"/>
        <v>4.8850410935415525</v>
      </c>
    </row>
    <row r="354" spans="43:45" x14ac:dyDescent="0.2">
      <c r="AQ354" s="7">
        <v>2001</v>
      </c>
      <c r="AR354" s="7" t="s">
        <v>16</v>
      </c>
      <c r="AS354" s="3">
        <f t="shared" si="25"/>
        <v>3.4469941392851755</v>
      </c>
    </row>
    <row r="355" spans="43:45" x14ac:dyDescent="0.2">
      <c r="AQ355" s="7">
        <v>2001</v>
      </c>
      <c r="AR355" s="7" t="s">
        <v>17</v>
      </c>
      <c r="AS355" s="3">
        <f t="shared" si="25"/>
        <v>3.6282719295419441</v>
      </c>
    </row>
    <row r="356" spans="43:45" x14ac:dyDescent="0.2">
      <c r="AQ356" s="7">
        <v>2001</v>
      </c>
      <c r="AR356" s="7" t="s">
        <v>18</v>
      </c>
      <c r="AS356" s="3">
        <f t="shared" si="25"/>
        <v>3.7445537414082732</v>
      </c>
    </row>
    <row r="357" spans="43:45" x14ac:dyDescent="0.2">
      <c r="AQ357" s="7">
        <v>2001</v>
      </c>
      <c r="AR357" s="7" t="s">
        <v>19</v>
      </c>
      <c r="AS357" s="3">
        <f t="shared" si="25"/>
        <v>3.9211857192894515</v>
      </c>
    </row>
    <row r="358" spans="43:45" x14ac:dyDescent="0.2">
      <c r="AQ358" s="7">
        <v>2001</v>
      </c>
      <c r="AR358" s="7" t="s">
        <v>20</v>
      </c>
      <c r="AS358" s="3">
        <f t="shared" si="25"/>
        <v>4.1497367768248283</v>
      </c>
    </row>
    <row r="359" spans="43:45" x14ac:dyDescent="0.2">
      <c r="AQ359" s="7">
        <v>2001</v>
      </c>
      <c r="AR359" s="7" t="s">
        <v>21</v>
      </c>
      <c r="AS359" s="3">
        <f t="shared" si="25"/>
        <v>4.2783508877516088</v>
      </c>
    </row>
    <row r="360" spans="43:45" x14ac:dyDescent="0.2">
      <c r="AQ360" s="7">
        <v>2001</v>
      </c>
      <c r="AR360" s="7" t="s">
        <v>22</v>
      </c>
      <c r="AS360" s="3">
        <f t="shared" si="25"/>
        <v>4.0516861884831883</v>
      </c>
    </row>
    <row r="361" spans="43:45" x14ac:dyDescent="0.2">
      <c r="AQ361" s="7">
        <v>2001</v>
      </c>
      <c r="AR361" s="7" t="s">
        <v>23</v>
      </c>
      <c r="AS361" s="3">
        <f t="shared" si="25"/>
        <v>4.9461075811857249</v>
      </c>
    </row>
    <row r="362" spans="43:45" x14ac:dyDescent="0.2">
      <c r="AQ362" s="7">
        <v>2001</v>
      </c>
      <c r="AR362" s="7" t="s">
        <v>24</v>
      </c>
      <c r="AS362" s="3">
        <f t="shared" si="25"/>
        <v>5.1679348030739733</v>
      </c>
    </row>
    <row r="363" spans="43:45" x14ac:dyDescent="0.2">
      <c r="AQ363" s="7">
        <v>2001</v>
      </c>
      <c r="AR363" s="7" t="s">
        <v>25</v>
      </c>
      <c r="AS363" s="3">
        <f t="shared" si="25"/>
        <v>4.2983955857943821</v>
      </c>
    </row>
    <row r="364" spans="43:45" x14ac:dyDescent="0.2">
      <c r="AQ364" s="7">
        <v>2001</v>
      </c>
      <c r="AR364" s="7" t="s">
        <v>26</v>
      </c>
      <c r="AS364" s="3">
        <f t="shared" si="25"/>
        <v>4.1871857351361434</v>
      </c>
    </row>
    <row r="365" spans="43:45" x14ac:dyDescent="0.2">
      <c r="AQ365" s="7">
        <v>2001</v>
      </c>
      <c r="AR365" s="7" t="s">
        <v>27</v>
      </c>
      <c r="AS365" s="3">
        <f t="shared" si="25"/>
        <v>3.9473487325592371</v>
      </c>
    </row>
    <row r="366" spans="43:45" x14ac:dyDescent="0.2">
      <c r="AQ366" s="7">
        <v>2002</v>
      </c>
      <c r="AR366" s="7" t="s">
        <v>7</v>
      </c>
      <c r="AS366" s="3">
        <f t="shared" ref="AS366:AS386" si="26">W92</f>
        <v>4.29</v>
      </c>
    </row>
    <row r="367" spans="43:45" x14ac:dyDescent="0.2">
      <c r="AQ367" s="7">
        <v>2002</v>
      </c>
      <c r="AR367" s="7" t="s">
        <v>8</v>
      </c>
      <c r="AS367" s="3">
        <f t="shared" si="26"/>
        <v>4.59</v>
      </c>
    </row>
    <row r="368" spans="43:45" x14ac:dyDescent="0.2">
      <c r="AQ368" s="7">
        <v>2002</v>
      </c>
      <c r="AR368" s="7" t="s">
        <v>9</v>
      </c>
      <c r="AS368" s="3">
        <f t="shared" si="26"/>
        <v>4.8899999999999997</v>
      </c>
    </row>
    <row r="369" spans="43:45" x14ac:dyDescent="0.2">
      <c r="AQ369" s="7">
        <v>2002</v>
      </c>
      <c r="AR369" s="7" t="s">
        <v>10</v>
      </c>
      <c r="AS369" s="3">
        <f t="shared" si="26"/>
        <v>5</v>
      </c>
    </row>
    <row r="370" spans="43:45" x14ac:dyDescent="0.2">
      <c r="AQ370" s="7">
        <v>2002</v>
      </c>
      <c r="AR370" s="7" t="s">
        <v>11</v>
      </c>
      <c r="AS370" s="3">
        <f t="shared" si="26"/>
        <v>5</v>
      </c>
    </row>
    <row r="371" spans="43:45" x14ac:dyDescent="0.2">
      <c r="AQ371" s="7">
        <v>2002</v>
      </c>
      <c r="AR371" s="7" t="s">
        <v>12</v>
      </c>
      <c r="AS371" s="3">
        <f t="shared" si="26"/>
        <v>3.87</v>
      </c>
    </row>
    <row r="372" spans="43:45" x14ac:dyDescent="0.2">
      <c r="AQ372" s="7">
        <v>2002</v>
      </c>
      <c r="AR372" s="7" t="s">
        <v>13</v>
      </c>
      <c r="AS372" s="3">
        <f t="shared" si="26"/>
        <v>4</v>
      </c>
    </row>
    <row r="373" spans="43:45" x14ac:dyDescent="0.2">
      <c r="AQ373" s="7">
        <v>2002</v>
      </c>
      <c r="AR373" s="7" t="s">
        <v>14</v>
      </c>
      <c r="AS373" s="3">
        <f t="shared" si="26"/>
        <v>3.71</v>
      </c>
    </row>
    <row r="374" spans="43:45" x14ac:dyDescent="0.2">
      <c r="AQ374" s="7">
        <v>2002</v>
      </c>
      <c r="AR374" s="7" t="s">
        <v>15</v>
      </c>
      <c r="AS374" s="3">
        <f t="shared" si="26"/>
        <v>5</v>
      </c>
    </row>
    <row r="375" spans="43:45" x14ac:dyDescent="0.2">
      <c r="AQ375" s="7">
        <v>2002</v>
      </c>
      <c r="AR375" s="7" t="s">
        <v>16</v>
      </c>
      <c r="AS375" s="3">
        <f t="shared" si="26"/>
        <v>3.23</v>
      </c>
    </row>
    <row r="376" spans="43:45" x14ac:dyDescent="0.2">
      <c r="AQ376" s="7">
        <v>2002</v>
      </c>
      <c r="AR376" s="7" t="s">
        <v>17</v>
      </c>
      <c r="AS376" s="3">
        <f t="shared" si="26"/>
        <v>3.64</v>
      </c>
    </row>
    <row r="377" spans="43:45" x14ac:dyDescent="0.2">
      <c r="AQ377" s="7">
        <v>2002</v>
      </c>
      <c r="AR377" s="7" t="s">
        <v>18</v>
      </c>
      <c r="AS377" s="3">
        <f t="shared" si="26"/>
        <v>3.86</v>
      </c>
    </row>
    <row r="378" spans="43:45" x14ac:dyDescent="0.2">
      <c r="AQ378" s="7">
        <v>2002</v>
      </c>
      <c r="AR378" s="7" t="s">
        <v>19</v>
      </c>
      <c r="AS378" s="3">
        <f t="shared" si="26"/>
        <v>3.99</v>
      </c>
    </row>
    <row r="379" spans="43:45" x14ac:dyDescent="0.2">
      <c r="AQ379" s="7">
        <v>2002</v>
      </c>
      <c r="AR379" s="7" t="s">
        <v>20</v>
      </c>
      <c r="AS379" s="3">
        <f t="shared" si="26"/>
        <v>4.25</v>
      </c>
    </row>
    <row r="380" spans="43:45" x14ac:dyDescent="0.2">
      <c r="AQ380" s="7">
        <v>2002</v>
      </c>
      <c r="AR380" s="7" t="s">
        <v>21</v>
      </c>
      <c r="AS380" s="3">
        <f t="shared" si="26"/>
        <v>4.25</v>
      </c>
    </row>
    <row r="381" spans="43:45" x14ac:dyDescent="0.2">
      <c r="AQ381" s="7">
        <v>2002</v>
      </c>
      <c r="AR381" s="7" t="s">
        <v>22</v>
      </c>
      <c r="AS381" s="3">
        <f t="shared" si="26"/>
        <v>4.1500000000000004</v>
      </c>
    </row>
    <row r="382" spans="43:45" x14ac:dyDescent="0.2">
      <c r="AQ382" s="7">
        <v>2002</v>
      </c>
      <c r="AR382" s="7" t="s">
        <v>23</v>
      </c>
      <c r="AS382" s="3">
        <f t="shared" si="26"/>
        <v>4.97</v>
      </c>
    </row>
    <row r="383" spans="43:45" x14ac:dyDescent="0.2">
      <c r="AQ383" s="7">
        <v>2002</v>
      </c>
      <c r="AR383" s="7" t="s">
        <v>24</v>
      </c>
      <c r="AS383" s="3">
        <f t="shared" si="26"/>
        <v>4.5999999999999996</v>
      </c>
    </row>
    <row r="384" spans="43:45" x14ac:dyDescent="0.2">
      <c r="AQ384" s="7">
        <v>2002</v>
      </c>
      <c r="AR384" s="7" t="s">
        <v>25</v>
      </c>
      <c r="AS384" s="3">
        <f t="shared" si="26"/>
        <v>4.24</v>
      </c>
    </row>
    <row r="385" spans="43:45" x14ac:dyDescent="0.2">
      <c r="AQ385" s="7">
        <v>2002</v>
      </c>
      <c r="AR385" s="7" t="s">
        <v>26</v>
      </c>
      <c r="AS385" s="3">
        <f t="shared" si="26"/>
        <v>4</v>
      </c>
    </row>
    <row r="386" spans="43:45" x14ac:dyDescent="0.2">
      <c r="AQ386" s="7">
        <v>2002</v>
      </c>
      <c r="AR386" s="7" t="s">
        <v>27</v>
      </c>
      <c r="AS386" s="3">
        <f t="shared" si="26"/>
        <v>4</v>
      </c>
    </row>
    <row r="387" spans="43:45" x14ac:dyDescent="0.2">
      <c r="AQ387" s="7">
        <v>2003</v>
      </c>
      <c r="AR387" s="7" t="s">
        <v>7</v>
      </c>
      <c r="AS387" s="3">
        <f t="shared" ref="AS387:AS407" si="27">X92</f>
        <v>4.825580808235582</v>
      </c>
    </row>
    <row r="388" spans="43:45" x14ac:dyDescent="0.2">
      <c r="AQ388" s="7">
        <v>2003</v>
      </c>
      <c r="AR388" s="7" t="s">
        <v>8</v>
      </c>
      <c r="AS388" s="3">
        <f t="shared" si="27"/>
        <v>5.3941214549163181</v>
      </c>
    </row>
    <row r="389" spans="43:45" x14ac:dyDescent="0.2">
      <c r="AQ389" s="7">
        <v>2003</v>
      </c>
      <c r="AR389" s="7" t="s">
        <v>9</v>
      </c>
      <c r="AS389" s="3">
        <f t="shared" si="27"/>
        <v>5.5309630573083615</v>
      </c>
    </row>
    <row r="390" spans="43:45" x14ac:dyDescent="0.2">
      <c r="AQ390" s="7">
        <v>2003</v>
      </c>
      <c r="AR390" s="7" t="s">
        <v>10</v>
      </c>
      <c r="AS390" s="3">
        <f t="shared" si="27"/>
        <v>5.6581456665690366</v>
      </c>
    </row>
    <row r="391" spans="43:45" x14ac:dyDescent="0.2">
      <c r="AQ391" s="7">
        <v>2003</v>
      </c>
      <c r="AR391" s="7" t="s">
        <v>11</v>
      </c>
      <c r="AS391" s="3">
        <f t="shared" si="27"/>
        <v>5.6225300819208872</v>
      </c>
    </row>
    <row r="392" spans="43:45" x14ac:dyDescent="0.2">
      <c r="AQ392" s="7">
        <v>2003</v>
      </c>
      <c r="AR392" s="7" t="s">
        <v>12</v>
      </c>
      <c r="AS392" s="3">
        <f t="shared" si="27"/>
        <v>5.1625949254335239</v>
      </c>
    </row>
    <row r="393" spans="43:45" x14ac:dyDescent="0.2">
      <c r="AQ393" s="7">
        <v>2003</v>
      </c>
      <c r="AR393" s="7" t="s">
        <v>13</v>
      </c>
      <c r="AS393" s="3">
        <f t="shared" si="27"/>
        <v>4.6387540175589246</v>
      </c>
    </row>
    <row r="394" spans="43:45" x14ac:dyDescent="0.2">
      <c r="AQ394" s="7">
        <v>2003</v>
      </c>
      <c r="AR394" s="7" t="s">
        <v>14</v>
      </c>
      <c r="AS394" s="3">
        <f t="shared" si="27"/>
        <v>4.5552155241393688</v>
      </c>
    </row>
    <row r="395" spans="43:45" x14ac:dyDescent="0.2">
      <c r="AQ395" s="7">
        <v>2003</v>
      </c>
      <c r="AR395" s="7" t="s">
        <v>15</v>
      </c>
      <c r="AS395" s="3">
        <f t="shared" si="27"/>
        <v>5.4270159349132463</v>
      </c>
    </row>
    <row r="396" spans="43:45" x14ac:dyDescent="0.2">
      <c r="AQ396" s="7">
        <v>2003</v>
      </c>
      <c r="AR396" s="7" t="s">
        <v>16</v>
      </c>
      <c r="AS396" s="3">
        <f t="shared" si="27"/>
        <v>3.2573471147259023</v>
      </c>
    </row>
    <row r="397" spans="43:45" x14ac:dyDescent="0.2">
      <c r="AQ397" s="7">
        <v>2003</v>
      </c>
      <c r="AR397" s="7" t="s">
        <v>17</v>
      </c>
      <c r="AS397" s="3">
        <f t="shared" si="27"/>
        <v>4.4280085657170734</v>
      </c>
    </row>
    <row r="398" spans="43:45" x14ac:dyDescent="0.2">
      <c r="AQ398" s="7">
        <v>2003</v>
      </c>
      <c r="AR398" s="7" t="s">
        <v>18</v>
      </c>
      <c r="AS398" s="3">
        <f t="shared" si="27"/>
        <v>4.8877304329052702</v>
      </c>
    </row>
    <row r="399" spans="43:45" x14ac:dyDescent="0.2">
      <c r="AQ399" s="7">
        <v>2003</v>
      </c>
      <c r="AR399" s="7" t="s">
        <v>19</v>
      </c>
      <c r="AS399" s="3">
        <f t="shared" si="27"/>
        <v>4.9287480335526501</v>
      </c>
    </row>
    <row r="400" spans="43:45" x14ac:dyDescent="0.2">
      <c r="AQ400" s="7">
        <v>2003</v>
      </c>
      <c r="AR400" s="7" t="s">
        <v>20</v>
      </c>
      <c r="AS400" s="3">
        <f t="shared" si="27"/>
        <v>4.3222980924556351</v>
      </c>
    </row>
    <row r="401" spans="43:45" x14ac:dyDescent="0.2">
      <c r="AQ401" s="7">
        <v>2003</v>
      </c>
      <c r="AR401" s="7" t="s">
        <v>21</v>
      </c>
      <c r="AS401" s="3">
        <f t="shared" si="27"/>
        <v>4.8440738086867903</v>
      </c>
    </row>
    <row r="402" spans="43:45" x14ac:dyDescent="0.2">
      <c r="AQ402" s="7">
        <v>2003</v>
      </c>
      <c r="AR402" s="7" t="s">
        <v>22</v>
      </c>
      <c r="AS402" s="3">
        <f t="shared" si="27"/>
        <v>4.7955463812983137</v>
      </c>
    </row>
    <row r="403" spans="43:45" x14ac:dyDescent="0.2">
      <c r="AQ403" s="7">
        <v>2003</v>
      </c>
      <c r="AR403" s="7" t="s">
        <v>23</v>
      </c>
      <c r="AS403" s="3">
        <f t="shared" si="27"/>
        <v>5.4766196148652035</v>
      </c>
    </row>
    <row r="404" spans="43:45" x14ac:dyDescent="0.2">
      <c r="AQ404" s="7">
        <v>2003</v>
      </c>
      <c r="AR404" s="7" t="s">
        <v>24</v>
      </c>
      <c r="AS404" s="3">
        <f t="shared" si="27"/>
        <v>4.7506617098591386</v>
      </c>
    </row>
    <row r="405" spans="43:45" x14ac:dyDescent="0.2">
      <c r="AQ405" s="7">
        <v>2003</v>
      </c>
      <c r="AR405" s="7" t="s">
        <v>25</v>
      </c>
      <c r="AS405" s="3">
        <f t="shared" si="27"/>
        <v>4.681260745502847</v>
      </c>
    </row>
    <row r="406" spans="43:45" x14ac:dyDescent="0.2">
      <c r="AQ406" s="7">
        <v>2003</v>
      </c>
      <c r="AR406" s="7" t="s">
        <v>26</v>
      </c>
      <c r="AS406" s="3">
        <f t="shared" si="27"/>
        <v>4.4919525850899413</v>
      </c>
    </row>
    <row r="407" spans="43:45" x14ac:dyDescent="0.2">
      <c r="AQ407" s="7">
        <v>2003</v>
      </c>
      <c r="AR407" s="7" t="s">
        <v>27</v>
      </c>
      <c r="AS407" s="3">
        <f t="shared" si="27"/>
        <v>4.7549323632753548</v>
      </c>
    </row>
    <row r="408" spans="43:45" x14ac:dyDescent="0.2">
      <c r="AQ408" s="7">
        <v>2004</v>
      </c>
      <c r="AR408" s="7" t="s">
        <v>7</v>
      </c>
      <c r="AS408" s="3">
        <f t="shared" ref="AS408:AS428" si="28">Y92</f>
        <v>5.1942383977647806</v>
      </c>
    </row>
    <row r="409" spans="43:45" x14ac:dyDescent="0.2">
      <c r="AQ409" s="7">
        <v>2004</v>
      </c>
      <c r="AR409" s="7" t="s">
        <v>8</v>
      </c>
      <c r="AS409" s="3">
        <f t="shared" si="28"/>
        <v>5.5890494857824251</v>
      </c>
    </row>
    <row r="410" spans="43:45" x14ac:dyDescent="0.2">
      <c r="AQ410" s="7">
        <v>2004</v>
      </c>
      <c r="AR410" s="7" t="s">
        <v>9</v>
      </c>
      <c r="AS410" s="3">
        <f t="shared" si="28"/>
        <v>5.4525179828176444</v>
      </c>
    </row>
    <row r="411" spans="43:45" x14ac:dyDescent="0.2">
      <c r="AQ411" s="7">
        <v>2004</v>
      </c>
      <c r="AR411" s="7" t="s">
        <v>10</v>
      </c>
      <c r="AS411" s="3">
        <f t="shared" si="28"/>
        <v>5.4951362572128231</v>
      </c>
    </row>
    <row r="412" spans="43:45" x14ac:dyDescent="0.2">
      <c r="AQ412" s="7">
        <v>2004</v>
      </c>
      <c r="AR412" s="7" t="s">
        <v>11</v>
      </c>
      <c r="AS412" s="3">
        <f t="shared" si="28"/>
        <v>5.2890407407155298</v>
      </c>
    </row>
    <row r="413" spans="43:45" x14ac:dyDescent="0.2">
      <c r="AQ413" s="7">
        <v>2004</v>
      </c>
      <c r="AR413" s="7" t="s">
        <v>12</v>
      </c>
      <c r="AS413" s="3">
        <f t="shared" si="28"/>
        <v>5.5467493018419933</v>
      </c>
    </row>
    <row r="414" spans="43:45" x14ac:dyDescent="0.2">
      <c r="AQ414" s="7">
        <v>2004</v>
      </c>
      <c r="AR414" s="7" t="s">
        <v>13</v>
      </c>
      <c r="AS414" s="3">
        <f t="shared" si="28"/>
        <v>5.2037271596585555</v>
      </c>
    </row>
    <row r="415" spans="43:45" x14ac:dyDescent="0.2">
      <c r="AQ415" s="7">
        <v>2004</v>
      </c>
      <c r="AR415" s="7" t="s">
        <v>14</v>
      </c>
      <c r="AS415" s="3">
        <f t="shared" si="28"/>
        <v>4.7101804996864791</v>
      </c>
    </row>
    <row r="416" spans="43:45" x14ac:dyDescent="0.2">
      <c r="AQ416" s="7">
        <v>2004</v>
      </c>
      <c r="AR416" s="7" t="s">
        <v>15</v>
      </c>
      <c r="AS416" s="3">
        <f t="shared" si="28"/>
        <v>5.781948602379309</v>
      </c>
    </row>
    <row r="417" spans="43:45" x14ac:dyDescent="0.2">
      <c r="AQ417" s="7">
        <v>2004</v>
      </c>
      <c r="AR417" s="7" t="s">
        <v>16</v>
      </c>
      <c r="AS417" s="3">
        <f t="shared" si="28"/>
        <v>3.217893549819812</v>
      </c>
    </row>
    <row r="418" spans="43:45" x14ac:dyDescent="0.2">
      <c r="AQ418" s="7">
        <v>2004</v>
      </c>
      <c r="AR418" s="7" t="s">
        <v>17</v>
      </c>
      <c r="AS418" s="3">
        <f t="shared" si="28"/>
        <v>4.6241974234646825</v>
      </c>
    </row>
    <row r="419" spans="43:45" x14ac:dyDescent="0.2">
      <c r="AQ419" s="7">
        <v>2004</v>
      </c>
      <c r="AR419" s="7" t="s">
        <v>18</v>
      </c>
      <c r="AS419" s="3">
        <f t="shared" si="28"/>
        <v>5.2536667717451584</v>
      </c>
    </row>
    <row r="420" spans="43:45" x14ac:dyDescent="0.2">
      <c r="AQ420" s="7">
        <v>2004</v>
      </c>
      <c r="AR420" s="7" t="s">
        <v>19</v>
      </c>
      <c r="AS420" s="3">
        <f t="shared" si="28"/>
        <v>5.2474219541579998</v>
      </c>
    </row>
    <row r="421" spans="43:45" x14ac:dyDescent="0.2">
      <c r="AQ421" s="7">
        <v>2004</v>
      </c>
      <c r="AR421" s="7" t="s">
        <v>20</v>
      </c>
      <c r="AS421" s="3">
        <f t="shared" si="28"/>
        <v>4.3065105034009745</v>
      </c>
    </row>
    <row r="422" spans="43:45" x14ac:dyDescent="0.2">
      <c r="AQ422" s="7">
        <v>2004</v>
      </c>
      <c r="AR422" s="7" t="s">
        <v>21</v>
      </c>
      <c r="AS422" s="3">
        <f t="shared" si="28"/>
        <v>5.2019901668652091</v>
      </c>
    </row>
    <row r="423" spans="43:45" x14ac:dyDescent="0.2">
      <c r="AQ423" s="7">
        <v>2004</v>
      </c>
      <c r="AR423" s="7" t="s">
        <v>22</v>
      </c>
      <c r="AS423" s="3">
        <f t="shared" si="28"/>
        <v>5.2231392293483543</v>
      </c>
    </row>
    <row r="424" spans="43:45" x14ac:dyDescent="0.2">
      <c r="AQ424" s="7">
        <v>2004</v>
      </c>
      <c r="AR424" s="7" t="s">
        <v>23</v>
      </c>
      <c r="AS424" s="3">
        <f t="shared" si="28"/>
        <v>5.8987371361834544</v>
      </c>
    </row>
    <row r="425" spans="43:45" x14ac:dyDescent="0.2">
      <c r="AQ425" s="7">
        <v>2004</v>
      </c>
      <c r="AR425" s="7" t="s">
        <v>24</v>
      </c>
      <c r="AS425" s="3">
        <f t="shared" si="28"/>
        <v>5.926464387018676</v>
      </c>
    </row>
    <row r="426" spans="43:45" x14ac:dyDescent="0.2">
      <c r="AQ426" s="7">
        <v>2004</v>
      </c>
      <c r="AR426" s="7" t="s">
        <v>25</v>
      </c>
      <c r="AS426" s="3">
        <f t="shared" si="28"/>
        <v>5.059970913019419</v>
      </c>
    </row>
    <row r="427" spans="43:45" x14ac:dyDescent="0.2">
      <c r="AQ427" s="7">
        <v>2004</v>
      </c>
      <c r="AR427" s="7" t="s">
        <v>26</v>
      </c>
      <c r="AS427" s="3">
        <f t="shared" si="28"/>
        <v>5.2598960540877844</v>
      </c>
    </row>
    <row r="428" spans="43:45" x14ac:dyDescent="0.2">
      <c r="AQ428" s="7">
        <v>2004</v>
      </c>
      <c r="AR428" s="7" t="s">
        <v>27</v>
      </c>
      <c r="AS428" s="3">
        <f t="shared" si="28"/>
        <v>4.5818752754867162</v>
      </c>
    </row>
    <row r="429" spans="43:45" x14ac:dyDescent="0.2">
      <c r="AQ429" s="7">
        <v>2005</v>
      </c>
      <c r="AR429" s="7" t="s">
        <v>7</v>
      </c>
      <c r="AS429" s="3">
        <f t="shared" ref="AS429:AS449" si="29">Z92</f>
        <v>6.5123806150630204</v>
      </c>
    </row>
    <row r="430" spans="43:45" x14ac:dyDescent="0.2">
      <c r="AQ430" s="7">
        <v>2005</v>
      </c>
      <c r="AR430" s="7" t="s">
        <v>8</v>
      </c>
      <c r="AS430" s="3">
        <f t="shared" si="29"/>
        <v>7.4313738183054392</v>
      </c>
    </row>
    <row r="431" spans="43:45" x14ac:dyDescent="0.2">
      <c r="AQ431" s="7">
        <v>2005</v>
      </c>
      <c r="AR431" s="7" t="s">
        <v>9</v>
      </c>
      <c r="AS431" s="3">
        <f t="shared" si="29"/>
        <v>7.4183943861088997</v>
      </c>
    </row>
    <row r="432" spans="43:45" x14ac:dyDescent="0.2">
      <c r="AQ432" s="7">
        <v>2005</v>
      </c>
      <c r="AR432" s="7" t="s">
        <v>10</v>
      </c>
      <c r="AS432" s="3">
        <f t="shared" si="29"/>
        <v>7.5527152221896792</v>
      </c>
    </row>
    <row r="433" spans="43:45" x14ac:dyDescent="0.2">
      <c r="AQ433" s="7">
        <v>2005</v>
      </c>
      <c r="AR433" s="7" t="s">
        <v>11</v>
      </c>
      <c r="AS433" s="3">
        <f t="shared" si="29"/>
        <v>7.5408433606402969</v>
      </c>
    </row>
    <row r="434" spans="43:45" x14ac:dyDescent="0.2">
      <c r="AQ434" s="7">
        <v>2005</v>
      </c>
      <c r="AR434" s="7" t="s">
        <v>12</v>
      </c>
      <c r="AS434" s="3">
        <f t="shared" si="29"/>
        <v>8.3875316418111741</v>
      </c>
    </row>
    <row r="435" spans="43:45" x14ac:dyDescent="0.2">
      <c r="AQ435" s="7">
        <v>2005</v>
      </c>
      <c r="AR435" s="7" t="s">
        <v>13</v>
      </c>
      <c r="AS435" s="3">
        <f t="shared" si="29"/>
        <v>6.575742938211989</v>
      </c>
    </row>
    <row r="436" spans="43:45" x14ac:dyDescent="0.2">
      <c r="AQ436" s="7">
        <v>2005</v>
      </c>
      <c r="AR436" s="7" t="s">
        <v>14</v>
      </c>
      <c r="AS436" s="3">
        <f t="shared" si="29"/>
        <v>6.7317385080464573</v>
      </c>
    </row>
    <row r="437" spans="43:45" x14ac:dyDescent="0.2">
      <c r="AQ437" s="7">
        <v>2005</v>
      </c>
      <c r="AR437" s="7" t="s">
        <v>15</v>
      </c>
      <c r="AS437" s="3">
        <f t="shared" si="29"/>
        <v>6.9460438869305641</v>
      </c>
    </row>
    <row r="438" spans="43:45" x14ac:dyDescent="0.2">
      <c r="AQ438" s="7">
        <v>2005</v>
      </c>
      <c r="AR438" s="7" t="s">
        <v>16</v>
      </c>
      <c r="AS438" s="3">
        <f t="shared" si="29"/>
        <v>3.928302243739314</v>
      </c>
    </row>
    <row r="439" spans="43:45" x14ac:dyDescent="0.2">
      <c r="AQ439" s="7">
        <v>2005</v>
      </c>
      <c r="AR439" s="7" t="s">
        <v>17</v>
      </c>
      <c r="AS439" s="3">
        <f t="shared" si="29"/>
        <v>6.4755021894655602</v>
      </c>
    </row>
    <row r="440" spans="43:45" x14ac:dyDescent="0.2">
      <c r="AQ440" s="7">
        <v>2005</v>
      </c>
      <c r="AR440" s="7" t="s">
        <v>18</v>
      </c>
      <c r="AS440" s="3">
        <f t="shared" si="29"/>
        <v>7.4092434776350897</v>
      </c>
    </row>
    <row r="441" spans="43:45" x14ac:dyDescent="0.2">
      <c r="AQ441" s="7">
        <v>2005</v>
      </c>
      <c r="AR441" s="7" t="s">
        <v>19</v>
      </c>
      <c r="AS441" s="3">
        <f t="shared" si="29"/>
        <v>7.2429160111842172</v>
      </c>
    </row>
    <row r="442" spans="43:45" x14ac:dyDescent="0.2">
      <c r="AQ442" s="7">
        <v>2005</v>
      </c>
      <c r="AR442" s="7" t="s">
        <v>20</v>
      </c>
      <c r="AS442" s="3">
        <f t="shared" si="29"/>
        <v>5.0328876438421366</v>
      </c>
    </row>
    <row r="443" spans="43:45" x14ac:dyDescent="0.2">
      <c r="AQ443" s="7">
        <v>2005</v>
      </c>
      <c r="AR443" s="7" t="s">
        <v>21</v>
      </c>
      <c r="AS443" s="3">
        <f t="shared" si="29"/>
        <v>6.6009950608847374</v>
      </c>
    </row>
    <row r="444" spans="43:45" x14ac:dyDescent="0.2">
      <c r="AQ444" s="7">
        <v>2005</v>
      </c>
      <c r="AR444" s="7" t="s">
        <v>22</v>
      </c>
      <c r="AS444" s="3">
        <f t="shared" si="29"/>
        <v>6.6115695777116112</v>
      </c>
    </row>
    <row r="445" spans="43:45" x14ac:dyDescent="0.2">
      <c r="AQ445" s="7">
        <v>2005</v>
      </c>
      <c r="AR445" s="7" t="s">
        <v>23</v>
      </c>
      <c r="AS445" s="3">
        <f t="shared" si="29"/>
        <v>7.3026670968156733</v>
      </c>
    </row>
    <row r="446" spans="43:45" x14ac:dyDescent="0.2">
      <c r="AQ446" s="7">
        <v>2005</v>
      </c>
      <c r="AR446" s="7" t="s">
        <v>24</v>
      </c>
      <c r="AS446" s="3">
        <f t="shared" si="29"/>
        <v>6.0771260968778149</v>
      </c>
    </row>
    <row r="447" spans="43:45" x14ac:dyDescent="0.2">
      <c r="AQ447" s="7">
        <v>2005</v>
      </c>
      <c r="AR447" s="7" t="s">
        <v>25</v>
      </c>
      <c r="AS447" s="3">
        <f t="shared" si="29"/>
        <v>6.1408342414374006</v>
      </c>
    </row>
    <row r="448" spans="43:45" x14ac:dyDescent="0.2">
      <c r="AQ448" s="7">
        <v>2005</v>
      </c>
      <c r="AR448" s="7" t="s">
        <v>26</v>
      </c>
      <c r="AS448" s="3">
        <f t="shared" si="29"/>
        <v>6.1133655767295254</v>
      </c>
    </row>
    <row r="449" spans="43:45" x14ac:dyDescent="0.2">
      <c r="AQ449" s="7">
        <v>2005</v>
      </c>
      <c r="AR449" s="7" t="s">
        <v>27</v>
      </c>
      <c r="AS449" s="3">
        <f t="shared" si="29"/>
        <v>6.9183107877584513</v>
      </c>
    </row>
    <row r="450" spans="43:45" x14ac:dyDescent="0.2">
      <c r="AQ450" s="7">
        <v>2006</v>
      </c>
      <c r="AR450" s="7" t="s">
        <v>7</v>
      </c>
      <c r="AS450" s="3">
        <f t="shared" ref="AS450:AS470" si="30">AA92</f>
        <v>8</v>
      </c>
    </row>
    <row r="451" spans="43:45" x14ac:dyDescent="0.2">
      <c r="AQ451" s="7">
        <v>2006</v>
      </c>
      <c r="AR451" s="7" t="s">
        <v>8</v>
      </c>
      <c r="AS451" s="3">
        <f t="shared" si="30"/>
        <v>8.4499999999999993</v>
      </c>
    </row>
    <row r="452" spans="43:45" x14ac:dyDescent="0.2">
      <c r="AQ452" s="7">
        <v>2006</v>
      </c>
      <c r="AR452" s="7" t="s">
        <v>9</v>
      </c>
      <c r="AS452" s="3">
        <f t="shared" si="30"/>
        <v>8.49</v>
      </c>
    </row>
    <row r="453" spans="43:45" x14ac:dyDescent="0.2">
      <c r="AQ453" s="7">
        <v>2006</v>
      </c>
      <c r="AR453" s="7" t="s">
        <v>10</v>
      </c>
      <c r="AS453" s="3">
        <f t="shared" si="30"/>
        <v>8.5</v>
      </c>
    </row>
    <row r="454" spans="43:45" x14ac:dyDescent="0.2">
      <c r="AQ454" s="7">
        <v>2006</v>
      </c>
      <c r="AR454" s="7" t="s">
        <v>11</v>
      </c>
      <c r="AS454" s="3">
        <f t="shared" si="30"/>
        <v>8.5</v>
      </c>
    </row>
    <row r="455" spans="43:45" x14ac:dyDescent="0.2">
      <c r="AQ455" s="7">
        <v>2006</v>
      </c>
      <c r="AR455" s="7" t="s">
        <v>12</v>
      </c>
      <c r="AS455" s="3">
        <f t="shared" si="30"/>
        <v>10</v>
      </c>
    </row>
    <row r="456" spans="43:45" x14ac:dyDescent="0.2">
      <c r="AQ456" s="7">
        <v>2006</v>
      </c>
      <c r="AR456" s="7" t="s">
        <v>13</v>
      </c>
      <c r="AS456" s="3">
        <f t="shared" si="30"/>
        <v>8.33</v>
      </c>
    </row>
    <row r="457" spans="43:45" x14ac:dyDescent="0.2">
      <c r="AQ457" s="7">
        <v>2006</v>
      </c>
      <c r="AR457" s="7" t="s">
        <v>14</v>
      </c>
      <c r="AS457" s="3">
        <f t="shared" si="30"/>
        <v>7.82</v>
      </c>
    </row>
    <row r="458" spans="43:45" x14ac:dyDescent="0.2">
      <c r="AQ458" s="7">
        <v>2006</v>
      </c>
      <c r="AR458" s="7" t="s">
        <v>15</v>
      </c>
      <c r="AS458" s="3">
        <f t="shared" si="30"/>
        <v>8.5</v>
      </c>
    </row>
    <row r="459" spans="43:45" x14ac:dyDescent="0.2">
      <c r="AQ459" s="7">
        <v>2006</v>
      </c>
      <c r="AR459" s="7" t="s">
        <v>16</v>
      </c>
      <c r="AS459" s="3">
        <f t="shared" si="30"/>
        <v>5</v>
      </c>
    </row>
    <row r="460" spans="43:45" x14ac:dyDescent="0.2">
      <c r="AQ460" s="7">
        <v>2006</v>
      </c>
      <c r="AR460" s="7" t="s">
        <v>17</v>
      </c>
      <c r="AS460" s="3">
        <f t="shared" si="30"/>
        <v>7.57</v>
      </c>
    </row>
    <row r="461" spans="43:45" x14ac:dyDescent="0.2">
      <c r="AQ461" s="7">
        <v>2006</v>
      </c>
      <c r="AR461" s="7" t="s">
        <v>18</v>
      </c>
      <c r="AS461" s="3">
        <f t="shared" si="30"/>
        <v>8.67</v>
      </c>
    </row>
    <row r="462" spans="43:45" x14ac:dyDescent="0.2">
      <c r="AQ462" s="7">
        <v>2006</v>
      </c>
      <c r="AR462" s="7" t="s">
        <v>19</v>
      </c>
      <c r="AS462" s="3">
        <f t="shared" si="30"/>
        <v>8.4</v>
      </c>
    </row>
    <row r="463" spans="43:45" x14ac:dyDescent="0.2">
      <c r="AQ463" s="7">
        <v>2006</v>
      </c>
      <c r="AR463" s="7" t="s">
        <v>20</v>
      </c>
      <c r="AS463" s="3">
        <f t="shared" si="30"/>
        <v>6.04</v>
      </c>
    </row>
    <row r="464" spans="43:45" x14ac:dyDescent="0.2">
      <c r="AQ464" s="7">
        <v>2006</v>
      </c>
      <c r="AR464" s="7" t="s">
        <v>21</v>
      </c>
      <c r="AS464" s="3">
        <f t="shared" si="30"/>
        <v>8</v>
      </c>
    </row>
    <row r="465" spans="43:45" x14ac:dyDescent="0.2">
      <c r="AQ465" s="7">
        <v>2006</v>
      </c>
      <c r="AR465" s="7" t="s">
        <v>22</v>
      </c>
      <c r="AS465" s="3">
        <f t="shared" si="30"/>
        <v>8</v>
      </c>
    </row>
    <row r="466" spans="43:45" x14ac:dyDescent="0.2">
      <c r="AQ466" s="7">
        <v>2006</v>
      </c>
      <c r="AR466" s="7" t="s">
        <v>23</v>
      </c>
      <c r="AS466" s="3">
        <f t="shared" si="30"/>
        <v>9.19</v>
      </c>
    </row>
    <row r="467" spans="43:45" x14ac:dyDescent="0.2">
      <c r="AQ467" s="7">
        <v>2006</v>
      </c>
      <c r="AR467" s="7" t="s">
        <v>24</v>
      </c>
      <c r="AS467" s="3">
        <f t="shared" si="30"/>
        <v>9</v>
      </c>
    </row>
    <row r="468" spans="43:45" x14ac:dyDescent="0.2">
      <c r="AQ468" s="7">
        <v>2006</v>
      </c>
      <c r="AR468" s="7" t="s">
        <v>25</v>
      </c>
      <c r="AS468" s="3">
        <f t="shared" si="30"/>
        <v>7.56</v>
      </c>
    </row>
    <row r="469" spans="43:45" x14ac:dyDescent="0.2">
      <c r="AQ469" s="7">
        <v>2006</v>
      </c>
      <c r="AR469" s="7" t="s">
        <v>26</v>
      </c>
      <c r="AS469" s="3">
        <f t="shared" si="30"/>
        <v>8</v>
      </c>
    </row>
    <row r="470" spans="43:45" x14ac:dyDescent="0.2">
      <c r="AQ470" s="7">
        <v>2006</v>
      </c>
      <c r="AR470" s="7" t="s">
        <v>27</v>
      </c>
      <c r="AS470" s="3">
        <f t="shared" si="30"/>
        <v>8</v>
      </c>
    </row>
    <row r="471" spans="43:45" x14ac:dyDescent="0.2">
      <c r="AQ471" s="7">
        <v>2007</v>
      </c>
      <c r="AR471" s="7" t="s">
        <v>7</v>
      </c>
      <c r="AS471" s="3">
        <f t="shared" ref="AS471:AS491" si="31">AB92</f>
        <v>9.2047016766019016</v>
      </c>
    </row>
    <row r="472" spans="43:45" x14ac:dyDescent="0.2">
      <c r="AQ472" s="7">
        <v>2007</v>
      </c>
      <c r="AR472" s="7" t="s">
        <v>8</v>
      </c>
      <c r="AS472" s="3">
        <f t="shared" si="31"/>
        <v>9.2876993013681997</v>
      </c>
    </row>
    <row r="473" spans="43:45" x14ac:dyDescent="0.2">
      <c r="AQ473" s="7">
        <v>2007</v>
      </c>
      <c r="AR473" s="7" t="s">
        <v>9</v>
      </c>
      <c r="AS473" s="3">
        <f t="shared" si="31"/>
        <v>10.12972283985685</v>
      </c>
    </row>
    <row r="474" spans="43:45" x14ac:dyDescent="0.2">
      <c r="AQ474" s="7">
        <v>2007</v>
      </c>
      <c r="AR474" s="7" t="s">
        <v>10</v>
      </c>
      <c r="AS474" s="3">
        <f t="shared" si="31"/>
        <v>11.048116591229569</v>
      </c>
    </row>
    <row r="475" spans="43:45" x14ac:dyDescent="0.2">
      <c r="AQ475" s="7">
        <v>2007</v>
      </c>
      <c r="AR475" s="7" t="s">
        <v>11</v>
      </c>
      <c r="AS475" s="3">
        <f t="shared" si="31"/>
        <v>11.431330167269325</v>
      </c>
    </row>
    <row r="476" spans="43:45" x14ac:dyDescent="0.2">
      <c r="AQ476" s="7">
        <v>2007</v>
      </c>
      <c r="AR476" s="7" t="s">
        <v>12</v>
      </c>
      <c r="AS476" s="3">
        <f t="shared" si="31"/>
        <v>11.803584823807322</v>
      </c>
    </row>
    <row r="477" spans="43:45" x14ac:dyDescent="0.2">
      <c r="AQ477" s="7">
        <v>2007</v>
      </c>
      <c r="AR477" s="7" t="s">
        <v>13</v>
      </c>
      <c r="AS477" s="3">
        <f t="shared" si="31"/>
        <v>9.5717204051855074</v>
      </c>
    </row>
    <row r="478" spans="43:45" x14ac:dyDescent="0.2">
      <c r="AQ478" s="7">
        <v>2007</v>
      </c>
      <c r="AR478" s="7" t="s">
        <v>14</v>
      </c>
      <c r="AS478" s="3">
        <f t="shared" si="31"/>
        <v>8.9511718307108996</v>
      </c>
    </row>
    <row r="479" spans="43:45" x14ac:dyDescent="0.2">
      <c r="AQ479" s="7">
        <v>2007</v>
      </c>
      <c r="AR479" s="7" t="s">
        <v>15</v>
      </c>
      <c r="AS479" s="3">
        <f t="shared" si="31"/>
        <v>9.2985430938901299</v>
      </c>
    </row>
    <row r="480" spans="43:45" x14ac:dyDescent="0.2">
      <c r="AQ480" s="7">
        <v>2007</v>
      </c>
      <c r="AR480" s="7" t="s">
        <v>16</v>
      </c>
      <c r="AS480" s="3">
        <f t="shared" si="31"/>
        <v>6.6392052215650459</v>
      </c>
    </row>
    <row r="481" spans="43:45" x14ac:dyDescent="0.2">
      <c r="AQ481" s="7">
        <v>2007</v>
      </c>
      <c r="AR481" s="7" t="s">
        <v>17</v>
      </c>
      <c r="AS481" s="3">
        <f t="shared" si="31"/>
        <v>8.5593026596017161</v>
      </c>
    </row>
    <row r="482" spans="43:45" x14ac:dyDescent="0.2">
      <c r="AQ482" s="7">
        <v>2007</v>
      </c>
      <c r="AR482" s="7" t="s">
        <v>18</v>
      </c>
      <c r="AS482" s="3">
        <f t="shared" si="31"/>
        <v>9.9145537414082732</v>
      </c>
    </row>
    <row r="483" spans="43:45" x14ac:dyDescent="0.2">
      <c r="AQ483" s="7">
        <v>2007</v>
      </c>
      <c r="AR483" s="7" t="s">
        <v>19</v>
      </c>
      <c r="AS483" s="3">
        <f t="shared" si="31"/>
        <v>9.3986857192894515</v>
      </c>
    </row>
    <row r="484" spans="43:45" x14ac:dyDescent="0.2">
      <c r="AQ484" s="7">
        <v>2007</v>
      </c>
      <c r="AR484" s="7" t="s">
        <v>20</v>
      </c>
      <c r="AS484" s="3">
        <f t="shared" si="31"/>
        <v>7.5162006289877024</v>
      </c>
    </row>
    <row r="485" spans="43:45" x14ac:dyDescent="0.2">
      <c r="AQ485" s="7">
        <v>2007</v>
      </c>
      <c r="AR485" s="7" t="s">
        <v>21</v>
      </c>
      <c r="AS485" s="3">
        <f t="shared" si="31"/>
        <v>7.957540862081939</v>
      </c>
    </row>
    <row r="486" spans="43:45" x14ac:dyDescent="0.2">
      <c r="AQ486" s="7">
        <v>2007</v>
      </c>
      <c r="AR486" s="7" t="s">
        <v>22</v>
      </c>
      <c r="AS486" s="3">
        <f t="shared" si="31"/>
        <v>8.2642094397402772</v>
      </c>
    </row>
    <row r="487" spans="43:45" x14ac:dyDescent="0.2">
      <c r="AQ487" s="7">
        <v>2007</v>
      </c>
      <c r="AR487" s="7" t="s">
        <v>23</v>
      </c>
      <c r="AS487" s="3">
        <f t="shared" si="31"/>
        <v>11.045874323823556</v>
      </c>
    </row>
    <row r="488" spans="43:45" x14ac:dyDescent="0.2">
      <c r="AQ488" s="7">
        <v>2007</v>
      </c>
      <c r="AR488" s="7" t="s">
        <v>24</v>
      </c>
      <c r="AS488" s="3">
        <f t="shared" si="31"/>
        <v>10.848509336260928</v>
      </c>
    </row>
    <row r="489" spans="43:45" x14ac:dyDescent="0.2">
      <c r="AQ489" s="7">
        <v>2007</v>
      </c>
      <c r="AR489" s="7" t="s">
        <v>25</v>
      </c>
      <c r="AS489" s="3">
        <f t="shared" si="31"/>
        <v>8.3840794082580565</v>
      </c>
    </row>
    <row r="490" spans="43:45" x14ac:dyDescent="0.2">
      <c r="AQ490" s="7">
        <v>2007</v>
      </c>
      <c r="AR490" s="7" t="s">
        <v>26</v>
      </c>
      <c r="AS490" s="3">
        <f t="shared" si="31"/>
        <v>8.8223421839271019</v>
      </c>
    </row>
    <row r="491" spans="43:45" x14ac:dyDescent="0.2">
      <c r="AQ491" s="7">
        <v>2007</v>
      </c>
      <c r="AR491" s="7" t="s">
        <v>27</v>
      </c>
      <c r="AS491" s="3">
        <f t="shared" si="31"/>
        <v>11.267348732559237</v>
      </c>
    </row>
    <row r="492" spans="43:45" x14ac:dyDescent="0.2">
      <c r="AQ492" s="7">
        <v>2008</v>
      </c>
      <c r="AR492" s="7" t="s">
        <v>7</v>
      </c>
      <c r="AS492" s="3">
        <f t="shared" ref="AS492:AS512" si="32">AC92</f>
        <v>12.137383701043955</v>
      </c>
    </row>
    <row r="493" spans="43:45" x14ac:dyDescent="0.2">
      <c r="AQ493" s="7">
        <v>2008</v>
      </c>
      <c r="AR493" s="7" t="s">
        <v>8</v>
      </c>
      <c r="AS493" s="3">
        <f t="shared" si="32"/>
        <v>12.450629841012555</v>
      </c>
    </row>
    <row r="494" spans="43:45" x14ac:dyDescent="0.2">
      <c r="AQ494" s="7">
        <v>2008</v>
      </c>
      <c r="AR494" s="7" t="s">
        <v>9</v>
      </c>
      <c r="AS494" s="3">
        <f t="shared" si="32"/>
        <v>14.731910457778451</v>
      </c>
    </row>
    <row r="495" spans="43:45" x14ac:dyDescent="0.2">
      <c r="AQ495" s="7">
        <v>2008</v>
      </c>
      <c r="AR495" s="7" t="s">
        <v>10</v>
      </c>
      <c r="AS495" s="3">
        <f t="shared" si="32"/>
        <v>16.730501148314666</v>
      </c>
    </row>
    <row r="496" spans="43:45" x14ac:dyDescent="0.2">
      <c r="AQ496" s="7">
        <v>2008</v>
      </c>
      <c r="AR496" s="7" t="s">
        <v>11</v>
      </c>
      <c r="AS496" s="3">
        <f t="shared" si="32"/>
        <v>18.011692217175437</v>
      </c>
    </row>
    <row r="497" spans="43:45" x14ac:dyDescent="0.2">
      <c r="AQ497" s="7">
        <v>2008</v>
      </c>
      <c r="AR497" s="7" t="s">
        <v>12</v>
      </c>
      <c r="AS497" s="3">
        <f t="shared" si="32"/>
        <v>17.074597658682109</v>
      </c>
    </row>
    <row r="498" spans="43:45" x14ac:dyDescent="0.2">
      <c r="AQ498" s="7">
        <v>2008</v>
      </c>
      <c r="AR498" s="7" t="s">
        <v>13</v>
      </c>
      <c r="AS498" s="3">
        <f t="shared" si="32"/>
        <v>12.425579670654468</v>
      </c>
    </row>
    <row r="499" spans="43:45" x14ac:dyDescent="0.2">
      <c r="AQ499" s="7">
        <v>2008</v>
      </c>
      <c r="AR499" s="7" t="s">
        <v>14</v>
      </c>
      <c r="AS499" s="3">
        <f t="shared" si="32"/>
        <v>12.716961952527459</v>
      </c>
    </row>
    <row r="500" spans="43:45" x14ac:dyDescent="0.2">
      <c r="AQ500" s="7">
        <v>2008</v>
      </c>
      <c r="AR500" s="7" t="s">
        <v>15</v>
      </c>
      <c r="AS500" s="3">
        <f t="shared" si="32"/>
        <v>11.71744242286416</v>
      </c>
    </row>
    <row r="501" spans="43:45" x14ac:dyDescent="0.2">
      <c r="AQ501" s="7">
        <v>2008</v>
      </c>
      <c r="AR501" s="7" t="s">
        <v>16</v>
      </c>
      <c r="AS501" s="3">
        <f t="shared" si="32"/>
        <v>9.7800168807904804</v>
      </c>
    </row>
    <row r="502" spans="43:45" x14ac:dyDescent="0.2">
      <c r="AQ502" s="7">
        <v>2008</v>
      </c>
      <c r="AR502" s="7" t="s">
        <v>17</v>
      </c>
      <c r="AS502" s="3">
        <f t="shared" si="32"/>
        <v>11.927324806611837</v>
      </c>
    </row>
    <row r="503" spans="43:45" x14ac:dyDescent="0.2">
      <c r="AQ503" s="7">
        <v>2008</v>
      </c>
      <c r="AR503" s="7" t="s">
        <v>18</v>
      </c>
      <c r="AS503" s="3">
        <f t="shared" si="32"/>
        <v>13.685110292559054</v>
      </c>
    </row>
    <row r="504" spans="43:45" x14ac:dyDescent="0.2">
      <c r="AQ504" s="7">
        <v>2008</v>
      </c>
      <c r="AR504" s="7" t="s">
        <v>19</v>
      </c>
      <c r="AS504" s="3">
        <f t="shared" si="32"/>
        <v>12.764133193631274</v>
      </c>
    </row>
    <row r="505" spans="43:45" x14ac:dyDescent="0.2">
      <c r="AQ505" s="7">
        <v>2008</v>
      </c>
      <c r="AR505" s="7" t="s">
        <v>20</v>
      </c>
      <c r="AS505" s="3">
        <f t="shared" si="32"/>
        <v>10.432332289592701</v>
      </c>
    </row>
    <row r="506" spans="43:45" x14ac:dyDescent="0.2">
      <c r="AQ506" s="7">
        <v>2008</v>
      </c>
      <c r="AR506" s="7" t="s">
        <v>21</v>
      </c>
      <c r="AS506" s="3">
        <f t="shared" si="32"/>
        <v>9.6979042919213612</v>
      </c>
    </row>
    <row r="507" spans="43:45" x14ac:dyDescent="0.2">
      <c r="AQ507" s="7">
        <v>2008</v>
      </c>
      <c r="AR507" s="7" t="s">
        <v>22</v>
      </c>
      <c r="AS507" s="3">
        <f t="shared" si="32"/>
        <v>10.173814771165478</v>
      </c>
    </row>
    <row r="508" spans="43:45" x14ac:dyDescent="0.2">
      <c r="AQ508" s="7">
        <v>2008</v>
      </c>
      <c r="AR508" s="7" t="s">
        <v>23</v>
      </c>
      <c r="AS508" s="3">
        <f t="shared" si="32"/>
        <v>14.874073484746575</v>
      </c>
    </row>
    <row r="509" spans="43:45" x14ac:dyDescent="0.2">
      <c r="AQ509" s="7">
        <v>2008</v>
      </c>
      <c r="AR509" s="7" t="s">
        <v>24</v>
      </c>
      <c r="AS509" s="3">
        <f t="shared" si="32"/>
        <v>12.610387041482383</v>
      </c>
    </row>
    <row r="510" spans="43:45" x14ac:dyDescent="0.2">
      <c r="AQ510" s="7">
        <v>2008</v>
      </c>
      <c r="AR510" s="7" t="s">
        <v>25</v>
      </c>
      <c r="AS510" s="3">
        <f t="shared" si="32"/>
        <v>10.614227297154724</v>
      </c>
    </row>
    <row r="511" spans="43:45" x14ac:dyDescent="0.2">
      <c r="AQ511" s="7">
        <v>2008</v>
      </c>
      <c r="AR511" s="7" t="s">
        <v>26</v>
      </c>
      <c r="AS511" s="3">
        <f t="shared" si="32"/>
        <v>10.413113165237512</v>
      </c>
    </row>
    <row r="512" spans="43:45" x14ac:dyDescent="0.2">
      <c r="AQ512" s="7">
        <v>2008</v>
      </c>
      <c r="AR512" s="7" t="s">
        <v>27</v>
      </c>
      <c r="AS512" s="3">
        <f t="shared" si="32"/>
        <v>18.076741707912024</v>
      </c>
    </row>
    <row r="513" spans="43:45" x14ac:dyDescent="0.2">
      <c r="AQ513" s="7">
        <v>2009</v>
      </c>
      <c r="AR513" s="7" t="s">
        <v>7</v>
      </c>
      <c r="AS513" s="3">
        <f t="shared" ref="AS513:AS533" si="33">AD92</f>
        <v>11.115134580463288</v>
      </c>
    </row>
    <row r="514" spans="43:45" x14ac:dyDescent="0.2">
      <c r="AQ514" s="7">
        <v>2009</v>
      </c>
      <c r="AR514" s="7" t="s">
        <v>8</v>
      </c>
      <c r="AS514" s="3">
        <f t="shared" si="33"/>
        <v>8.8866921488912105</v>
      </c>
    </row>
    <row r="515" spans="43:45" x14ac:dyDescent="0.2">
      <c r="AQ515" s="7">
        <v>2009</v>
      </c>
      <c r="AR515" s="7" t="s">
        <v>9</v>
      </c>
      <c r="AS515" s="3">
        <f t="shared" si="33"/>
        <v>10.970993565100763</v>
      </c>
    </row>
    <row r="516" spans="43:45" x14ac:dyDescent="0.2">
      <c r="AQ516" s="7">
        <v>2009</v>
      </c>
      <c r="AR516" s="7" t="s">
        <v>10</v>
      </c>
      <c r="AS516" s="3">
        <f t="shared" si="33"/>
        <v>13.345483176873067</v>
      </c>
    </row>
    <row r="517" spans="43:45" x14ac:dyDescent="0.2">
      <c r="AQ517" s="7">
        <v>2009</v>
      </c>
      <c r="AR517" s="7" t="s">
        <v>11</v>
      </c>
      <c r="AS517" s="3">
        <f t="shared" si="33"/>
        <v>14.035445425800212</v>
      </c>
    </row>
    <row r="518" spans="43:45" x14ac:dyDescent="0.2">
      <c r="AQ518" s="7">
        <v>2009</v>
      </c>
      <c r="AR518" s="7" t="s">
        <v>12</v>
      </c>
      <c r="AS518" s="3">
        <f t="shared" si="33"/>
        <v>12.314379642350657</v>
      </c>
    </row>
    <row r="519" spans="43:45" x14ac:dyDescent="0.2">
      <c r="AQ519" s="7">
        <v>2009</v>
      </c>
      <c r="AR519" s="7" t="s">
        <v>13</v>
      </c>
      <c r="AS519" s="3">
        <f t="shared" si="33"/>
        <v>11.889037142631551</v>
      </c>
    </row>
    <row r="520" spans="43:45" x14ac:dyDescent="0.2">
      <c r="AQ520" s="7">
        <v>2009</v>
      </c>
      <c r="AR520" s="7" t="s">
        <v>14</v>
      </c>
      <c r="AS520" s="3">
        <f t="shared" si="33"/>
        <v>8.8608305236914813</v>
      </c>
    </row>
    <row r="521" spans="43:45" x14ac:dyDescent="0.2">
      <c r="AQ521" s="7">
        <v>2009</v>
      </c>
      <c r="AR521" s="7" t="s">
        <v>15</v>
      </c>
      <c r="AS521" s="3">
        <f t="shared" si="33"/>
        <v>10.73623424692307</v>
      </c>
    </row>
    <row r="522" spans="43:45" x14ac:dyDescent="0.2">
      <c r="AQ522" s="7">
        <v>2009</v>
      </c>
      <c r="AR522" s="7" t="s">
        <v>16</v>
      </c>
      <c r="AS522" s="3">
        <f t="shared" si="33"/>
        <v>9.7699016415429565</v>
      </c>
    </row>
    <row r="523" spans="43:45" x14ac:dyDescent="0.2">
      <c r="AQ523" s="7">
        <v>2009</v>
      </c>
      <c r="AR523" s="7" t="s">
        <v>17</v>
      </c>
      <c r="AS523" s="3">
        <f t="shared" si="33"/>
        <v>8.5284050903972268</v>
      </c>
    </row>
    <row r="524" spans="43:45" x14ac:dyDescent="0.2">
      <c r="AQ524" s="7">
        <v>2009</v>
      </c>
      <c r="AR524" s="7" t="s">
        <v>18</v>
      </c>
      <c r="AS524" s="3">
        <f t="shared" si="33"/>
        <v>10.147968678255493</v>
      </c>
    </row>
    <row r="525" spans="43:45" x14ac:dyDescent="0.2">
      <c r="AQ525" s="7">
        <v>2009</v>
      </c>
      <c r="AR525" s="7" t="s">
        <v>19</v>
      </c>
      <c r="AS525" s="3">
        <f t="shared" si="33"/>
        <v>9.2825651109212188</v>
      </c>
    </row>
    <row r="526" spans="43:45" x14ac:dyDescent="0.2">
      <c r="AQ526" s="7">
        <v>2009</v>
      </c>
      <c r="AR526" s="7" t="s">
        <v>20</v>
      </c>
      <c r="AS526" s="3">
        <f t="shared" si="33"/>
        <v>10.239170649396748</v>
      </c>
    </row>
    <row r="527" spans="43:45" x14ac:dyDescent="0.2">
      <c r="AQ527" s="7">
        <v>2009</v>
      </c>
      <c r="AR527" s="7" t="s">
        <v>21</v>
      </c>
      <c r="AS527" s="3">
        <f t="shared" si="33"/>
        <v>7.124236307409225</v>
      </c>
    </row>
    <row r="528" spans="43:45" x14ac:dyDescent="0.2">
      <c r="AQ528" s="7">
        <v>2009</v>
      </c>
      <c r="AR528" s="7" t="s">
        <v>22</v>
      </c>
      <c r="AS528" s="3">
        <f t="shared" si="33"/>
        <v>8.1019305156798893</v>
      </c>
    </row>
    <row r="529" spans="43:45" x14ac:dyDescent="0.2">
      <c r="AQ529" s="7">
        <v>2009</v>
      </c>
      <c r="AR529" s="7" t="s">
        <v>23</v>
      </c>
      <c r="AS529" s="3">
        <f t="shared" si="33"/>
        <v>14.575437251260311</v>
      </c>
    </row>
    <row r="530" spans="43:45" x14ac:dyDescent="0.2">
      <c r="AQ530" s="7">
        <v>2009</v>
      </c>
      <c r="AR530" s="7" t="s">
        <v>24</v>
      </c>
      <c r="AS530" s="3">
        <f t="shared" si="33"/>
        <v>18.285126748653248</v>
      </c>
    </row>
    <row r="531" spans="43:45" x14ac:dyDescent="0.2">
      <c r="AQ531" s="7">
        <v>2009</v>
      </c>
      <c r="AR531" s="7" t="s">
        <v>25</v>
      </c>
      <c r="AS531" s="3">
        <f t="shared" si="33"/>
        <v>9.8939222841463899</v>
      </c>
    </row>
    <row r="532" spans="43:45" x14ac:dyDescent="0.2">
      <c r="AQ532" s="7">
        <v>2009</v>
      </c>
      <c r="AR532" s="7" t="s">
        <v>26</v>
      </c>
      <c r="AS532" s="3">
        <f t="shared" si="33"/>
        <v>11.524601834567338</v>
      </c>
    </row>
    <row r="533" spans="43:45" x14ac:dyDescent="0.2">
      <c r="AQ533" s="7">
        <v>2009</v>
      </c>
      <c r="AR533" s="7" t="s">
        <v>27</v>
      </c>
      <c r="AS533" s="3">
        <f t="shared" si="33"/>
        <v>14.639039899684946</v>
      </c>
    </row>
    <row r="534" spans="43:45" x14ac:dyDescent="0.2">
      <c r="AQ534" s="7">
        <v>2010</v>
      </c>
      <c r="AR534" s="7" t="s">
        <v>7</v>
      </c>
      <c r="AS534" s="3">
        <f t="shared" ref="AS534:AS554" si="34">AE92</f>
        <v>11.16</v>
      </c>
    </row>
    <row r="535" spans="43:45" x14ac:dyDescent="0.2">
      <c r="AQ535" s="7">
        <v>2010</v>
      </c>
      <c r="AR535" s="7" t="s">
        <v>8</v>
      </c>
      <c r="AS535" s="3">
        <f t="shared" si="34"/>
        <v>11.02</v>
      </c>
    </row>
    <row r="536" spans="43:45" x14ac:dyDescent="0.2">
      <c r="AQ536" s="7">
        <v>2010</v>
      </c>
      <c r="AR536" s="7" t="s">
        <v>9</v>
      </c>
      <c r="AS536" s="3">
        <f t="shared" si="34"/>
        <v>13.84</v>
      </c>
    </row>
    <row r="537" spans="43:45" x14ac:dyDescent="0.2">
      <c r="AQ537" s="7">
        <v>2010</v>
      </c>
      <c r="AR537" s="7" t="s">
        <v>10</v>
      </c>
      <c r="AS537" s="3">
        <f t="shared" si="34"/>
        <v>17.64</v>
      </c>
    </row>
    <row r="538" spans="43:45" x14ac:dyDescent="0.2">
      <c r="AQ538" s="7">
        <v>2010</v>
      </c>
      <c r="AR538" s="7" t="s">
        <v>11</v>
      </c>
      <c r="AS538" s="3">
        <f t="shared" si="34"/>
        <v>19</v>
      </c>
    </row>
    <row r="539" spans="43:45" x14ac:dyDescent="0.2">
      <c r="AQ539" s="7">
        <v>2010</v>
      </c>
      <c r="AR539" s="7" t="s">
        <v>12</v>
      </c>
      <c r="AS539" s="3">
        <f t="shared" si="34"/>
        <v>16.05</v>
      </c>
    </row>
    <row r="540" spans="43:45" x14ac:dyDescent="0.2">
      <c r="AQ540" s="7">
        <v>2010</v>
      </c>
      <c r="AR540" s="7" t="s">
        <v>13</v>
      </c>
      <c r="AS540" s="3">
        <f t="shared" si="34"/>
        <v>11.44</v>
      </c>
    </row>
    <row r="541" spans="43:45" x14ac:dyDescent="0.2">
      <c r="AQ541" s="7">
        <v>2010</v>
      </c>
      <c r="AR541" s="7" t="s">
        <v>14</v>
      </c>
      <c r="AS541" s="3">
        <f t="shared" si="34"/>
        <v>11.46</v>
      </c>
    </row>
    <row r="542" spans="43:45" x14ac:dyDescent="0.2">
      <c r="AQ542" s="7">
        <v>2010</v>
      </c>
      <c r="AR542" s="7" t="s">
        <v>15</v>
      </c>
      <c r="AS542" s="3">
        <f t="shared" si="34"/>
        <v>9.82</v>
      </c>
    </row>
    <row r="543" spans="43:45" x14ac:dyDescent="0.2">
      <c r="AQ543" s="7">
        <v>2010</v>
      </c>
      <c r="AR543" s="7" t="s">
        <v>16</v>
      </c>
      <c r="AS543" s="3">
        <f t="shared" si="34"/>
        <v>9.82</v>
      </c>
    </row>
    <row r="544" spans="43:45" x14ac:dyDescent="0.2">
      <c r="AQ544" s="7">
        <v>2010</v>
      </c>
      <c r="AR544" s="7" t="s">
        <v>17</v>
      </c>
      <c r="AS544" s="3">
        <f t="shared" si="34"/>
        <v>10.61</v>
      </c>
    </row>
    <row r="545" spans="43:45" x14ac:dyDescent="0.2">
      <c r="AQ545" s="7">
        <v>2010</v>
      </c>
      <c r="AR545" s="7" t="s">
        <v>18</v>
      </c>
      <c r="AS545" s="3">
        <f t="shared" si="34"/>
        <v>12.8</v>
      </c>
    </row>
    <row r="546" spans="43:45" x14ac:dyDescent="0.2">
      <c r="AQ546" s="7">
        <v>2010</v>
      </c>
      <c r="AR546" s="7" t="s">
        <v>19</v>
      </c>
      <c r="AS546" s="3">
        <f t="shared" si="34"/>
        <v>11.6</v>
      </c>
    </row>
    <row r="547" spans="43:45" x14ac:dyDescent="0.2">
      <c r="AQ547" s="7">
        <v>2010</v>
      </c>
      <c r="AR547" s="7" t="s">
        <v>20</v>
      </c>
      <c r="AS547" s="3">
        <f t="shared" si="34"/>
        <v>10.37</v>
      </c>
    </row>
    <row r="548" spans="43:45" x14ac:dyDescent="0.2">
      <c r="AQ548" s="7">
        <v>2010</v>
      </c>
      <c r="AR548" s="7" t="s">
        <v>21</v>
      </c>
      <c r="AS548" s="3">
        <f t="shared" si="34"/>
        <v>6.36</v>
      </c>
    </row>
    <row r="549" spans="43:45" x14ac:dyDescent="0.2">
      <c r="AQ549" s="7">
        <v>2010</v>
      </c>
      <c r="AR549" s="7" t="s">
        <v>22</v>
      </c>
      <c r="AS549" s="3">
        <f t="shared" si="34"/>
        <v>7.7</v>
      </c>
    </row>
    <row r="550" spans="43:45" x14ac:dyDescent="0.2">
      <c r="AQ550" s="7">
        <v>2010</v>
      </c>
      <c r="AR550" s="7" t="s">
        <v>23</v>
      </c>
      <c r="AS550" s="3">
        <f t="shared" si="34"/>
        <v>14.32</v>
      </c>
    </row>
    <row r="551" spans="43:45" x14ac:dyDescent="0.2">
      <c r="AQ551" s="7">
        <v>2010</v>
      </c>
      <c r="AR551" s="7" t="s">
        <v>24</v>
      </c>
      <c r="AS551" s="3">
        <f t="shared" si="34"/>
        <v>12.64</v>
      </c>
    </row>
    <row r="552" spans="43:45" x14ac:dyDescent="0.2">
      <c r="AQ552" s="7">
        <v>2010</v>
      </c>
      <c r="AR552" s="7" t="s">
        <v>25</v>
      </c>
      <c r="AS552" s="3">
        <f t="shared" si="34"/>
        <v>9.23</v>
      </c>
    </row>
    <row r="553" spans="43:45" x14ac:dyDescent="0.2">
      <c r="AQ553" s="7">
        <v>2010</v>
      </c>
      <c r="AR553" s="7" t="s">
        <v>26</v>
      </c>
      <c r="AS553" s="3">
        <f t="shared" si="34"/>
        <v>9.23</v>
      </c>
    </row>
    <row r="554" spans="43:45" x14ac:dyDescent="0.2">
      <c r="AQ554" s="7">
        <v>2010</v>
      </c>
      <c r="AR554" s="7" t="s">
        <v>27</v>
      </c>
      <c r="AS554" s="3">
        <f t="shared" si="34"/>
        <v>19.88</v>
      </c>
    </row>
    <row r="555" spans="43:45" x14ac:dyDescent="0.2">
      <c r="AQ555" s="7">
        <v>2011</v>
      </c>
      <c r="AR555" s="7" t="s">
        <v>7</v>
      </c>
      <c r="AS555" s="3">
        <f t="shared" ref="AS555:AS575" si="35">AF92</f>
        <v>15.21672876685108</v>
      </c>
    </row>
    <row r="556" spans="43:45" x14ac:dyDescent="0.2">
      <c r="AQ556" s="7">
        <v>2011</v>
      </c>
      <c r="AR556" s="7" t="s">
        <v>8</v>
      </c>
      <c r="AS556" s="3">
        <f t="shared" si="35"/>
        <v>14.077803207410046</v>
      </c>
    </row>
    <row r="557" spans="43:45" x14ac:dyDescent="0.2">
      <c r="AQ557" s="7">
        <v>2011</v>
      </c>
      <c r="AR557" s="7" t="s">
        <v>9</v>
      </c>
      <c r="AS557" s="3">
        <f t="shared" si="35"/>
        <v>17.915924747993479</v>
      </c>
    </row>
    <row r="558" spans="43:45" x14ac:dyDescent="0.2">
      <c r="AQ558" s="7">
        <v>2011</v>
      </c>
      <c r="AR558" s="7" t="s">
        <v>10</v>
      </c>
      <c r="AS558" s="3">
        <f t="shared" si="35"/>
        <v>21.192277375211745</v>
      </c>
    </row>
    <row r="559" spans="43:45" x14ac:dyDescent="0.2">
      <c r="AQ559" s="7">
        <v>2011</v>
      </c>
      <c r="AR559" s="7" t="s">
        <v>11</v>
      </c>
      <c r="AS559" s="3">
        <f t="shared" si="35"/>
        <v>24.107521223842149</v>
      </c>
    </row>
    <row r="560" spans="43:45" x14ac:dyDescent="0.2">
      <c r="AQ560" s="7">
        <v>2011</v>
      </c>
      <c r="AR560" s="7" t="s">
        <v>12</v>
      </c>
      <c r="AS560" s="3">
        <f t="shared" si="35"/>
        <v>21.660773634658995</v>
      </c>
    </row>
    <row r="561" spans="43:45" x14ac:dyDescent="0.2">
      <c r="AQ561" s="7">
        <v>2011</v>
      </c>
      <c r="AR561" s="7" t="s">
        <v>13</v>
      </c>
      <c r="AS561" s="3">
        <f t="shared" si="35"/>
        <v>15.623760536150616</v>
      </c>
    </row>
    <row r="562" spans="43:45" x14ac:dyDescent="0.2">
      <c r="AQ562" s="7">
        <v>2011</v>
      </c>
      <c r="AR562" s="7" t="s">
        <v>14</v>
      </c>
      <c r="AS562" s="3">
        <f t="shared" si="35"/>
        <v>15.827153315558551</v>
      </c>
    </row>
    <row r="563" spans="43:45" x14ac:dyDescent="0.2">
      <c r="AQ563" s="7">
        <v>2011</v>
      </c>
      <c r="AR563" s="7" t="s">
        <v>15</v>
      </c>
      <c r="AS563" s="3">
        <f t="shared" si="35"/>
        <v>14.583761097874389</v>
      </c>
    </row>
    <row r="564" spans="43:45" x14ac:dyDescent="0.2">
      <c r="AQ564" s="7">
        <v>2011</v>
      </c>
      <c r="AR564" s="7" t="s">
        <v>16</v>
      </c>
      <c r="AS564" s="3">
        <f t="shared" si="35"/>
        <v>14.39843760428648</v>
      </c>
    </row>
    <row r="565" spans="43:45" x14ac:dyDescent="0.2">
      <c r="AQ565" s="7">
        <v>2011</v>
      </c>
      <c r="AR565" s="7" t="s">
        <v>17</v>
      </c>
      <c r="AS565" s="3">
        <f t="shared" si="35"/>
        <v>14.632114983638465</v>
      </c>
    </row>
    <row r="566" spans="43:45" x14ac:dyDescent="0.2">
      <c r="AQ566" s="7">
        <v>2011</v>
      </c>
      <c r="AR566" s="7" t="s">
        <v>18</v>
      </c>
      <c r="AS566" s="3">
        <f t="shared" si="35"/>
        <v>15.962566470902619</v>
      </c>
    </row>
    <row r="567" spans="43:45" x14ac:dyDescent="0.2">
      <c r="AQ567" s="7">
        <v>2011</v>
      </c>
      <c r="AR567" s="7" t="s">
        <v>19</v>
      </c>
      <c r="AS567" s="3">
        <f t="shared" si="35"/>
        <v>14.60308783444702</v>
      </c>
    </row>
    <row r="568" spans="43:45" x14ac:dyDescent="0.2">
      <c r="AQ568" s="7">
        <v>2011</v>
      </c>
      <c r="AR568" s="7" t="s">
        <v>20</v>
      </c>
      <c r="AS568" s="3">
        <f t="shared" si="35"/>
        <v>13.909338715915039</v>
      </c>
    </row>
    <row r="569" spans="43:45" x14ac:dyDescent="0.2">
      <c r="AQ569" s="7">
        <v>2011</v>
      </c>
      <c r="AR569" s="7" t="s">
        <v>21</v>
      </c>
      <c r="AS569" s="3">
        <f t="shared" si="35"/>
        <v>11.88685758303431</v>
      </c>
    </row>
    <row r="570" spans="43:45" x14ac:dyDescent="0.2">
      <c r="AQ570" s="7">
        <v>2011</v>
      </c>
      <c r="AR570" s="7" t="s">
        <v>22</v>
      </c>
      <c r="AS570" s="3">
        <f t="shared" si="35"/>
        <v>11.940140360198802</v>
      </c>
    </row>
    <row r="571" spans="43:45" x14ac:dyDescent="0.2">
      <c r="AQ571" s="7">
        <v>2011</v>
      </c>
      <c r="AR571" s="7" t="s">
        <v>23</v>
      </c>
      <c r="AS571" s="3">
        <f t="shared" si="35"/>
        <v>19.596467065998439</v>
      </c>
    </row>
    <row r="572" spans="43:45" x14ac:dyDescent="0.2">
      <c r="AQ572" s="7">
        <v>2011</v>
      </c>
      <c r="AR572" s="7" t="s">
        <v>24</v>
      </c>
      <c r="AS572" s="3">
        <f t="shared" si="35"/>
        <v>16.922118987554239</v>
      </c>
    </row>
    <row r="573" spans="43:45" x14ac:dyDescent="0.2">
      <c r="AQ573" s="7">
        <v>2011</v>
      </c>
      <c r="AR573" s="7" t="s">
        <v>25</v>
      </c>
      <c r="AS573" s="3">
        <f t="shared" si="35"/>
        <v>12.991839107438601</v>
      </c>
    </row>
    <row r="574" spans="43:45" x14ac:dyDescent="0.2">
      <c r="AQ574" s="7">
        <v>2011</v>
      </c>
      <c r="AR574" s="7" t="s">
        <v>26</v>
      </c>
      <c r="AS574" s="3">
        <f t="shared" si="35"/>
        <v>12.323918149152091</v>
      </c>
    </row>
    <row r="575" spans="43:45" x14ac:dyDescent="0.2">
      <c r="AQ575" s="7">
        <v>2011</v>
      </c>
      <c r="AR575" s="7" t="s">
        <v>27</v>
      </c>
      <c r="AS575" s="3">
        <f t="shared" si="35"/>
        <v>24.302601330582192</v>
      </c>
    </row>
    <row r="576" spans="43:45" x14ac:dyDescent="0.2">
      <c r="AQ576" s="7">
        <v>2012</v>
      </c>
      <c r="AR576" s="7" t="s">
        <v>7</v>
      </c>
      <c r="AS576" s="3">
        <f t="shared" ref="AS576:AS596" si="36">AG92</f>
        <v>17.946611253148074</v>
      </c>
    </row>
    <row r="577" spans="43:45" x14ac:dyDescent="0.2">
      <c r="AQ577" s="7">
        <v>2012</v>
      </c>
      <c r="AR577" s="7" t="s">
        <v>8</v>
      </c>
      <c r="AS577" s="3">
        <f t="shared" si="36"/>
        <v>14.261243075991636</v>
      </c>
    </row>
    <row r="578" spans="43:45" x14ac:dyDescent="0.2">
      <c r="AQ578" s="7">
        <v>2012</v>
      </c>
      <c r="AR578" s="7" t="s">
        <v>9</v>
      </c>
      <c r="AS578" s="3">
        <f t="shared" si="36"/>
        <v>18.490407363951654</v>
      </c>
    </row>
    <row r="579" spans="43:45" x14ac:dyDescent="0.2">
      <c r="AQ579" s="7">
        <v>2012</v>
      </c>
      <c r="AR579" s="7" t="s">
        <v>10</v>
      </c>
      <c r="AS579" s="3">
        <f t="shared" si="36"/>
        <v>20.870090659790268</v>
      </c>
    </row>
    <row r="580" spans="43:45" x14ac:dyDescent="0.2">
      <c r="AQ580" s="7">
        <v>2012</v>
      </c>
      <c r="AR580" s="7" t="s">
        <v>11</v>
      </c>
      <c r="AS580" s="3">
        <f t="shared" si="36"/>
        <v>24.704246578004131</v>
      </c>
    </row>
    <row r="581" spans="43:45" x14ac:dyDescent="0.2">
      <c r="AQ581" s="7">
        <v>2012</v>
      </c>
      <c r="AR581" s="7" t="s">
        <v>12</v>
      </c>
      <c r="AS581" s="3">
        <f t="shared" si="36"/>
        <v>22.985243270396953</v>
      </c>
    </row>
    <row r="582" spans="43:45" x14ac:dyDescent="0.2">
      <c r="AQ582" s="7">
        <v>2012</v>
      </c>
      <c r="AR582" s="7" t="s">
        <v>13</v>
      </c>
      <c r="AS582" s="3">
        <f t="shared" si="36"/>
        <v>18.801669044732016</v>
      </c>
    </row>
    <row r="583" spans="43:45" x14ac:dyDescent="0.2">
      <c r="AQ583" s="7">
        <v>2012</v>
      </c>
      <c r="AR583" s="7" t="s">
        <v>14</v>
      </c>
      <c r="AS583" s="3">
        <f t="shared" si="36"/>
        <v>16.93749066240715</v>
      </c>
    </row>
    <row r="584" spans="43:45" x14ac:dyDescent="0.2">
      <c r="AQ584" s="7">
        <v>2012</v>
      </c>
      <c r="AR584" s="7" t="s">
        <v>15</v>
      </c>
      <c r="AS584" s="3">
        <f t="shared" si="36"/>
        <v>18.342414710630695</v>
      </c>
    </row>
    <row r="585" spans="43:45" x14ac:dyDescent="0.2">
      <c r="AQ585" s="7">
        <v>2012</v>
      </c>
      <c r="AR585" s="7" t="s">
        <v>16</v>
      </c>
      <c r="AS585" s="3">
        <f t="shared" si="36"/>
        <v>18.045427912086424</v>
      </c>
    </row>
    <row r="586" spans="43:45" x14ac:dyDescent="0.2">
      <c r="AQ586" s="7">
        <v>2012</v>
      </c>
      <c r="AR586" s="7" t="s">
        <v>17</v>
      </c>
      <c r="AS586" s="3">
        <f t="shared" si="36"/>
        <v>15.80261832365478</v>
      </c>
    </row>
    <row r="587" spans="43:45" x14ac:dyDescent="0.2">
      <c r="AQ587" s="7">
        <v>2012</v>
      </c>
      <c r="AR587" s="7" t="s">
        <v>18</v>
      </c>
      <c r="AS587" s="3">
        <f t="shared" si="36"/>
        <v>16.002583343046048</v>
      </c>
    </row>
    <row r="588" spans="43:45" x14ac:dyDescent="0.2">
      <c r="AQ588" s="7">
        <v>2012</v>
      </c>
      <c r="AR588" s="7" t="s">
        <v>19</v>
      </c>
      <c r="AS588" s="3">
        <f t="shared" si="36"/>
        <v>14.680473868368047</v>
      </c>
    </row>
    <row r="589" spans="43:45" x14ac:dyDescent="0.2">
      <c r="AQ589" s="7">
        <v>2012</v>
      </c>
      <c r="AR589" s="7" t="s">
        <v>20</v>
      </c>
      <c r="AS589" s="3">
        <f t="shared" si="36"/>
        <v>16.487451010259424</v>
      </c>
    </row>
    <row r="590" spans="43:45" x14ac:dyDescent="0.2">
      <c r="AQ590" s="7">
        <v>2012</v>
      </c>
      <c r="AR590" s="7" t="s">
        <v>21</v>
      </c>
      <c r="AS590" s="3">
        <f t="shared" si="36"/>
        <v>15.863723950490872</v>
      </c>
    </row>
    <row r="591" spans="43:45" x14ac:dyDescent="0.2">
      <c r="AQ591" s="7">
        <v>2012</v>
      </c>
      <c r="AR591" s="7" t="s">
        <v>22</v>
      </c>
      <c r="AS591" s="3">
        <f t="shared" si="36"/>
        <v>14.749768697074195</v>
      </c>
    </row>
    <row r="592" spans="43:45" x14ac:dyDescent="0.2">
      <c r="AQ592" s="7">
        <v>2012</v>
      </c>
      <c r="AR592" s="7" t="s">
        <v>23</v>
      </c>
      <c r="AS592" s="3">
        <f t="shared" si="36"/>
        <v>23.658671158758366</v>
      </c>
    </row>
    <row r="593" spans="43:45" x14ac:dyDescent="0.2">
      <c r="AQ593" s="7">
        <v>2012</v>
      </c>
      <c r="AR593" s="7" t="s">
        <v>24</v>
      </c>
      <c r="AS593" s="3">
        <f t="shared" si="36"/>
        <v>24.149713430450468</v>
      </c>
    </row>
    <row r="594" spans="43:45" x14ac:dyDescent="0.2">
      <c r="AQ594" s="7">
        <v>2012</v>
      </c>
      <c r="AR594" s="7" t="s">
        <v>25</v>
      </c>
      <c r="AS594" s="3">
        <f t="shared" si="36"/>
        <v>15.881493126912254</v>
      </c>
    </row>
    <row r="595" spans="43:45" x14ac:dyDescent="0.2">
      <c r="AQ595" s="7">
        <v>2012</v>
      </c>
      <c r="AR595" s="7" t="s">
        <v>26</v>
      </c>
      <c r="AS595" s="3">
        <f t="shared" si="36"/>
        <v>15.819429819688576</v>
      </c>
    </row>
    <row r="596" spans="43:45" x14ac:dyDescent="0.2">
      <c r="AQ596" s="7">
        <v>2012</v>
      </c>
      <c r="AR596" s="7" t="s">
        <v>27</v>
      </c>
      <c r="AS596" s="3">
        <f t="shared" si="36"/>
        <v>24.346660885017371</v>
      </c>
    </row>
    <row r="597" spans="43:45" x14ac:dyDescent="0.2">
      <c r="AQ597" s="7">
        <f>2013</f>
        <v>2013</v>
      </c>
      <c r="AR597" s="7" t="s">
        <v>7</v>
      </c>
      <c r="AS597" s="3">
        <f t="shared" ref="AS597:AS617" si="37">AH92</f>
        <v>17.98460129000819</v>
      </c>
    </row>
    <row r="598" spans="43:45" x14ac:dyDescent="0.2">
      <c r="AQ598" s="7">
        <f>2013</f>
        <v>2013</v>
      </c>
      <c r="AR598" s="7" t="s">
        <v>8</v>
      </c>
      <c r="AS598" s="3">
        <f t="shared" si="37"/>
        <v>12.702904563133892</v>
      </c>
    </row>
    <row r="599" spans="43:45" x14ac:dyDescent="0.2">
      <c r="AQ599" s="7">
        <f>2013</f>
        <v>2013</v>
      </c>
      <c r="AR599" s="7" t="s">
        <v>9</v>
      </c>
      <c r="AS599" s="3">
        <f t="shared" si="37"/>
        <v>16.56834343499316</v>
      </c>
    </row>
    <row r="600" spans="43:45" x14ac:dyDescent="0.2">
      <c r="AQ600" s="7">
        <f>2013</f>
        <v>2013</v>
      </c>
      <c r="AR600" s="7" t="s">
        <v>10</v>
      </c>
      <c r="AS600" s="3">
        <f t="shared" si="37"/>
        <v>18.200094361089555</v>
      </c>
    </row>
    <row r="601" spans="43:45" x14ac:dyDescent="0.2">
      <c r="AQ601" s="7">
        <f>2013</f>
        <v>2013</v>
      </c>
      <c r="AR601" s="7" t="s">
        <v>11</v>
      </c>
      <c r="AS601" s="3">
        <f t="shared" si="37"/>
        <v>22.567564285762906</v>
      </c>
    </row>
    <row r="602" spans="43:45" x14ac:dyDescent="0.2">
      <c r="AQ602" s="7">
        <f>2013</f>
        <v>2013</v>
      </c>
      <c r="AR602" s="7" t="s">
        <v>12</v>
      </c>
      <c r="AS602" s="3">
        <f t="shared" si="37"/>
        <v>21.712340632161869</v>
      </c>
    </row>
    <row r="603" spans="43:45" x14ac:dyDescent="0.2">
      <c r="AQ603" s="7">
        <f>2013</f>
        <v>2013</v>
      </c>
      <c r="AR603" s="7" t="s">
        <v>13</v>
      </c>
      <c r="AS603" s="3">
        <f t="shared" si="37"/>
        <v>19.067410755533665</v>
      </c>
    </row>
    <row r="604" spans="43:45" x14ac:dyDescent="0.2">
      <c r="AQ604" s="7">
        <f>2013</f>
        <v>2013</v>
      </c>
      <c r="AR604" s="7" t="s">
        <v>14</v>
      </c>
      <c r="AS604" s="3">
        <f t="shared" si="37"/>
        <v>16.074294750604647</v>
      </c>
    </row>
    <row r="605" spans="43:45" x14ac:dyDescent="0.2">
      <c r="AQ605" s="7">
        <f>2013</f>
        <v>2013</v>
      </c>
      <c r="AR605" s="7" t="s">
        <v>15</v>
      </c>
      <c r="AS605" s="3">
        <f t="shared" si="37"/>
        <v>19.163917613166877</v>
      </c>
    </row>
    <row r="606" spans="43:45" x14ac:dyDescent="0.2">
      <c r="AQ606" s="7">
        <f>2013</f>
        <v>2013</v>
      </c>
      <c r="AR606" s="7" t="s">
        <v>16</v>
      </c>
      <c r="AS606" s="3">
        <f t="shared" si="37"/>
        <v>18.970520809438892</v>
      </c>
    </row>
    <row r="607" spans="43:45" x14ac:dyDescent="0.2">
      <c r="AQ607" s="7">
        <f>2013</f>
        <v>2013</v>
      </c>
      <c r="AR607" s="7" t="s">
        <v>17</v>
      </c>
      <c r="AS607" s="3">
        <f t="shared" si="37"/>
        <v>15.037796742719097</v>
      </c>
    </row>
    <row r="608" spans="43:45" x14ac:dyDescent="0.2">
      <c r="AQ608" s="7">
        <f>2013</f>
        <v>2013</v>
      </c>
      <c r="AR608" s="7" t="s">
        <v>18</v>
      </c>
      <c r="AS608" s="3">
        <f t="shared" si="37"/>
        <v>14.150428368777193</v>
      </c>
    </row>
    <row r="609" spans="43:45" x14ac:dyDescent="0.2">
      <c r="AQ609" s="7">
        <f>2013</f>
        <v>2013</v>
      </c>
      <c r="AR609" s="7" t="s">
        <v>19</v>
      </c>
      <c r="AS609" s="3">
        <f t="shared" si="37"/>
        <v>12.984971945552427</v>
      </c>
    </row>
    <row r="610" spans="43:45" x14ac:dyDescent="0.2">
      <c r="AQ610" s="7">
        <f>2013</f>
        <v>2013</v>
      </c>
      <c r="AR610" s="7" t="s">
        <v>20</v>
      </c>
      <c r="AS610" s="3">
        <f t="shared" si="37"/>
        <v>16.572959605973683</v>
      </c>
    </row>
    <row r="611" spans="43:45" x14ac:dyDescent="0.2">
      <c r="AQ611" s="7">
        <f>2013</f>
        <v>2013</v>
      </c>
      <c r="AR611" s="7" t="s">
        <v>21</v>
      </c>
      <c r="AS611" s="3">
        <f t="shared" si="37"/>
        <v>17.375904560621969</v>
      </c>
    </row>
    <row r="612" spans="43:45" x14ac:dyDescent="0.2">
      <c r="AQ612" s="7">
        <f>2013</f>
        <v>2013</v>
      </c>
      <c r="AR612" s="7" t="s">
        <v>22</v>
      </c>
      <c r="AS612" s="3">
        <f t="shared" si="37"/>
        <v>15.284698476886607</v>
      </c>
    </row>
    <row r="613" spans="43:45" x14ac:dyDescent="0.2">
      <c r="AQ613" s="7">
        <f>2013</f>
        <v>2013</v>
      </c>
      <c r="AR613" s="7" t="s">
        <v>23</v>
      </c>
      <c r="AS613" s="3">
        <f t="shared" si="37"/>
        <v>24.129888378548596</v>
      </c>
    </row>
    <row r="614" spans="43:45" x14ac:dyDescent="0.2">
      <c r="AQ614" s="7">
        <f>2013</f>
        <v>2013</v>
      </c>
      <c r="AR614" s="7" t="s">
        <v>24</v>
      </c>
      <c r="AS614" s="3">
        <f t="shared" si="37"/>
        <v>26.540375140309607</v>
      </c>
    </row>
    <row r="615" spans="43:45" x14ac:dyDescent="0.2">
      <c r="AQ615" s="7">
        <f>2013</f>
        <v>2013</v>
      </c>
      <c r="AR615" s="7" t="s">
        <v>25</v>
      </c>
      <c r="AS615" s="3">
        <f t="shared" si="37"/>
        <v>16.222427348513872</v>
      </c>
    </row>
    <row r="616" spans="43:45" x14ac:dyDescent="0.2">
      <c r="AQ616" s="7">
        <f>2013</f>
        <v>2013</v>
      </c>
      <c r="AR616" s="7" t="s">
        <v>26</v>
      </c>
      <c r="AS616" s="3">
        <f t="shared" si="37"/>
        <v>16.405325094018515</v>
      </c>
    </row>
    <row r="617" spans="43:45" x14ac:dyDescent="0.2">
      <c r="AQ617" s="7">
        <f>2013</f>
        <v>2013</v>
      </c>
      <c r="AR617" s="7" t="s">
        <v>27</v>
      </c>
      <c r="AS617" s="3">
        <f t="shared" si="37"/>
        <v>21.737454825847045</v>
      </c>
    </row>
    <row r="618" spans="43:45" x14ac:dyDescent="0.2">
      <c r="AQ618" s="7">
        <v>2014</v>
      </c>
      <c r="AR618" s="7" t="s">
        <v>7</v>
      </c>
      <c r="AS618" s="3">
        <f t="shared" ref="AS618:AS638" si="38">AI92</f>
        <v>16.98</v>
      </c>
    </row>
    <row r="619" spans="43:45" x14ac:dyDescent="0.2">
      <c r="AQ619" s="7">
        <v>2014</v>
      </c>
      <c r="AR619" s="7" t="s">
        <v>8</v>
      </c>
      <c r="AS619" s="3">
        <f t="shared" si="38"/>
        <v>10.87</v>
      </c>
    </row>
    <row r="620" spans="43:45" x14ac:dyDescent="0.2">
      <c r="AQ620" s="7">
        <v>2014</v>
      </c>
      <c r="AR620" s="7" t="s">
        <v>9</v>
      </c>
      <c r="AS620" s="3">
        <f t="shared" si="38"/>
        <v>14.13</v>
      </c>
    </row>
    <row r="621" spans="43:45" x14ac:dyDescent="0.2">
      <c r="AQ621" s="7">
        <v>2014</v>
      </c>
      <c r="AR621" s="7" t="s">
        <v>10</v>
      </c>
      <c r="AS621" s="3">
        <f t="shared" si="38"/>
        <v>15.16</v>
      </c>
    </row>
    <row r="622" spans="43:45" x14ac:dyDescent="0.2">
      <c r="AQ622" s="7">
        <v>2014</v>
      </c>
      <c r="AR622" s="7" t="s">
        <v>11</v>
      </c>
      <c r="AS622" s="3">
        <f t="shared" si="38"/>
        <v>20</v>
      </c>
    </row>
    <row r="623" spans="43:45" x14ac:dyDescent="0.2">
      <c r="AQ623" s="7">
        <v>2014</v>
      </c>
      <c r="AR623" s="7" t="s">
        <v>12</v>
      </c>
      <c r="AS623" s="3">
        <f t="shared" si="38"/>
        <v>20.03</v>
      </c>
    </row>
    <row r="624" spans="43:45" x14ac:dyDescent="0.2">
      <c r="AQ624" s="7">
        <v>2014</v>
      </c>
      <c r="AR624" s="7" t="s">
        <v>13</v>
      </c>
      <c r="AS624" s="3">
        <f t="shared" si="38"/>
        <v>18.12</v>
      </c>
    </row>
    <row r="625" spans="43:45" x14ac:dyDescent="0.2">
      <c r="AQ625" s="7">
        <v>2014</v>
      </c>
      <c r="AR625" s="7" t="s">
        <v>14</v>
      </c>
      <c r="AS625" s="3">
        <f t="shared" si="38"/>
        <v>14.9</v>
      </c>
    </row>
    <row r="626" spans="43:45" x14ac:dyDescent="0.2">
      <c r="AQ626" s="7">
        <v>2014</v>
      </c>
      <c r="AR626" s="7" t="s">
        <v>15</v>
      </c>
      <c r="AS626" s="3">
        <f t="shared" si="38"/>
        <v>18.760000000000002</v>
      </c>
    </row>
    <row r="627" spans="43:45" x14ac:dyDescent="0.2">
      <c r="AQ627" s="7">
        <v>2014</v>
      </c>
      <c r="AR627" s="7" t="s">
        <v>16</v>
      </c>
      <c r="AS627" s="3">
        <f t="shared" si="38"/>
        <v>18.760000000000002</v>
      </c>
    </row>
    <row r="628" spans="43:45" x14ac:dyDescent="0.2">
      <c r="AQ628" s="7">
        <v>2014</v>
      </c>
      <c r="AR628" s="7" t="s">
        <v>17</v>
      </c>
      <c r="AS628" s="3">
        <f t="shared" si="38"/>
        <v>13.9</v>
      </c>
    </row>
    <row r="629" spans="43:45" x14ac:dyDescent="0.2">
      <c r="AQ629" s="7">
        <v>2014</v>
      </c>
      <c r="AR629" s="7" t="s">
        <v>18</v>
      </c>
      <c r="AS629" s="3">
        <f t="shared" si="38"/>
        <v>12</v>
      </c>
    </row>
    <row r="630" spans="43:45" x14ac:dyDescent="0.2">
      <c r="AQ630" s="7">
        <v>2014</v>
      </c>
      <c r="AR630" s="7" t="s">
        <v>19</v>
      </c>
      <c r="AS630" s="3">
        <f t="shared" si="38"/>
        <v>11.01</v>
      </c>
    </row>
    <row r="631" spans="43:45" x14ac:dyDescent="0.2">
      <c r="AQ631" s="7">
        <v>2014</v>
      </c>
      <c r="AR631" s="7" t="s">
        <v>20</v>
      </c>
      <c r="AS631" s="3">
        <f t="shared" si="38"/>
        <v>15.64</v>
      </c>
    </row>
    <row r="632" spans="43:45" x14ac:dyDescent="0.2">
      <c r="AQ632" s="7">
        <v>2014</v>
      </c>
      <c r="AR632" s="7" t="s">
        <v>21</v>
      </c>
      <c r="AS632" s="3">
        <f t="shared" si="38"/>
        <v>18</v>
      </c>
    </row>
    <row r="633" spans="43:45" x14ac:dyDescent="0.2">
      <c r="AQ633" s="7">
        <v>2014</v>
      </c>
      <c r="AR633" s="7" t="s">
        <v>22</v>
      </c>
      <c r="AS633" s="3">
        <f t="shared" si="38"/>
        <v>15</v>
      </c>
    </row>
    <row r="634" spans="43:45" x14ac:dyDescent="0.2">
      <c r="AQ634" s="7">
        <v>2014</v>
      </c>
      <c r="AR634" s="7" t="s">
        <v>23</v>
      </c>
      <c r="AS634" s="3">
        <f t="shared" si="38"/>
        <v>23.1</v>
      </c>
    </row>
    <row r="635" spans="43:45" x14ac:dyDescent="0.2">
      <c r="AQ635" s="7">
        <v>2014</v>
      </c>
      <c r="AR635" s="7" t="s">
        <v>24</v>
      </c>
      <c r="AS635" s="3">
        <f t="shared" si="38"/>
        <v>26</v>
      </c>
    </row>
    <row r="636" spans="43:45" x14ac:dyDescent="0.2">
      <c r="AQ636" s="7">
        <v>2014</v>
      </c>
      <c r="AR636" s="7" t="s">
        <v>25</v>
      </c>
      <c r="AS636" s="3">
        <f t="shared" si="38"/>
        <v>15.5</v>
      </c>
    </row>
    <row r="637" spans="43:45" x14ac:dyDescent="0.2">
      <c r="AQ637" s="7">
        <v>2014</v>
      </c>
      <c r="AR637" s="7" t="s">
        <v>26</v>
      </c>
      <c r="AS637" s="3">
        <f t="shared" si="38"/>
        <v>15.5</v>
      </c>
    </row>
    <row r="638" spans="43:45" x14ac:dyDescent="0.2">
      <c r="AQ638" s="7">
        <v>2014</v>
      </c>
      <c r="AR638" s="7" t="s">
        <v>27</v>
      </c>
      <c r="AS638" s="3">
        <f t="shared" si="38"/>
        <v>18.71</v>
      </c>
    </row>
    <row r="639" spans="43:45" x14ac:dyDescent="0.2">
      <c r="AQ639" s="7">
        <v>2015</v>
      </c>
      <c r="AR639" s="7" t="s">
        <v>7</v>
      </c>
      <c r="AS639" s="3">
        <f t="shared" ref="AS639:AS659" si="39">AJ92</f>
        <v>12.003509985801589</v>
      </c>
    </row>
    <row r="640" spans="43:45" x14ac:dyDescent="0.2">
      <c r="AQ640" s="7">
        <v>2015</v>
      </c>
      <c r="AR640" s="7" t="s">
        <v>8</v>
      </c>
      <c r="AS640" s="3">
        <f t="shared" si="39"/>
        <v>5.4304437355983355</v>
      </c>
    </row>
    <row r="641" spans="43:45" x14ac:dyDescent="0.2">
      <c r="AQ641" s="7">
        <v>2015</v>
      </c>
      <c r="AR641" s="7" t="s">
        <v>9</v>
      </c>
      <c r="AS641" s="3">
        <f t="shared" si="39"/>
        <v>7.7637887257260854</v>
      </c>
    </row>
    <row r="642" spans="43:45" x14ac:dyDescent="0.2">
      <c r="AQ642" s="7">
        <v>2015</v>
      </c>
      <c r="AR642" s="7" t="s">
        <v>10</v>
      </c>
      <c r="AS642" s="3">
        <f t="shared" si="39"/>
        <v>7.0409737563447177</v>
      </c>
    </row>
    <row r="643" spans="43:45" x14ac:dyDescent="0.2">
      <c r="AQ643" s="7">
        <v>2015</v>
      </c>
      <c r="AR643" s="7" t="s">
        <v>11</v>
      </c>
      <c r="AS643" s="3">
        <f t="shared" si="39"/>
        <v>10.547526267117986</v>
      </c>
    </row>
    <row r="644" spans="43:45" x14ac:dyDescent="0.2">
      <c r="AQ644" s="7">
        <v>2015</v>
      </c>
      <c r="AR644" s="7" t="s">
        <v>12</v>
      </c>
      <c r="AS644" s="3">
        <f t="shared" si="39"/>
        <v>11.04795400823115</v>
      </c>
    </row>
    <row r="645" spans="43:45" x14ac:dyDescent="0.2">
      <c r="AQ645" s="7">
        <v>2015</v>
      </c>
      <c r="AR645" s="7" t="s">
        <v>13</v>
      </c>
      <c r="AS645" s="3">
        <f t="shared" si="39"/>
        <v>13.333659970190654</v>
      </c>
    </row>
    <row r="646" spans="43:45" x14ac:dyDescent="0.2">
      <c r="AQ646" s="7">
        <v>2015</v>
      </c>
      <c r="AR646" s="7" t="s">
        <v>14</v>
      </c>
      <c r="AS646" s="3">
        <f t="shared" si="39"/>
        <v>8.0752692237779584</v>
      </c>
    </row>
    <row r="647" spans="43:45" x14ac:dyDescent="0.2">
      <c r="AQ647" s="7">
        <v>2015</v>
      </c>
      <c r="AR647" s="7" t="s">
        <v>15</v>
      </c>
      <c r="AS647" s="3">
        <f t="shared" si="39"/>
        <v>13.945632855109334</v>
      </c>
    </row>
    <row r="648" spans="43:45" x14ac:dyDescent="0.2">
      <c r="AQ648" s="7">
        <v>2015</v>
      </c>
      <c r="AR648" s="7" t="s">
        <v>16</v>
      </c>
      <c r="AS648" s="3">
        <f t="shared" si="39"/>
        <v>14.298459881478468</v>
      </c>
    </row>
    <row r="649" spans="43:45" x14ac:dyDescent="0.2">
      <c r="AQ649" s="7">
        <v>2015</v>
      </c>
      <c r="AR649" s="7" t="s">
        <v>17</v>
      </c>
      <c r="AS649" s="3">
        <f t="shared" si="39"/>
        <v>7.6832037197689491</v>
      </c>
    </row>
    <row r="650" spans="43:45" x14ac:dyDescent="0.2">
      <c r="AQ650" s="7">
        <v>2015</v>
      </c>
      <c r="AR650" s="7" t="s">
        <v>18</v>
      </c>
      <c r="AS650" s="3">
        <f t="shared" si="39"/>
        <v>7.0720237388819616</v>
      </c>
    </row>
    <row r="651" spans="43:45" x14ac:dyDescent="0.2">
      <c r="AQ651" s="7">
        <v>2015</v>
      </c>
      <c r="AR651" s="7" t="s">
        <v>19</v>
      </c>
      <c r="AS651" s="3">
        <f t="shared" si="39"/>
        <v>7.5631574903149517</v>
      </c>
    </row>
    <row r="652" spans="43:45" x14ac:dyDescent="0.2">
      <c r="AQ652" s="7">
        <v>2015</v>
      </c>
      <c r="AR652" s="7" t="s">
        <v>20</v>
      </c>
      <c r="AS652" s="3">
        <f t="shared" si="39"/>
        <v>11.403773731372056</v>
      </c>
    </row>
    <row r="653" spans="43:45" x14ac:dyDescent="0.2">
      <c r="AQ653" s="7">
        <v>2015</v>
      </c>
      <c r="AR653" s="7" t="s">
        <v>21</v>
      </c>
      <c r="AS653" s="3">
        <f t="shared" si="39"/>
        <v>12.97749609554789</v>
      </c>
    </row>
    <row r="654" spans="43:45" x14ac:dyDescent="0.2">
      <c r="AQ654" s="7">
        <v>2015</v>
      </c>
      <c r="AR654" s="7" t="s">
        <v>22</v>
      </c>
      <c r="AS654" s="3">
        <f t="shared" si="39"/>
        <v>10.364649586178627</v>
      </c>
    </row>
    <row r="655" spans="43:45" x14ac:dyDescent="0.2">
      <c r="AQ655" s="7">
        <v>2015</v>
      </c>
      <c r="AR655" s="7" t="s">
        <v>23</v>
      </c>
      <c r="AS655" s="3">
        <f t="shared" si="39"/>
        <v>17.234201366065776</v>
      </c>
    </row>
    <row r="656" spans="43:45" x14ac:dyDescent="0.2">
      <c r="AQ656" s="7">
        <v>2015</v>
      </c>
      <c r="AR656" s="7" t="s">
        <v>24</v>
      </c>
      <c r="AS656" s="3">
        <f t="shared" si="39"/>
        <v>24.469507851636028</v>
      </c>
    </row>
    <row r="657" spans="43:45" x14ac:dyDescent="0.2">
      <c r="AQ657" s="7">
        <v>2015</v>
      </c>
      <c r="AR657" s="7" t="s">
        <v>25</v>
      </c>
      <c r="AS657" s="3">
        <f t="shared" si="39"/>
        <v>11.32232018817094</v>
      </c>
    </row>
    <row r="658" spans="43:45" x14ac:dyDescent="0.2">
      <c r="AQ658" s="7">
        <v>2015</v>
      </c>
      <c r="AR658" s="7" t="s">
        <v>26</v>
      </c>
      <c r="AS658" s="3">
        <f t="shared" si="39"/>
        <v>12.673860697186083</v>
      </c>
    </row>
    <row r="659" spans="43:45" x14ac:dyDescent="0.2">
      <c r="AQ659" s="7">
        <v>2015</v>
      </c>
      <c r="AR659" s="7" t="s">
        <v>27</v>
      </c>
      <c r="AS659" s="3">
        <f t="shared" si="39"/>
        <v>9.534667681029255</v>
      </c>
    </row>
    <row r="660" spans="43:45" x14ac:dyDescent="0.2">
      <c r="AQ660" s="7">
        <v>2016</v>
      </c>
      <c r="AR660" s="7" t="s">
        <v>7</v>
      </c>
      <c r="AS660" s="3">
        <f>AK92</f>
        <v>7.6327382878510299</v>
      </c>
    </row>
    <row r="661" spans="43:45" x14ac:dyDescent="0.2">
      <c r="AQ661" s="7">
        <v>2016</v>
      </c>
      <c r="AR661" s="7" t="s">
        <v>8</v>
      </c>
      <c r="AS661" s="3">
        <f t="shared" ref="AS661:AS680" si="40">AK93</f>
        <v>3.9655804383096305</v>
      </c>
    </row>
    <row r="662" spans="43:45" x14ac:dyDescent="0.2">
      <c r="AQ662" s="7">
        <v>2016</v>
      </c>
      <c r="AR662" s="7" t="s">
        <v>9</v>
      </c>
      <c r="AS662" s="3">
        <f t="shared" si="40"/>
        <v>4.682641996411899</v>
      </c>
    </row>
    <row r="663" spans="43:45" x14ac:dyDescent="0.2">
      <c r="AQ663" s="7">
        <v>2016</v>
      </c>
      <c r="AR663" s="7" t="s">
        <v>10</v>
      </c>
      <c r="AS663" s="3">
        <f t="shared" si="40"/>
        <v>4.3924594973745474</v>
      </c>
    </row>
    <row r="664" spans="43:45" x14ac:dyDescent="0.2">
      <c r="AQ664" s="7">
        <v>2016</v>
      </c>
      <c r="AR664" s="7" t="s">
        <v>11</v>
      </c>
      <c r="AS664" s="3">
        <f t="shared" si="40"/>
        <v>7.46402700097841</v>
      </c>
    </row>
    <row r="665" spans="43:45" x14ac:dyDescent="0.2">
      <c r="AQ665" s="7">
        <v>2016</v>
      </c>
      <c r="AR665" s="7" t="s">
        <v>12</v>
      </c>
      <c r="AS665" s="3">
        <f t="shared" si="40"/>
        <v>8.1179133641925905</v>
      </c>
    </row>
    <row r="666" spans="43:45" x14ac:dyDescent="0.2">
      <c r="AQ666" s="7">
        <v>2016</v>
      </c>
      <c r="AR666" s="7" t="s">
        <v>13</v>
      </c>
      <c r="AS666" s="3">
        <f t="shared" si="40"/>
        <v>8.4212818372335221</v>
      </c>
    </row>
    <row r="667" spans="43:45" x14ac:dyDescent="0.2">
      <c r="AQ667" s="7">
        <v>2016</v>
      </c>
      <c r="AR667" s="7" t="s">
        <v>14</v>
      </c>
      <c r="AS667" s="3">
        <f t="shared" si="40"/>
        <v>5.8489681586001128</v>
      </c>
    </row>
    <row r="668" spans="43:45" x14ac:dyDescent="0.2">
      <c r="AQ668" s="7">
        <v>2016</v>
      </c>
      <c r="AR668" s="7" t="s">
        <v>15</v>
      </c>
      <c r="AS668" s="3">
        <f t="shared" si="40"/>
        <v>8.987096574475725</v>
      </c>
    </row>
    <row r="669" spans="43:45" x14ac:dyDescent="0.2">
      <c r="AQ669" s="7">
        <v>2016</v>
      </c>
      <c r="AR669" s="7" t="s">
        <v>16</v>
      </c>
      <c r="AS669" s="3">
        <f t="shared" si="40"/>
        <v>9.7033172767787388</v>
      </c>
    </row>
    <row r="670" spans="43:45" x14ac:dyDescent="0.2">
      <c r="AQ670" s="7">
        <v>2016</v>
      </c>
      <c r="AR670" s="7" t="s">
        <v>17</v>
      </c>
      <c r="AS670" s="3">
        <f t="shared" si="40"/>
        <v>5.3534874468533831</v>
      </c>
    </row>
    <row r="671" spans="43:45" x14ac:dyDescent="0.2">
      <c r="AQ671" s="7">
        <v>2016</v>
      </c>
      <c r="AR671" s="7" t="s">
        <v>18</v>
      </c>
      <c r="AS671" s="3">
        <f t="shared" si="40"/>
        <v>4.9375047594316506</v>
      </c>
    </row>
    <row r="672" spans="43:45" x14ac:dyDescent="0.2">
      <c r="AQ672" s="7">
        <v>2016</v>
      </c>
      <c r="AR672" s="7" t="s">
        <v>19</v>
      </c>
      <c r="AS672" s="3">
        <f t="shared" si="40"/>
        <v>5.5632001401046471</v>
      </c>
    </row>
    <row r="673" spans="43:45" x14ac:dyDescent="0.2">
      <c r="AQ673" s="7">
        <v>2016</v>
      </c>
      <c r="AR673" s="7" t="s">
        <v>20</v>
      </c>
      <c r="AS673" s="3">
        <f t="shared" si="40"/>
        <v>7.242080658150793</v>
      </c>
    </row>
    <row r="674" spans="43:45" x14ac:dyDescent="0.2">
      <c r="AQ674" s="7">
        <v>2016</v>
      </c>
      <c r="AR674" s="7" t="s">
        <v>21</v>
      </c>
      <c r="AS674" s="3">
        <f t="shared" si="40"/>
        <v>9.1191485794848894</v>
      </c>
    </row>
    <row r="675" spans="43:45" x14ac:dyDescent="0.2">
      <c r="AQ675" s="7">
        <v>2016</v>
      </c>
      <c r="AR675" s="7" t="s">
        <v>22</v>
      </c>
      <c r="AS675" s="3">
        <f t="shared" si="40"/>
        <v>6.8037179035124433</v>
      </c>
    </row>
    <row r="676" spans="43:45" x14ac:dyDescent="0.2">
      <c r="AQ676" s="7">
        <v>2016</v>
      </c>
      <c r="AR676" s="7" t="s">
        <v>23</v>
      </c>
      <c r="AS676" s="3">
        <f t="shared" si="40"/>
        <v>11.165602328063192</v>
      </c>
    </row>
    <row r="677" spans="43:45" x14ac:dyDescent="0.2">
      <c r="AQ677" s="7">
        <v>2016</v>
      </c>
      <c r="AR677" s="7" t="s">
        <v>24</v>
      </c>
      <c r="AS677" s="3">
        <f t="shared" si="40"/>
        <v>14.333607020018015</v>
      </c>
    </row>
    <row r="678" spans="43:45" x14ac:dyDescent="0.2">
      <c r="AQ678" s="7">
        <v>2016</v>
      </c>
      <c r="AR678" s="7" t="s">
        <v>25</v>
      </c>
      <c r="AS678" s="3">
        <f t="shared" si="40"/>
        <v>7.0195383073697339</v>
      </c>
    </row>
    <row r="679" spans="43:45" x14ac:dyDescent="0.2">
      <c r="AQ679" s="7">
        <v>2016</v>
      </c>
      <c r="AR679" s="7" t="s">
        <v>26</v>
      </c>
      <c r="AS679" s="3">
        <f t="shared" si="40"/>
        <v>7.1634604236420829</v>
      </c>
    </row>
    <row r="680" spans="43:45" x14ac:dyDescent="0.2">
      <c r="AQ680" s="7">
        <v>2016</v>
      </c>
      <c r="AR680" s="7" t="s">
        <v>27</v>
      </c>
      <c r="AS680" s="3">
        <f t="shared" si="40"/>
        <v>6.5415749444989117</v>
      </c>
    </row>
    <row r="681" spans="43:45" x14ac:dyDescent="0.2">
      <c r="AQ681" s="7">
        <v>2017</v>
      </c>
      <c r="AR681" s="7" t="s">
        <v>7</v>
      </c>
      <c r="AS681" s="3">
        <f>AL92</f>
        <v>8.1840593432836979</v>
      </c>
    </row>
    <row r="682" spans="43:45" x14ac:dyDescent="0.2">
      <c r="AQ682" s="7">
        <v>2017</v>
      </c>
      <c r="AR682" s="7" t="s">
        <v>8</v>
      </c>
      <c r="AS682" s="3">
        <f t="shared" ref="AS682:AS701" si="41">AL93</f>
        <v>5.9476041137405948</v>
      </c>
    </row>
    <row r="683" spans="43:45" x14ac:dyDescent="0.2">
      <c r="AQ683" s="7">
        <v>2017</v>
      </c>
      <c r="AR683" s="7" t="s">
        <v>9</v>
      </c>
      <c r="AS683" s="3">
        <f t="shared" si="41"/>
        <v>7.0248859283348626</v>
      </c>
    </row>
    <row r="684" spans="43:45" x14ac:dyDescent="0.2">
      <c r="AQ684" s="7">
        <v>2017</v>
      </c>
      <c r="AR684" s="7" t="s">
        <v>10</v>
      </c>
      <c r="AS684" s="3">
        <f t="shared" si="41"/>
        <v>7.0641048852440207</v>
      </c>
    </row>
    <row r="685" spans="43:45" x14ac:dyDescent="0.2">
      <c r="AQ685" s="7">
        <v>2017</v>
      </c>
      <c r="AR685" s="7" t="s">
        <v>11</v>
      </c>
      <c r="AS685" s="3">
        <f t="shared" si="41"/>
        <v>10.57445639171309</v>
      </c>
    </row>
    <row r="686" spans="43:45" x14ac:dyDescent="0.2">
      <c r="AQ686" s="7">
        <v>2017</v>
      </c>
      <c r="AR686" s="7" t="s">
        <v>12</v>
      </c>
      <c r="AS686" s="3">
        <f t="shared" si="41"/>
        <v>11.073543882851572</v>
      </c>
    </row>
    <row r="687" spans="43:45" x14ac:dyDescent="0.2">
      <c r="AQ687" s="7">
        <v>2017</v>
      </c>
      <c r="AR687" s="7" t="s">
        <v>13</v>
      </c>
      <c r="AS687" s="3">
        <f t="shared" si="41"/>
        <v>8.6713711688785935</v>
      </c>
    </row>
    <row r="688" spans="43:45" x14ac:dyDescent="0.2">
      <c r="AQ688" s="7">
        <v>2017</v>
      </c>
      <c r="AR688" s="7" t="s">
        <v>14</v>
      </c>
      <c r="AS688" s="3">
        <f t="shared" si="41"/>
        <v>8.0947129012030921</v>
      </c>
    </row>
    <row r="689" spans="43:45" x14ac:dyDescent="0.2">
      <c r="AQ689" s="7">
        <v>2017</v>
      </c>
      <c r="AR689" s="7" t="s">
        <v>15</v>
      </c>
      <c r="AS689" s="3">
        <f t="shared" si="41"/>
        <v>9.2317736231711738</v>
      </c>
    </row>
    <row r="690" spans="43:45" x14ac:dyDescent="0.2">
      <c r="AQ690" s="7">
        <v>2017</v>
      </c>
      <c r="AR690" s="7" t="s">
        <v>16</v>
      </c>
      <c r="AS690" s="3">
        <f t="shared" si="41"/>
        <v>9.9300632639942421</v>
      </c>
    </row>
    <row r="691" spans="43:45" x14ac:dyDescent="0.2">
      <c r="AQ691" s="7">
        <v>2017</v>
      </c>
      <c r="AR691" s="7" t="s">
        <v>17</v>
      </c>
      <c r="AS691" s="3">
        <f t="shared" si="41"/>
        <v>7.2798895360823606</v>
      </c>
    </row>
    <row r="692" spans="43:45" x14ac:dyDescent="0.2">
      <c r="AQ692" s="7">
        <v>2017</v>
      </c>
      <c r="AR692" s="7" t="s">
        <v>18</v>
      </c>
      <c r="AS692" s="3">
        <f t="shared" si="41"/>
        <v>7.0906658260387321</v>
      </c>
    </row>
    <row r="693" spans="43:45" x14ac:dyDescent="0.2">
      <c r="AQ693" s="7">
        <v>2017</v>
      </c>
      <c r="AR693" s="7" t="s">
        <v>19</v>
      </c>
      <c r="AS693" s="3">
        <f t="shared" si="41"/>
        <v>7.5806243667360018</v>
      </c>
    </row>
    <row r="694" spans="43:45" x14ac:dyDescent="0.2">
      <c r="AQ694" s="7">
        <v>2017</v>
      </c>
      <c r="AR694" s="7" t="s">
        <v>20</v>
      </c>
      <c r="AS694" s="3">
        <f t="shared" si="41"/>
        <v>7.5369992210401779</v>
      </c>
    </row>
    <row r="695" spans="43:45" x14ac:dyDescent="0.2">
      <c r="AQ695" s="7">
        <v>2017</v>
      </c>
      <c r="AR695" s="7" t="s">
        <v>21</v>
      </c>
      <c r="AS695" s="3">
        <f t="shared" si="41"/>
        <v>9.8941441574448099</v>
      </c>
    </row>
    <row r="696" spans="43:45" x14ac:dyDescent="0.2">
      <c r="AQ696" s="7">
        <v>2017</v>
      </c>
      <c r="AR696" s="7" t="s">
        <v>22</v>
      </c>
      <c r="AS696" s="3">
        <f t="shared" si="41"/>
        <v>7.5189738662757524</v>
      </c>
    </row>
    <row r="697" spans="43:45" x14ac:dyDescent="0.2">
      <c r="AQ697" s="7">
        <v>2017</v>
      </c>
      <c r="AR697" s="7" t="s">
        <v>23</v>
      </c>
      <c r="AS697" s="3">
        <f t="shared" si="41"/>
        <v>11.452982909973496</v>
      </c>
    </row>
    <row r="698" spans="43:45" x14ac:dyDescent="0.2">
      <c r="AQ698" s="7">
        <v>2017</v>
      </c>
      <c r="AR698" s="7" t="s">
        <v>24</v>
      </c>
      <c r="AS698" s="3">
        <f t="shared" si="41"/>
        <v>11.027166435344901</v>
      </c>
    </row>
    <row r="699" spans="43:45" x14ac:dyDescent="0.2">
      <c r="AQ699" s="7">
        <v>2017</v>
      </c>
      <c r="AR699" s="7" t="s">
        <v>25</v>
      </c>
      <c r="AS699" s="3">
        <f t="shared" si="41"/>
        <v>7.231857889746129</v>
      </c>
    </row>
    <row r="700" spans="43:45" x14ac:dyDescent="0.2">
      <c r="AQ700" s="7">
        <v>2017</v>
      </c>
      <c r="AR700" s="7" t="s">
        <v>26</v>
      </c>
      <c r="AS700" s="3">
        <f t="shared" si="41"/>
        <v>6.2792681297215029</v>
      </c>
    </row>
    <row r="701" spans="43:45" x14ac:dyDescent="0.2">
      <c r="AQ701" s="7">
        <v>2017</v>
      </c>
      <c r="AR701" s="7" t="s">
        <v>27</v>
      </c>
      <c r="AS701" s="3">
        <f t="shared" si="41"/>
        <v>9.5608082289465504</v>
      </c>
    </row>
    <row r="702" spans="43:45" x14ac:dyDescent="0.2">
      <c r="AQ702" s="7">
        <v>2018</v>
      </c>
      <c r="AR702" s="7" t="s">
        <v>7</v>
      </c>
      <c r="AS702" s="3">
        <f>AM92</f>
        <v>10.771216760926244</v>
      </c>
    </row>
    <row r="703" spans="43:45" x14ac:dyDescent="0.2">
      <c r="AQ703" s="7">
        <v>2018</v>
      </c>
      <c r="AR703" s="7" t="s">
        <v>8</v>
      </c>
      <c r="AS703" s="3">
        <f t="shared" ref="AS703:AS722" si="42">AM93</f>
        <v>8.1183919487364147</v>
      </c>
    </row>
    <row r="704" spans="43:45" x14ac:dyDescent="0.2">
      <c r="AQ704" s="7">
        <v>2018</v>
      </c>
      <c r="AR704" s="7" t="s">
        <v>9</v>
      </c>
      <c r="AS704" s="3">
        <f t="shared" si="42"/>
        <v>9.9839297566948009</v>
      </c>
    </row>
    <row r="705" spans="43:45" x14ac:dyDescent="0.2">
      <c r="AQ705" s="7">
        <v>2018</v>
      </c>
      <c r="AR705" s="7" t="s">
        <v>10</v>
      </c>
      <c r="AS705" s="3">
        <f t="shared" si="42"/>
        <v>9.9901926910058254</v>
      </c>
    </row>
    <row r="706" spans="43:45" x14ac:dyDescent="0.2">
      <c r="AQ706" s="7">
        <v>2018</v>
      </c>
      <c r="AR706" s="7" t="s">
        <v>11</v>
      </c>
      <c r="AS706" s="3">
        <f t="shared" si="42"/>
        <v>13.981117152993932</v>
      </c>
    </row>
    <row r="707" spans="43:45" x14ac:dyDescent="0.2">
      <c r="AQ707" s="7">
        <v>2018</v>
      </c>
      <c r="AR707" s="7" t="s">
        <v>12</v>
      </c>
      <c r="AS707" s="3">
        <f t="shared" si="42"/>
        <v>14.31066302233522</v>
      </c>
    </row>
    <row r="708" spans="43:45" x14ac:dyDescent="0.2">
      <c r="AQ708" s="7">
        <v>2018</v>
      </c>
      <c r="AR708" s="7" t="s">
        <v>13</v>
      </c>
      <c r="AS708" s="3">
        <f t="shared" si="42"/>
        <v>11.364370575798928</v>
      </c>
    </row>
    <row r="709" spans="43:45" x14ac:dyDescent="0.2">
      <c r="AQ709" s="7">
        <v>2018</v>
      </c>
      <c r="AR709" s="7" t="s">
        <v>14</v>
      </c>
      <c r="AS709" s="3">
        <f t="shared" si="42"/>
        <v>10.554338095482548</v>
      </c>
    </row>
    <row r="710" spans="43:45" x14ac:dyDescent="0.2">
      <c r="AQ710" s="7">
        <v>2018</v>
      </c>
      <c r="AR710" s="7" t="s">
        <v>15</v>
      </c>
      <c r="AS710" s="3">
        <f t="shared" si="42"/>
        <v>11.945566588197867</v>
      </c>
    </row>
    <row r="711" spans="43:45" x14ac:dyDescent="0.2">
      <c r="AQ711" s="7">
        <v>2018</v>
      </c>
      <c r="AR711" s="7" t="s">
        <v>16</v>
      </c>
      <c r="AS711" s="3">
        <f t="shared" si="42"/>
        <v>12.444972158303987</v>
      </c>
    </row>
    <row r="712" spans="43:45" x14ac:dyDescent="0.2">
      <c r="AQ712" s="7">
        <v>2018</v>
      </c>
      <c r="AR712" s="7" t="s">
        <v>17</v>
      </c>
      <c r="AS712" s="3">
        <f t="shared" si="42"/>
        <v>9.6075764141056652</v>
      </c>
    </row>
    <row r="713" spans="43:45" x14ac:dyDescent="0.2">
      <c r="AQ713" s="7">
        <v>2018</v>
      </c>
      <c r="AR713" s="7" t="s">
        <v>18</v>
      </c>
      <c r="AS713" s="3">
        <f t="shared" si="42"/>
        <v>9.4488898513702981</v>
      </c>
    </row>
    <row r="714" spans="43:45" x14ac:dyDescent="0.2">
      <c r="AQ714" s="7">
        <v>2018</v>
      </c>
      <c r="AR714" s="7" t="s">
        <v>19</v>
      </c>
      <c r="AS714" s="3">
        <f t="shared" si="42"/>
        <v>9.7901842339989162</v>
      </c>
    </row>
    <row r="715" spans="43:45" x14ac:dyDescent="0.2">
      <c r="AQ715" s="7">
        <v>2018</v>
      </c>
      <c r="AR715" s="7" t="s">
        <v>20</v>
      </c>
      <c r="AS715" s="3">
        <f t="shared" si="42"/>
        <v>9.8667267872234401</v>
      </c>
    </row>
    <row r="716" spans="43:45" x14ac:dyDescent="0.2">
      <c r="AQ716" s="7">
        <v>2018</v>
      </c>
      <c r="AR716" s="7" t="s">
        <v>21</v>
      </c>
      <c r="AS716" s="3">
        <f t="shared" si="42"/>
        <v>12.345525244304861</v>
      </c>
    </row>
    <row r="717" spans="43:45" x14ac:dyDescent="0.2">
      <c r="AQ717" s="7">
        <v>2018</v>
      </c>
      <c r="AR717" s="7" t="s">
        <v>22</v>
      </c>
      <c r="AS717" s="3">
        <f t="shared" si="42"/>
        <v>9.7813933094601673</v>
      </c>
    </row>
    <row r="718" spans="43:45" x14ac:dyDescent="0.2">
      <c r="AQ718" s="7">
        <v>2018</v>
      </c>
      <c r="AR718" s="7" t="s">
        <v>23</v>
      </c>
      <c r="AS718" s="3">
        <f t="shared" si="42"/>
        <v>14.767294946431051</v>
      </c>
    </row>
    <row r="719" spans="43:45" x14ac:dyDescent="0.2">
      <c r="AQ719" s="7">
        <v>2018</v>
      </c>
      <c r="AR719" s="7" t="s">
        <v>24</v>
      </c>
      <c r="AS719" s="3">
        <f t="shared" si="42"/>
        <v>14.362484230364503</v>
      </c>
    </row>
    <row r="720" spans="43:45" x14ac:dyDescent="0.2">
      <c r="AQ720" s="7">
        <v>2018</v>
      </c>
      <c r="AR720" s="7" t="s">
        <v>25</v>
      </c>
      <c r="AS720" s="3">
        <f t="shared" si="42"/>
        <v>9.5867585944372369</v>
      </c>
    </row>
    <row r="721" spans="43:45" x14ac:dyDescent="0.2">
      <c r="AQ721" s="7">
        <v>2018</v>
      </c>
      <c r="AR721" s="7" t="s">
        <v>26</v>
      </c>
      <c r="AS721" s="3">
        <f t="shared" si="42"/>
        <v>8.6232780515163832</v>
      </c>
    </row>
    <row r="722" spans="43:45" x14ac:dyDescent="0.2">
      <c r="AQ722" s="7">
        <v>2018</v>
      </c>
      <c r="AR722" s="7" t="s">
        <v>27</v>
      </c>
      <c r="AS722" s="3">
        <f t="shared" si="42"/>
        <v>12.867587540484442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P42"/>
  <sheetViews>
    <sheetView topLeftCell="B11" workbookViewId="0">
      <selection activeCell="C34" sqref="C34:P42"/>
    </sheetView>
  </sheetViews>
  <sheetFormatPr defaultRowHeight="12.75" x14ac:dyDescent="0.2"/>
  <cols>
    <col min="9" max="9" width="12.28515625" customWidth="1"/>
    <col min="10" max="10" width="11" customWidth="1"/>
  </cols>
  <sheetData>
    <row r="3" spans="3:16" x14ac:dyDescent="0.2">
      <c r="H3" s="4">
        <v>0.64674496616748667</v>
      </c>
      <c r="I3" s="4">
        <v>0.41164184122891961</v>
      </c>
    </row>
    <row r="4" spans="3:16" x14ac:dyDescent="0.2">
      <c r="H4">
        <f>SUM(H9:H38)</f>
        <v>0.40520564185248475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 s="3">
        <f>[4]Prices!O3</f>
        <v>4.3499999999999996</v>
      </c>
      <c r="I7">
        <f>G9</f>
        <v>-0.31459362097122057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 s="3">
        <f>[4]Prices!O4</f>
        <v>4.6500000000000004</v>
      </c>
      <c r="F8">
        <f t="shared" ref="F8:F33" si="1">$H$3*D8+$I$3*D7</f>
        <v>4.7980061020246136</v>
      </c>
      <c r="I8">
        <f>G9</f>
        <v>-0.31459362097122057</v>
      </c>
      <c r="J8">
        <f>F8+I8</f>
        <v>4.4834124810533931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4.4834124810533931</v>
      </c>
    </row>
    <row r="9" spans="3:16" x14ac:dyDescent="0.2">
      <c r="C9">
        <f t="shared" ref="C9:C42" si="4">C8+1</f>
        <v>1985</v>
      </c>
      <c r="D9" s="3">
        <f>[4]Prices!O5</f>
        <v>4.16</v>
      </c>
      <c r="E9">
        <f>Residual_Prices!$AA$22</f>
        <v>4.29</v>
      </c>
      <c r="F9">
        <f t="shared" si="1"/>
        <v>4.6045936209712206</v>
      </c>
      <c r="G9">
        <f>E9-F9</f>
        <v>-0.31459362097122057</v>
      </c>
      <c r="H9">
        <f>G9^2</f>
        <v>9.8969146355783993E-2</v>
      </c>
      <c r="I9">
        <f>G9</f>
        <v>-0.31459362097122057</v>
      </c>
      <c r="J9">
        <f t="shared" ref="J9:J33" si="5">F9+I9</f>
        <v>4.29</v>
      </c>
      <c r="M9">
        <f t="shared" si="2"/>
        <v>1985</v>
      </c>
      <c r="N9">
        <f t="shared" si="0"/>
        <v>4.16</v>
      </c>
      <c r="O9">
        <f>E9</f>
        <v>4.29</v>
      </c>
      <c r="P9" s="2">
        <f t="shared" si="3"/>
        <v>4.29</v>
      </c>
    </row>
    <row r="10" spans="3:16" x14ac:dyDescent="0.2">
      <c r="C10">
        <f t="shared" si="4"/>
        <v>1986</v>
      </c>
      <c r="D10" s="3">
        <f>[4]Prices!O6</f>
        <v>2.39</v>
      </c>
      <c r="F10">
        <f t="shared" si="1"/>
        <v>3.2581505286525987</v>
      </c>
      <c r="I10">
        <f>(0.67*G9+0.33*G12)</f>
        <v>-0.20576927349422819</v>
      </c>
      <c r="J10">
        <f t="shared" si="5"/>
        <v>3.0523812551583704</v>
      </c>
      <c r="M10">
        <f t="shared" si="2"/>
        <v>1986</v>
      </c>
      <c r="N10">
        <f t="shared" si="0"/>
        <v>2.39</v>
      </c>
      <c r="P10" s="2">
        <f t="shared" si="3"/>
        <v>3.0523812551583704</v>
      </c>
    </row>
    <row r="11" spans="3:16" x14ac:dyDescent="0.2">
      <c r="C11">
        <f t="shared" si="4"/>
        <v>1987</v>
      </c>
      <c r="D11" s="3">
        <f>[4]Prices!O7</f>
        <v>2.85</v>
      </c>
      <c r="F11">
        <f t="shared" si="1"/>
        <v>2.8270471541144548</v>
      </c>
      <c r="I11">
        <f>(0.33*G9+0.67*G12)</f>
        <v>-9.3647218517932979E-2</v>
      </c>
      <c r="J11">
        <f t="shared" si="5"/>
        <v>2.7333999355965219</v>
      </c>
      <c r="M11">
        <f t="shared" si="2"/>
        <v>1987</v>
      </c>
      <c r="N11">
        <f t="shared" si="0"/>
        <v>2.85</v>
      </c>
      <c r="P11" s="2">
        <f t="shared" si="3"/>
        <v>2.7333999355965219</v>
      </c>
    </row>
    <row r="12" spans="3:16" x14ac:dyDescent="0.2">
      <c r="C12">
        <f t="shared" si="4"/>
        <v>1988</v>
      </c>
      <c r="D12" s="3">
        <f>[4]Prices!O8</f>
        <v>2.2599999999999998</v>
      </c>
      <c r="E12">
        <f>Residual_Prices!AA25</f>
        <v>2.65</v>
      </c>
      <c r="F12">
        <f t="shared" si="1"/>
        <v>2.6348228710409405</v>
      </c>
      <c r="G12">
        <f>E12-F12</f>
        <v>1.5177128959059427E-2</v>
      </c>
      <c r="H12">
        <f>G12^2</f>
        <v>2.3034524343992029E-4</v>
      </c>
      <c r="I12">
        <f>G12</f>
        <v>1.5177128959059427E-2</v>
      </c>
      <c r="J12">
        <f t="shared" si="5"/>
        <v>2.65</v>
      </c>
      <c r="M12">
        <f t="shared" si="2"/>
        <v>1988</v>
      </c>
      <c r="N12">
        <f t="shared" si="0"/>
        <v>2.2599999999999998</v>
      </c>
      <c r="O12">
        <f>E12</f>
        <v>2.65</v>
      </c>
      <c r="P12" s="2">
        <f t="shared" si="3"/>
        <v>2.65</v>
      </c>
    </row>
    <row r="13" spans="3:16" x14ac:dyDescent="0.2">
      <c r="C13">
        <f t="shared" si="4"/>
        <v>1989</v>
      </c>
      <c r="D13" s="3">
        <f>[4]Prices!O9</f>
        <v>2.63</v>
      </c>
      <c r="F13">
        <f t="shared" si="1"/>
        <v>2.631249822197848</v>
      </c>
      <c r="I13">
        <f>(0.67*G12+0.33*G15)</f>
        <v>4.3881635183889919E-2</v>
      </c>
      <c r="J13">
        <f t="shared" si="5"/>
        <v>2.6751314573817377</v>
      </c>
      <c r="M13">
        <f t="shared" si="2"/>
        <v>1989</v>
      </c>
      <c r="N13">
        <f t="shared" si="0"/>
        <v>2.63</v>
      </c>
      <c r="P13" s="2">
        <f t="shared" si="3"/>
        <v>2.6751314573817377</v>
      </c>
    </row>
    <row r="14" spans="3:16" x14ac:dyDescent="0.2">
      <c r="C14">
        <f t="shared" si="4"/>
        <v>1990</v>
      </c>
      <c r="D14" s="3">
        <f>[4]Prices!O10</f>
        <v>3.04</v>
      </c>
      <c r="F14">
        <f t="shared" si="1"/>
        <v>3.0487227395812182</v>
      </c>
      <c r="I14">
        <f>(0.33*G12+0.67*G15)</f>
        <v>7.3455974930684981E-2</v>
      </c>
      <c r="J14">
        <f t="shared" si="5"/>
        <v>3.1221787145119033</v>
      </c>
      <c r="M14">
        <f t="shared" si="2"/>
        <v>1990</v>
      </c>
      <c r="N14">
        <f t="shared" si="0"/>
        <v>3.04</v>
      </c>
      <c r="P14" s="2">
        <f t="shared" si="3"/>
        <v>3.1221787145119033</v>
      </c>
    </row>
    <row r="15" spans="3:16" x14ac:dyDescent="0.2">
      <c r="C15">
        <f t="shared" si="4"/>
        <v>1991</v>
      </c>
      <c r="D15" s="3">
        <f>[4]Prices!O11</f>
        <v>2.3199999999999998</v>
      </c>
      <c r="E15">
        <f>Residual_Prices!AA28</f>
        <v>2.8540000000000001</v>
      </c>
      <c r="F15">
        <f t="shared" si="1"/>
        <v>2.7518395188444846</v>
      </c>
      <c r="G15">
        <f>E15-F15</f>
        <v>0.10216048115551546</v>
      </c>
      <c r="H15">
        <f>G15^2</f>
        <v>1.0436763909926429E-2</v>
      </c>
      <c r="I15">
        <f>G15</f>
        <v>0.10216048115551546</v>
      </c>
      <c r="J15">
        <f t="shared" si="5"/>
        <v>2.8540000000000001</v>
      </c>
      <c r="M15">
        <f t="shared" si="2"/>
        <v>1991</v>
      </c>
      <c r="N15">
        <f t="shared" si="0"/>
        <v>2.3199999999999998</v>
      </c>
      <c r="O15">
        <f>E15</f>
        <v>2.8540000000000001</v>
      </c>
      <c r="P15" s="2">
        <f t="shared" si="3"/>
        <v>2.8540000000000001</v>
      </c>
    </row>
    <row r="16" spans="3:16" x14ac:dyDescent="0.2">
      <c r="C16">
        <f t="shared" si="4"/>
        <v>1992</v>
      </c>
      <c r="D16" s="3">
        <f>[4]Prices!O12</f>
        <v>2.31</v>
      </c>
      <c r="F16">
        <f t="shared" si="1"/>
        <v>2.4489899434979878</v>
      </c>
      <c r="I16">
        <f>(0.67*G15+0.33*G18)</f>
        <v>0.16934044621725952</v>
      </c>
      <c r="J16">
        <f t="shared" si="5"/>
        <v>2.6183303897152475</v>
      </c>
      <c r="M16">
        <f t="shared" si="2"/>
        <v>1992</v>
      </c>
      <c r="N16">
        <f t="shared" si="0"/>
        <v>2.31</v>
      </c>
      <c r="P16" s="2">
        <f t="shared" si="3"/>
        <v>2.6183303897152475</v>
      </c>
    </row>
    <row r="17" spans="3:16" x14ac:dyDescent="0.2">
      <c r="C17">
        <f t="shared" si="4"/>
        <v>1993</v>
      </c>
      <c r="D17" s="3">
        <f>[4]Prices!O13</f>
        <v>2.2799999999999998</v>
      </c>
      <c r="F17">
        <f t="shared" si="1"/>
        <v>2.425471176100674</v>
      </c>
      <c r="I17">
        <f>(0.33*G15+0.67*G18)</f>
        <v>0.23855616779602609</v>
      </c>
      <c r="J17">
        <f t="shared" si="5"/>
        <v>2.6640273438966999</v>
      </c>
      <c r="M17">
        <f t="shared" si="2"/>
        <v>1993</v>
      </c>
      <c r="N17">
        <f t="shared" si="0"/>
        <v>2.2799999999999998</v>
      </c>
      <c r="P17" s="2">
        <f t="shared" si="3"/>
        <v>2.6640273438966999</v>
      </c>
    </row>
    <row r="18" spans="3:16" x14ac:dyDescent="0.2">
      <c r="C18">
        <f t="shared" si="4"/>
        <v>1994</v>
      </c>
      <c r="D18" s="3">
        <f>[4]Prices!O14</f>
        <v>2.39</v>
      </c>
      <c r="E18">
        <f>Residual_Prices!AA31</f>
        <v>2.79</v>
      </c>
      <c r="F18">
        <f t="shared" si="1"/>
        <v>2.4842638671422299</v>
      </c>
      <c r="G18">
        <f>E18-F18</f>
        <v>0.30573613285777013</v>
      </c>
      <c r="H18">
        <f>G18^2</f>
        <v>9.3474582934824066E-2</v>
      </c>
      <c r="I18">
        <f>G18</f>
        <v>0.30573613285777013</v>
      </c>
      <c r="J18">
        <f t="shared" si="5"/>
        <v>2.79</v>
      </c>
      <c r="M18">
        <f t="shared" si="2"/>
        <v>1994</v>
      </c>
      <c r="N18">
        <f t="shared" si="0"/>
        <v>2.39</v>
      </c>
      <c r="O18">
        <f>E18</f>
        <v>2.79</v>
      </c>
      <c r="P18" s="2">
        <f t="shared" si="3"/>
        <v>2.79</v>
      </c>
    </row>
    <row r="19" spans="3:16" x14ac:dyDescent="0.2">
      <c r="C19">
        <f t="shared" si="4"/>
        <v>1995</v>
      </c>
      <c r="D19" s="3">
        <f>[4]Prices!O15</f>
        <v>2.65</v>
      </c>
      <c r="F19">
        <f t="shared" si="1"/>
        <v>2.6976981608809574</v>
      </c>
      <c r="I19">
        <f>0.75*G18+0.25*G22</f>
        <v>0.27264169615448475</v>
      </c>
      <c r="J19">
        <f t="shared" si="5"/>
        <v>2.9703398570354422</v>
      </c>
      <c r="M19">
        <f t="shared" si="2"/>
        <v>1995</v>
      </c>
      <c r="N19">
        <f t="shared" si="0"/>
        <v>2.65</v>
      </c>
      <c r="P19" s="2">
        <f t="shared" si="3"/>
        <v>2.9703398570354422</v>
      </c>
    </row>
    <row r="20" spans="3:16" x14ac:dyDescent="0.2">
      <c r="C20">
        <f t="shared" si="4"/>
        <v>1996</v>
      </c>
      <c r="D20" s="3">
        <f>[4]Prices!O16</f>
        <v>3.1</v>
      </c>
      <c r="F20">
        <f t="shared" si="1"/>
        <v>3.0957602743758454</v>
      </c>
      <c r="I20">
        <f>0.5*G18+0.5*G22</f>
        <v>0.23954725945119937</v>
      </c>
      <c r="J20">
        <f t="shared" si="5"/>
        <v>3.335307533827045</v>
      </c>
      <c r="M20">
        <f t="shared" si="2"/>
        <v>1996</v>
      </c>
      <c r="N20">
        <f t="shared" si="0"/>
        <v>3.1</v>
      </c>
      <c r="P20" s="2">
        <f t="shared" si="3"/>
        <v>3.335307533827045</v>
      </c>
    </row>
    <row r="21" spans="3:16" x14ac:dyDescent="0.2">
      <c r="C21">
        <f t="shared" si="4"/>
        <v>1997</v>
      </c>
      <c r="D21" s="3">
        <f>[4]Prices!O17</f>
        <v>2.87</v>
      </c>
      <c r="F21">
        <f t="shared" si="1"/>
        <v>3.1322477607103378</v>
      </c>
      <c r="I21">
        <f>0.25*G18+0.75*G22</f>
        <v>0.20645282274791399</v>
      </c>
      <c r="J21">
        <f t="shared" si="5"/>
        <v>3.3387005834582517</v>
      </c>
      <c r="M21">
        <f t="shared" si="2"/>
        <v>1997</v>
      </c>
      <c r="N21">
        <f t="shared" si="0"/>
        <v>2.87</v>
      </c>
      <c r="P21" s="2">
        <f t="shared" si="3"/>
        <v>3.3387005834582517</v>
      </c>
    </row>
    <row r="22" spans="3:16" x14ac:dyDescent="0.2">
      <c r="C22">
        <f t="shared" si="4"/>
        <v>1998</v>
      </c>
      <c r="D22" s="3">
        <f>[4]Prices!O18</f>
        <v>2.08</v>
      </c>
      <c r="E22">
        <f>Residual_Prices!AA35</f>
        <v>2.7</v>
      </c>
      <c r="F22">
        <f t="shared" si="1"/>
        <v>2.5266416139553716</v>
      </c>
      <c r="G22">
        <f>E22-F22</f>
        <v>0.17335838604462861</v>
      </c>
      <c r="H22">
        <f>G22^2</f>
        <v>3.0053130011998483E-2</v>
      </c>
      <c r="I22">
        <f>G22</f>
        <v>0.17335838604462861</v>
      </c>
      <c r="J22">
        <f t="shared" si="5"/>
        <v>2.7</v>
      </c>
      <c r="M22">
        <f t="shared" si="2"/>
        <v>1998</v>
      </c>
      <c r="N22">
        <f t="shared" si="0"/>
        <v>2.08</v>
      </c>
      <c r="O22">
        <f>E22</f>
        <v>2.7</v>
      </c>
      <c r="P22" s="2">
        <f t="shared" si="3"/>
        <v>2.7</v>
      </c>
    </row>
    <row r="23" spans="3:16" x14ac:dyDescent="0.2">
      <c r="C23">
        <f t="shared" si="4"/>
        <v>1999</v>
      </c>
      <c r="D23" s="3">
        <f>[4]Prices!O19</f>
        <v>2.5299999999999998</v>
      </c>
      <c r="F23">
        <f t="shared" si="1"/>
        <v>2.4924797941598937</v>
      </c>
      <c r="I23">
        <f>0.75*G22+0.25*G26</f>
        <v>0.22983414505771427</v>
      </c>
      <c r="J23">
        <f t="shared" si="5"/>
        <v>2.7223139392176079</v>
      </c>
      <c r="M23">
        <f t="shared" si="2"/>
        <v>1999</v>
      </c>
      <c r="N23">
        <f t="shared" si="0"/>
        <v>2.5299999999999998</v>
      </c>
      <c r="P23" s="2">
        <f t="shared" si="3"/>
        <v>2.7223139392176079</v>
      </c>
    </row>
    <row r="24" spans="3:16" x14ac:dyDescent="0.2">
      <c r="C24">
        <f t="shared" si="4"/>
        <v>2000</v>
      </c>
      <c r="D24" s="3">
        <f>[4]Prices!O20</f>
        <v>4.07</v>
      </c>
      <c r="F24">
        <f t="shared" si="1"/>
        <v>3.6737058706108376</v>
      </c>
      <c r="I24">
        <f>0.5*G22+0.5*G26</f>
        <v>0.28630990407079993</v>
      </c>
      <c r="J24">
        <f t="shared" si="5"/>
        <v>3.9600157746816373</v>
      </c>
      <c r="M24">
        <f t="shared" si="2"/>
        <v>2000</v>
      </c>
      <c r="N24">
        <f t="shared" si="0"/>
        <v>4.07</v>
      </c>
      <c r="P24" s="2">
        <f t="shared" si="3"/>
        <v>3.9600157746816373</v>
      </c>
    </row>
    <row r="25" spans="3:16" x14ac:dyDescent="0.2">
      <c r="C25">
        <f t="shared" si="4"/>
        <v>2001</v>
      </c>
      <c r="D25" s="3">
        <f>[4]Prices!O21</f>
        <v>3.56</v>
      </c>
      <c r="F25">
        <f t="shared" si="1"/>
        <v>3.9777943733579555</v>
      </c>
      <c r="I25">
        <f>0.25*G22+0.75*G26</f>
        <v>0.34278566308388558</v>
      </c>
      <c r="J25">
        <f t="shared" si="5"/>
        <v>4.3205800364418412</v>
      </c>
      <c r="M25">
        <f t="shared" si="2"/>
        <v>2001</v>
      </c>
      <c r="N25">
        <f t="shared" si="0"/>
        <v>3.56</v>
      </c>
      <c r="P25" s="2">
        <f t="shared" si="3"/>
        <v>4.3205800364418412</v>
      </c>
    </row>
    <row r="26" spans="3:16" x14ac:dyDescent="0.2">
      <c r="C26">
        <f t="shared" si="4"/>
        <v>2002</v>
      </c>
      <c r="D26" s="3">
        <f>[4]Prices!O22</f>
        <v>3.75</v>
      </c>
      <c r="E26">
        <f>Residual_Prices!AA39</f>
        <v>4.29</v>
      </c>
      <c r="F26">
        <f t="shared" si="1"/>
        <v>3.8907385779030288</v>
      </c>
      <c r="G26">
        <f>E26-F26</f>
        <v>0.39926142209697124</v>
      </c>
      <c r="H26">
        <f>G26^2</f>
        <v>0.15940968317489584</v>
      </c>
      <c r="I26">
        <f>G26</f>
        <v>0.39926142209697124</v>
      </c>
      <c r="J26">
        <f t="shared" si="5"/>
        <v>4.29</v>
      </c>
      <c r="M26">
        <f t="shared" si="2"/>
        <v>2002</v>
      </c>
      <c r="N26">
        <f t="shared" si="0"/>
        <v>3.75</v>
      </c>
      <c r="O26">
        <f>E26</f>
        <v>4.29</v>
      </c>
      <c r="P26" s="2">
        <f t="shared" si="3"/>
        <v>4.29</v>
      </c>
    </row>
    <row r="27" spans="3:16" x14ac:dyDescent="0.2">
      <c r="C27">
        <f t="shared" si="4"/>
        <v>2003</v>
      </c>
      <c r="D27" s="3">
        <f>[4]Prices!O23</f>
        <v>4.6500000000000004</v>
      </c>
      <c r="F27">
        <f t="shared" si="1"/>
        <v>4.5510209972872619</v>
      </c>
      <c r="I27">
        <f>0.75*G26+0.25*G30</f>
        <v>0.27455981094832016</v>
      </c>
      <c r="J27">
        <f t="shared" si="5"/>
        <v>4.825580808235582</v>
      </c>
      <c r="M27">
        <f t="shared" si="2"/>
        <v>2003</v>
      </c>
      <c r="N27">
        <f t="shared" si="0"/>
        <v>4.6500000000000004</v>
      </c>
      <c r="P27" s="2">
        <f t="shared" si="3"/>
        <v>4.825580808235582</v>
      </c>
    </row>
    <row r="28" spans="3:16" x14ac:dyDescent="0.2">
      <c r="C28">
        <f t="shared" si="4"/>
        <v>2004</v>
      </c>
      <c r="D28" s="3">
        <f>[4]Prices!O24</f>
        <v>4.84</v>
      </c>
      <c r="F28">
        <f t="shared" si="1"/>
        <v>5.0443801979651113</v>
      </c>
      <c r="I28">
        <f>0.5*G26+0.5*G30</f>
        <v>0.14985819979966908</v>
      </c>
      <c r="J28">
        <f t="shared" si="5"/>
        <v>5.1942383977647806</v>
      </c>
      <c r="M28">
        <f t="shared" si="2"/>
        <v>2004</v>
      </c>
      <c r="N28">
        <f t="shared" si="0"/>
        <v>4.84</v>
      </c>
      <c r="P28" s="2">
        <f t="shared" si="3"/>
        <v>5.1942383977647806</v>
      </c>
    </row>
    <row r="29" spans="3:16" x14ac:dyDescent="0.2">
      <c r="C29">
        <f t="shared" si="4"/>
        <v>2005</v>
      </c>
      <c r="D29" s="3">
        <f>[4]Prices!O25</f>
        <v>6.95</v>
      </c>
      <c r="F29">
        <f t="shared" si="1"/>
        <v>6.4872240264120027</v>
      </c>
      <c r="I29">
        <f>0.25*G26+0.75*G30</f>
        <v>2.5156588651017997E-2</v>
      </c>
      <c r="J29">
        <f t="shared" si="5"/>
        <v>6.5123806150630204</v>
      </c>
      <c r="M29">
        <f t="shared" si="2"/>
        <v>2005</v>
      </c>
      <c r="N29">
        <f t="shared" si="0"/>
        <v>6.95</v>
      </c>
      <c r="P29" s="2">
        <f t="shared" si="3"/>
        <v>6.5123806150630204</v>
      </c>
    </row>
    <row r="30" spans="3:16" x14ac:dyDescent="0.2">
      <c r="C30">
        <f t="shared" si="4"/>
        <v>2006</v>
      </c>
      <c r="D30" s="3">
        <f>[4]Prices!O26</f>
        <v>8.1</v>
      </c>
      <c r="E30">
        <f>Residual_Prices!AA43</f>
        <v>8</v>
      </c>
      <c r="F30">
        <f t="shared" si="1"/>
        <v>8.0995450224976331</v>
      </c>
      <c r="G30">
        <f>E30-F30</f>
        <v>-9.9545022497633084E-2</v>
      </c>
      <c r="H30">
        <f>G30^2</f>
        <v>9.9092115040542769E-3</v>
      </c>
      <c r="I30">
        <f>G30</f>
        <v>-9.9545022497633084E-2</v>
      </c>
      <c r="J30">
        <f t="shared" si="5"/>
        <v>8</v>
      </c>
      <c r="M30">
        <f t="shared" si="2"/>
        <v>2006</v>
      </c>
      <c r="N30">
        <f t="shared" si="0"/>
        <v>8.1</v>
      </c>
      <c r="O30">
        <f>E30</f>
        <v>8</v>
      </c>
      <c r="P30" s="2">
        <f t="shared" si="3"/>
        <v>8</v>
      </c>
    </row>
    <row r="31" spans="3:16" x14ac:dyDescent="0.2">
      <c r="C31">
        <f t="shared" si="4"/>
        <v>2007</v>
      </c>
      <c r="D31" s="3">
        <f>[4]Prices!O27</f>
        <v>9.19</v>
      </c>
      <c r="F31">
        <f t="shared" si="1"/>
        <v>9.2778851530334521</v>
      </c>
      <c r="I31">
        <f>0.75*G30+0.25*G34</f>
        <v>-7.3183476431549987E-2</v>
      </c>
      <c r="J31">
        <f t="shared" si="5"/>
        <v>9.2047016766019016</v>
      </c>
      <c r="M31">
        <f t="shared" si="2"/>
        <v>2007</v>
      </c>
      <c r="N31">
        <f t="shared" si="0"/>
        <v>9.19</v>
      </c>
      <c r="P31" s="2">
        <f t="shared" si="3"/>
        <v>9.2047016766019016</v>
      </c>
    </row>
    <row r="32" spans="3:16" x14ac:dyDescent="0.2">
      <c r="C32">
        <f t="shared" si="4"/>
        <v>2008</v>
      </c>
      <c r="D32" s="3">
        <f>[4]Prices!O28</f>
        <v>12.99</v>
      </c>
      <c r="F32">
        <f t="shared" si="1"/>
        <v>12.184205631409423</v>
      </c>
      <c r="I32">
        <f>0.5*G30+0.5*G34</f>
        <v>-4.6821930365466891E-2</v>
      </c>
      <c r="J32">
        <f t="shared" si="5"/>
        <v>12.137383701043955</v>
      </c>
      <c r="M32">
        <f t="shared" si="2"/>
        <v>2008</v>
      </c>
      <c r="N32">
        <f t="shared" si="0"/>
        <v>12.99</v>
      </c>
      <c r="P32" s="2">
        <f t="shared" si="3"/>
        <v>12.137383701043955</v>
      </c>
    </row>
    <row r="33" spans="3:16" x14ac:dyDescent="0.2">
      <c r="C33">
        <f t="shared" si="4"/>
        <v>2009</v>
      </c>
      <c r="D33" s="3">
        <f>[4]Prices!O29</f>
        <v>8.9499999999999993</v>
      </c>
      <c r="F33">
        <f t="shared" si="1"/>
        <v>11.135594964762671</v>
      </c>
      <c r="I33">
        <f>0.25*G30+0.75*G34</f>
        <v>-2.0460384299383794E-2</v>
      </c>
      <c r="J33">
        <f t="shared" si="5"/>
        <v>11.115134580463288</v>
      </c>
      <c r="M33">
        <f t="shared" si="2"/>
        <v>2009</v>
      </c>
      <c r="N33">
        <f t="shared" si="0"/>
        <v>8.9499999999999993</v>
      </c>
      <c r="P33" s="2">
        <f t="shared" si="3"/>
        <v>11.115134580463288</v>
      </c>
    </row>
    <row r="34" spans="3:16" x14ac:dyDescent="0.2">
      <c r="C34">
        <f t="shared" si="4"/>
        <v>2010</v>
      </c>
      <c r="D34" s="3">
        <f>[4]Prices!O30</f>
        <v>11.55</v>
      </c>
      <c r="E34">
        <f>Residual_Prices!AA47</f>
        <v>11.16</v>
      </c>
      <c r="F34">
        <f>$H$3*D34+$I$3*D33</f>
        <v>11.154098838233301</v>
      </c>
      <c r="G34">
        <f>E34-F34</f>
        <v>5.9011617666993033E-3</v>
      </c>
      <c r="H34">
        <f>G34^2</f>
        <v>3.4823710196753642E-5</v>
      </c>
      <c r="I34">
        <f>G34</f>
        <v>5.9011617666993033E-3</v>
      </c>
      <c r="J34">
        <f>F34+I34</f>
        <v>11.16</v>
      </c>
      <c r="M34">
        <f>C34</f>
        <v>2010</v>
      </c>
      <c r="N34">
        <f t="shared" si="0"/>
        <v>11.55</v>
      </c>
      <c r="O34">
        <f>E34</f>
        <v>11.16</v>
      </c>
      <c r="P34" s="2">
        <f>J34</f>
        <v>11.16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15.225264268445631</v>
      </c>
      <c r="I35">
        <f>0.75*G34+0.25*G38</f>
        <v>-8.535501594551409E-3</v>
      </c>
      <c r="J35">
        <f t="shared" ref="J35:J42" si="7">F35+I35</f>
        <v>15.21672876685108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15.21672876685108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17.969583418103877</v>
      </c>
      <c r="I36">
        <f>0.5*G34+0.5*G38</f>
        <v>-2.2972164955802121E-2</v>
      </c>
      <c r="J36">
        <f t="shared" si="7"/>
        <v>17.946611253148074</v>
      </c>
      <c r="M36">
        <f t="shared" si="8"/>
        <v>2012</v>
      </c>
      <c r="N36">
        <f t="shared" si="0"/>
        <v>17.48</v>
      </c>
      <c r="P36" s="2">
        <f t="shared" si="9"/>
        <v>17.946611253148074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18.022010118325241</v>
      </c>
      <c r="I37">
        <f>0.25*G34+0.75*G38</f>
        <v>-3.7408828317052834E-2</v>
      </c>
      <c r="J37">
        <f t="shared" si="7"/>
        <v>17.98460129000819</v>
      </c>
      <c r="M37">
        <f t="shared" si="8"/>
        <v>2013</v>
      </c>
      <c r="N37">
        <f t="shared" si="0"/>
        <v>16.739999999999998</v>
      </c>
      <c r="P37" s="2">
        <f t="shared" si="9"/>
        <v>17.98460129000819</v>
      </c>
    </row>
    <row r="38" spans="3:16" x14ac:dyDescent="0.2">
      <c r="C38">
        <f t="shared" si="4"/>
        <v>2014</v>
      </c>
      <c r="D38" s="3">
        <f>[4]Prices!O34</f>
        <v>15.68</v>
      </c>
      <c r="E38">
        <f>Residual_Prices!AA51</f>
        <v>16.98</v>
      </c>
      <c r="F38">
        <f t="shared" si="6"/>
        <v>17.031845491678304</v>
      </c>
      <c r="G38">
        <f>E38-F38</f>
        <v>-5.1845491678303546E-2</v>
      </c>
      <c r="H38">
        <f>G38^2</f>
        <v>2.6879550073650423E-3</v>
      </c>
      <c r="I38">
        <f>G38</f>
        <v>-5.1845491678303546E-2</v>
      </c>
      <c r="J38">
        <f t="shared" si="7"/>
        <v>16.98</v>
      </c>
      <c r="M38">
        <f t="shared" si="8"/>
        <v>2014</v>
      </c>
      <c r="N38">
        <f t="shared" si="0"/>
        <v>15.68</v>
      </c>
      <c r="O38">
        <f>E38</f>
        <v>16.98</v>
      </c>
      <c r="P38" s="2">
        <f t="shared" si="9"/>
        <v>16.98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12.055355477479893</v>
      </c>
      <c r="I39" s="17">
        <f>I38</f>
        <v>-5.1845491678303546E-2</v>
      </c>
      <c r="J39">
        <f t="shared" si="7"/>
        <v>12.003509985801589</v>
      </c>
      <c r="M39">
        <f t="shared" si="8"/>
        <v>2015</v>
      </c>
      <c r="N39">
        <f t="shared" si="0"/>
        <v>8.66</v>
      </c>
      <c r="P39" s="2">
        <f t="shared" si="9"/>
        <v>12.003509985801589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7.6845837795293335</v>
      </c>
      <c r="I40" s="17">
        <f t="shared" ref="I40:I42" si="10">I39</f>
        <v>-5.1845491678303546E-2</v>
      </c>
      <c r="J40">
        <f t="shared" si="7"/>
        <v>7.6327382878510299</v>
      </c>
      <c r="M40">
        <f t="shared" si="8"/>
        <v>2016</v>
      </c>
      <c r="N40">
        <f t="shared" si="0"/>
        <v>6.37</v>
      </c>
      <c r="P40" s="2">
        <f t="shared" si="9"/>
        <v>7.6327382878510299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8.2359048349620014</v>
      </c>
      <c r="I41" s="17">
        <f t="shared" si="10"/>
        <v>-5.1845491678303546E-2</v>
      </c>
      <c r="J41">
        <f t="shared" si="7"/>
        <v>8.1840593432836979</v>
      </c>
      <c r="M41">
        <f t="shared" si="8"/>
        <v>2017</v>
      </c>
      <c r="N41">
        <f t="shared" si="0"/>
        <v>8.68</v>
      </c>
      <c r="P41" s="2">
        <f t="shared" si="9"/>
        <v>8.1840593432836979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10.823062252604547</v>
      </c>
      <c r="I42" s="17">
        <f t="shared" si="10"/>
        <v>-5.1845491678303546E-2</v>
      </c>
      <c r="J42">
        <f t="shared" si="7"/>
        <v>10.771216760926244</v>
      </c>
      <c r="M42">
        <f t="shared" si="8"/>
        <v>2018</v>
      </c>
      <c r="N42">
        <f t="shared" si="0"/>
        <v>11.21</v>
      </c>
      <c r="P42" s="2">
        <f t="shared" si="9"/>
        <v>10.771216760926244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P42"/>
  <sheetViews>
    <sheetView topLeftCell="A10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7109375" customWidth="1"/>
  </cols>
  <sheetData>
    <row r="3" spans="3:16" x14ac:dyDescent="0.2">
      <c r="H3" s="4">
        <v>0.8580189071129718</v>
      </c>
      <c r="I3" s="4">
        <v>0</v>
      </c>
    </row>
    <row r="4" spans="3:16" x14ac:dyDescent="0.2">
      <c r="H4">
        <f>SUM(H9:H38)</f>
        <v>15.133215908396311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0.86064134641003687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3.9897879180753191</v>
      </c>
      <c r="I8">
        <f>G9</f>
        <v>0.86064134641003687</v>
      </c>
      <c r="J8">
        <f>F8+I8</f>
        <v>4.8504292644853564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4.8504292644853564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Residual_Prices!$AB$22</f>
        <v>4.43</v>
      </c>
      <c r="F9">
        <f t="shared" si="1"/>
        <v>3.5693586535899628</v>
      </c>
      <c r="G9">
        <f>E9-F9</f>
        <v>0.86064134641003687</v>
      </c>
      <c r="H9">
        <f>G9^2</f>
        <v>0.74070352715048104</v>
      </c>
      <c r="I9">
        <f>G9</f>
        <v>0.86064134641003687</v>
      </c>
      <c r="J9">
        <f t="shared" ref="J9:J33" si="5">F9+I9</f>
        <v>4.43</v>
      </c>
      <c r="M9">
        <f t="shared" si="2"/>
        <v>1985</v>
      </c>
      <c r="N9">
        <f t="shared" si="0"/>
        <v>4.16</v>
      </c>
      <c r="O9">
        <f>E9</f>
        <v>4.43</v>
      </c>
      <c r="P9" s="2">
        <f t="shared" si="3"/>
        <v>4.43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2.0506651880000026</v>
      </c>
      <c r="I10">
        <f>(0.67*G9+0.33*G12)</f>
        <v>0.79801920116987046</v>
      </c>
      <c r="J10">
        <f t="shared" si="5"/>
        <v>2.8486843891698732</v>
      </c>
      <c r="M10">
        <f t="shared" si="2"/>
        <v>1986</v>
      </c>
      <c r="N10">
        <f t="shared" si="0"/>
        <v>2.39</v>
      </c>
      <c r="P10" s="2">
        <f t="shared" si="3"/>
        <v>2.8486843891698732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2.4453538852719698</v>
      </c>
      <c r="I11">
        <f>(0.33*G9+0.67*G12)</f>
        <v>0.7334994151648504</v>
      </c>
      <c r="J11">
        <f t="shared" si="5"/>
        <v>3.1788533004368205</v>
      </c>
      <c r="M11">
        <f t="shared" si="2"/>
        <v>1987</v>
      </c>
      <c r="N11">
        <f t="shared" si="0"/>
        <v>2.85</v>
      </c>
      <c r="P11" s="2">
        <f t="shared" si="3"/>
        <v>3.1788533004368205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Residual_Prices!AB25</f>
        <v>2.61</v>
      </c>
      <c r="F12">
        <f t="shared" si="1"/>
        <v>1.939122730075316</v>
      </c>
      <c r="G12">
        <f>E12-F12</f>
        <v>0.67087726992468388</v>
      </c>
      <c r="H12">
        <f>G12^2</f>
        <v>0.45007631130159714</v>
      </c>
      <c r="I12">
        <f>G12</f>
        <v>0.67087726992468388</v>
      </c>
      <c r="J12">
        <f t="shared" si="5"/>
        <v>2.61</v>
      </c>
      <c r="M12">
        <f t="shared" si="2"/>
        <v>1988</v>
      </c>
      <c r="N12">
        <f t="shared" si="0"/>
        <v>2.2599999999999998</v>
      </c>
      <c r="O12">
        <f>E12</f>
        <v>2.61</v>
      </c>
      <c r="P12" s="2">
        <f t="shared" si="3"/>
        <v>2.61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2.2565897257071157</v>
      </c>
      <c r="I13">
        <f>(0.67*G12+0.33*G15)</f>
        <v>0.64299849556384703</v>
      </c>
      <c r="J13">
        <f t="shared" si="5"/>
        <v>2.8995882212709629</v>
      </c>
      <c r="M13">
        <f t="shared" si="2"/>
        <v>1989</v>
      </c>
      <c r="N13">
        <f t="shared" si="0"/>
        <v>2.63</v>
      </c>
      <c r="P13" s="2">
        <f t="shared" si="3"/>
        <v>2.8995882212709629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2.6083774776234341</v>
      </c>
      <c r="I14">
        <f>(0.33*G12+0.67*G15)</f>
        <v>0.61427490985874234</v>
      </c>
      <c r="J14">
        <f t="shared" si="5"/>
        <v>3.2226523874821762</v>
      </c>
      <c r="M14">
        <f t="shared" si="2"/>
        <v>1990</v>
      </c>
      <c r="N14">
        <f t="shared" si="0"/>
        <v>3.04</v>
      </c>
      <c r="P14" s="2">
        <f t="shared" si="3"/>
        <v>3.2226523874821762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Residual_Prices!AB28</f>
        <v>2.577</v>
      </c>
      <c r="F15">
        <f t="shared" si="1"/>
        <v>1.9906038645020945</v>
      </c>
      <c r="G15">
        <f>E15-F15</f>
        <v>0.58639613549790548</v>
      </c>
      <c r="H15">
        <f>G15^2</f>
        <v>0.34386042772687792</v>
      </c>
      <c r="I15">
        <f>G15</f>
        <v>0.58639613549790548</v>
      </c>
      <c r="J15">
        <f t="shared" si="5"/>
        <v>2.577</v>
      </c>
      <c r="M15">
        <f t="shared" si="2"/>
        <v>1991</v>
      </c>
      <c r="N15">
        <f t="shared" si="0"/>
        <v>2.3199999999999998</v>
      </c>
      <c r="O15">
        <f>E15</f>
        <v>2.577</v>
      </c>
      <c r="P15" s="2">
        <f t="shared" si="3"/>
        <v>2.577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1.9820236754309648</v>
      </c>
      <c r="I16">
        <f>(0.67*G15+0.33*G18)</f>
        <v>0.67976589874359572</v>
      </c>
      <c r="J16">
        <f t="shared" si="5"/>
        <v>2.6617895741745605</v>
      </c>
      <c r="M16">
        <f t="shared" si="2"/>
        <v>1992</v>
      </c>
      <c r="N16">
        <f t="shared" si="0"/>
        <v>2.31</v>
      </c>
      <c r="P16" s="2">
        <f t="shared" si="3"/>
        <v>2.6617895741745605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1.9562831082175756</v>
      </c>
      <c r="I17">
        <f>(0.33*G15+0.67*G18)</f>
        <v>0.77596504875430705</v>
      </c>
      <c r="J17">
        <f t="shared" si="5"/>
        <v>2.7322481569718828</v>
      </c>
      <c r="M17">
        <f t="shared" si="2"/>
        <v>1993</v>
      </c>
      <c r="N17">
        <f t="shared" si="0"/>
        <v>2.2799999999999998</v>
      </c>
      <c r="P17" s="2">
        <f t="shared" si="3"/>
        <v>2.7322481569718828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Residual_Prices!AB31</f>
        <v>2.92</v>
      </c>
      <c r="F18">
        <f t="shared" si="1"/>
        <v>2.0506651880000026</v>
      </c>
      <c r="G18">
        <f>E18-F18</f>
        <v>0.86933481199999729</v>
      </c>
      <c r="H18">
        <f>G18^2</f>
        <v>0.7557430153550706</v>
      </c>
      <c r="I18">
        <f>G18</f>
        <v>0.86933481199999729</v>
      </c>
      <c r="J18">
        <f t="shared" si="5"/>
        <v>2.92</v>
      </c>
      <c r="M18">
        <f t="shared" si="2"/>
        <v>1994</v>
      </c>
      <c r="N18">
        <f t="shared" si="0"/>
        <v>2.39</v>
      </c>
      <c r="O18">
        <f>E18</f>
        <v>2.92</v>
      </c>
      <c r="P18" s="2">
        <f t="shared" si="3"/>
        <v>2.92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2.273750103849375</v>
      </c>
      <c r="I19">
        <f>0.75*G18+0.25*G22</f>
        <v>0.87583127730125265</v>
      </c>
      <c r="J19">
        <f t="shared" si="5"/>
        <v>3.1495813811506279</v>
      </c>
      <c r="M19">
        <f t="shared" si="2"/>
        <v>1995</v>
      </c>
      <c r="N19">
        <f t="shared" si="0"/>
        <v>2.65</v>
      </c>
      <c r="P19" s="2">
        <f t="shared" si="3"/>
        <v>3.1495813811506279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2.6598586120502126</v>
      </c>
      <c r="I20">
        <f>0.5*G18+0.5*G22</f>
        <v>0.88232774260250801</v>
      </c>
      <c r="J20">
        <f t="shared" si="5"/>
        <v>3.5421863546527206</v>
      </c>
      <c r="M20">
        <f t="shared" si="2"/>
        <v>1996</v>
      </c>
      <c r="N20">
        <f t="shared" si="0"/>
        <v>3.1</v>
      </c>
      <c r="P20" s="2">
        <f t="shared" si="3"/>
        <v>3.5421863546527206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2.4625142634142292</v>
      </c>
      <c r="I21">
        <f>0.25*G18+0.75*G22</f>
        <v>0.88882420790376337</v>
      </c>
      <c r="J21">
        <f t="shared" si="5"/>
        <v>3.3513384713179928</v>
      </c>
      <c r="M21">
        <f t="shared" si="2"/>
        <v>1997</v>
      </c>
      <c r="N21">
        <f t="shared" si="0"/>
        <v>2.87</v>
      </c>
      <c r="P21" s="2">
        <f t="shared" si="3"/>
        <v>3.3513384713179928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Residual_Prices!AB35</f>
        <v>2.68</v>
      </c>
      <c r="F22">
        <f t="shared" si="1"/>
        <v>1.7846793267949814</v>
      </c>
      <c r="G22">
        <f>E22-F22</f>
        <v>0.89532067320501874</v>
      </c>
      <c r="H22">
        <f>G22^2</f>
        <v>0.80159910786828792</v>
      </c>
      <c r="I22">
        <f>G22</f>
        <v>0.89532067320501874</v>
      </c>
      <c r="J22">
        <f t="shared" si="5"/>
        <v>2.68</v>
      </c>
      <c r="M22">
        <f t="shared" si="2"/>
        <v>1998</v>
      </c>
      <c r="N22">
        <f t="shared" si="0"/>
        <v>2.08</v>
      </c>
      <c r="O22">
        <f>E22</f>
        <v>2.68</v>
      </c>
      <c r="P22" s="2">
        <f t="shared" si="3"/>
        <v>2.68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2.1707878349958185</v>
      </c>
      <c r="I23">
        <f>0.75*G22+0.25*G26</f>
        <v>1.0145977794853529</v>
      </c>
      <c r="J23">
        <f t="shared" si="5"/>
        <v>3.1853856144811714</v>
      </c>
      <c r="M23">
        <f t="shared" si="2"/>
        <v>1999</v>
      </c>
      <c r="N23">
        <f t="shared" si="0"/>
        <v>2.5299999999999998</v>
      </c>
      <c r="P23" s="2">
        <f t="shared" si="3"/>
        <v>3.1853856144811714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3.4921369519497953</v>
      </c>
      <c r="I24">
        <f>0.5*G22+0.5*G26</f>
        <v>1.1338748857656871</v>
      </c>
      <c r="J24">
        <f t="shared" si="5"/>
        <v>4.6260118377154829</v>
      </c>
      <c r="M24">
        <f t="shared" si="2"/>
        <v>2000</v>
      </c>
      <c r="N24">
        <f t="shared" si="0"/>
        <v>4.07</v>
      </c>
      <c r="P24" s="2">
        <f t="shared" si="3"/>
        <v>4.6260118377154829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3.0545473093221798</v>
      </c>
      <c r="I25">
        <f>0.25*G22+0.75*G26</f>
        <v>1.2531519920460212</v>
      </c>
      <c r="J25">
        <f t="shared" si="5"/>
        <v>4.307699301368201</v>
      </c>
      <c r="M25">
        <f t="shared" si="2"/>
        <v>2001</v>
      </c>
      <c r="N25">
        <f t="shared" si="0"/>
        <v>3.56</v>
      </c>
      <c r="P25" s="2">
        <f t="shared" si="3"/>
        <v>4.307699301368201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Residual_Prices!AB39</f>
        <v>4.59</v>
      </c>
      <c r="F26">
        <f t="shared" si="1"/>
        <v>3.2175709016736445</v>
      </c>
      <c r="G26">
        <f>E26-F26</f>
        <v>1.3724290983263554</v>
      </c>
      <c r="H26">
        <f>G26^2</f>
        <v>1.883561629932893</v>
      </c>
      <c r="I26">
        <f>G26</f>
        <v>1.3724290983263554</v>
      </c>
      <c r="J26">
        <f t="shared" si="5"/>
        <v>4.59</v>
      </c>
      <c r="M26">
        <f t="shared" si="2"/>
        <v>2002</v>
      </c>
      <c r="N26">
        <f t="shared" si="0"/>
        <v>3.75</v>
      </c>
      <c r="O26">
        <f>E26</f>
        <v>4.59</v>
      </c>
      <c r="P26" s="2">
        <f t="shared" si="3"/>
        <v>4.59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3.9897879180753191</v>
      </c>
      <c r="I27">
        <f>0.75*G26+0.25*G30</f>
        <v>1.4043335368409986</v>
      </c>
      <c r="J27">
        <f t="shared" si="5"/>
        <v>5.3941214549163181</v>
      </c>
      <c r="M27">
        <f t="shared" si="2"/>
        <v>2003</v>
      </c>
      <c r="N27">
        <f t="shared" si="0"/>
        <v>4.6500000000000004</v>
      </c>
      <c r="P27" s="2">
        <f t="shared" si="3"/>
        <v>5.3941214549163181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4.1528115104267833</v>
      </c>
      <c r="I28">
        <f>0.5*G26+0.5*G30</f>
        <v>1.4362379753556418</v>
      </c>
      <c r="J28">
        <f t="shared" si="5"/>
        <v>5.5890494857824251</v>
      </c>
      <c r="M28">
        <f t="shared" si="2"/>
        <v>2004</v>
      </c>
      <c r="N28">
        <f t="shared" si="0"/>
        <v>4.84</v>
      </c>
      <c r="P28" s="2">
        <f t="shared" si="3"/>
        <v>5.5890494857824251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5.9632314044351542</v>
      </c>
      <c r="I29">
        <f>0.25*G26+0.75*G30</f>
        <v>1.468142413870285</v>
      </c>
      <c r="J29">
        <f t="shared" si="5"/>
        <v>7.4313738183054392</v>
      </c>
      <c r="M29">
        <f t="shared" si="2"/>
        <v>2005</v>
      </c>
      <c r="N29">
        <f t="shared" si="0"/>
        <v>6.95</v>
      </c>
      <c r="P29" s="2">
        <f t="shared" si="3"/>
        <v>7.4313738183054392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Residual_Prices!AB43</f>
        <v>8.4499999999999993</v>
      </c>
      <c r="F30">
        <f t="shared" si="1"/>
        <v>6.9499531476150711</v>
      </c>
      <c r="G30">
        <f>E30-F30</f>
        <v>1.5000468523849282</v>
      </c>
      <c r="H30">
        <f>G30^2</f>
        <v>2.2501405593499304</v>
      </c>
      <c r="I30">
        <f>G30</f>
        <v>1.5000468523849282</v>
      </c>
      <c r="J30">
        <f t="shared" si="5"/>
        <v>8.4499999999999993</v>
      </c>
      <c r="M30">
        <f t="shared" si="2"/>
        <v>2006</v>
      </c>
      <c r="N30">
        <f t="shared" si="0"/>
        <v>8.1</v>
      </c>
      <c r="O30">
        <f>E30</f>
        <v>8.4499999999999993</v>
      </c>
      <c r="P30" s="2">
        <f t="shared" si="3"/>
        <v>8.4499999999999993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7.88519375636821</v>
      </c>
      <c r="I31">
        <f>0.75*G30+0.25*G34</f>
        <v>1.4025055449999897</v>
      </c>
      <c r="J31">
        <f t="shared" si="5"/>
        <v>9.2876993013681997</v>
      </c>
      <c r="M31">
        <f t="shared" si="2"/>
        <v>2007</v>
      </c>
      <c r="N31">
        <f t="shared" si="0"/>
        <v>9.19</v>
      </c>
      <c r="P31" s="2">
        <f t="shared" si="3"/>
        <v>9.2876993013681997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11.145665603397504</v>
      </c>
      <c r="I32">
        <f>0.5*G30+0.5*G34</f>
        <v>1.3049642376150512</v>
      </c>
      <c r="J32">
        <f t="shared" si="5"/>
        <v>12.450629841012555</v>
      </c>
      <c r="M32">
        <f t="shared" si="2"/>
        <v>2008</v>
      </c>
      <c r="N32">
        <f t="shared" si="0"/>
        <v>12.99</v>
      </c>
      <c r="P32" s="2">
        <f t="shared" si="3"/>
        <v>12.450629841012555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7.6792692186610969</v>
      </c>
      <c r="I33">
        <f>0.25*G30+0.75*G34</f>
        <v>1.2074229302301127</v>
      </c>
      <c r="J33">
        <f t="shared" si="5"/>
        <v>8.8866921488912105</v>
      </c>
      <c r="M33">
        <f t="shared" si="2"/>
        <v>2009</v>
      </c>
      <c r="N33">
        <f t="shared" si="0"/>
        <v>8.9499999999999993</v>
      </c>
      <c r="P33" s="2">
        <f t="shared" si="3"/>
        <v>8.8866921488912105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Residual_Prices!AB47</f>
        <v>11.02</v>
      </c>
      <c r="F34">
        <f>$H$3*D34+$I$3*D33</f>
        <v>9.9101183771548254</v>
      </c>
      <c r="G34">
        <f>E34-F34</f>
        <v>1.1098816228451742</v>
      </c>
      <c r="H34">
        <f>G34^2</f>
        <v>1.2318372167294376</v>
      </c>
      <c r="I34">
        <f>G34</f>
        <v>1.1098816228451742</v>
      </c>
      <c r="J34">
        <f>F34+I34</f>
        <v>11.02</v>
      </c>
      <c r="M34">
        <f>C34</f>
        <v>2010</v>
      </c>
      <c r="N34">
        <f t="shared" si="0"/>
        <v>11.55</v>
      </c>
      <c r="O34">
        <f>E34</f>
        <v>11.02</v>
      </c>
      <c r="P34" s="2">
        <f>J34</f>
        <v>11.02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13.891326106159015</v>
      </c>
      <c r="I35">
        <f>0.75*G34+0.25*G38</f>
        <v>0.18647710125103112</v>
      </c>
      <c r="J35">
        <f t="shared" ref="J35:J42" si="7">F35+I35</f>
        <v>14.077803207410046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14.077803207410046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14.998170496334748</v>
      </c>
      <c r="I36">
        <f>0.5*G34+0.5*G38</f>
        <v>-0.73692742034311198</v>
      </c>
      <c r="J36">
        <f t="shared" si="7"/>
        <v>14.261243075991636</v>
      </c>
      <c r="M36">
        <f t="shared" si="8"/>
        <v>2012</v>
      </c>
      <c r="N36">
        <f t="shared" si="0"/>
        <v>17.48</v>
      </c>
      <c r="P36" s="2">
        <f t="shared" si="9"/>
        <v>14.261243075991636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14.363236505071146</v>
      </c>
      <c r="I37">
        <f>0.25*G34+0.75*G38</f>
        <v>-1.6603319419372551</v>
      </c>
      <c r="J37">
        <f t="shared" si="7"/>
        <v>12.702904563133892</v>
      </c>
      <c r="M37">
        <f t="shared" si="8"/>
        <v>2013</v>
      </c>
      <c r="N37">
        <f t="shared" si="0"/>
        <v>16.739999999999998</v>
      </c>
      <c r="P37" s="2">
        <f t="shared" si="9"/>
        <v>12.702904563133892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Residual_Prices!AB51</f>
        <v>10.87</v>
      </c>
      <c r="F38">
        <f t="shared" si="6"/>
        <v>13.453736463531397</v>
      </c>
      <c r="G38">
        <f>E38-F38</f>
        <v>-2.5837364635313982</v>
      </c>
      <c r="H38">
        <f>G38^2</f>
        <v>6.675694112981736</v>
      </c>
      <c r="I38">
        <f>G38</f>
        <v>-2.5837364635313982</v>
      </c>
      <c r="J38">
        <f t="shared" si="7"/>
        <v>10.87</v>
      </c>
      <c r="M38">
        <f t="shared" si="8"/>
        <v>2014</v>
      </c>
      <c r="N38">
        <f t="shared" si="0"/>
        <v>15.68</v>
      </c>
      <c r="O38">
        <f>E38</f>
        <v>10.87</v>
      </c>
      <c r="P38" s="2">
        <f t="shared" si="9"/>
        <v>10.87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7.4304437355983355</v>
      </c>
      <c r="I39" s="17">
        <v>-2</v>
      </c>
      <c r="J39">
        <f t="shared" si="7"/>
        <v>5.4304437355983355</v>
      </c>
      <c r="M39">
        <f t="shared" si="8"/>
        <v>2015</v>
      </c>
      <c r="N39">
        <f t="shared" si="0"/>
        <v>8.66</v>
      </c>
      <c r="P39" s="2">
        <f t="shared" si="9"/>
        <v>5.4304437355983355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5.4655804383096305</v>
      </c>
      <c r="I40" s="17">
        <v>-1.5</v>
      </c>
      <c r="J40">
        <f t="shared" si="7"/>
        <v>3.9655804383096305</v>
      </c>
      <c r="M40">
        <f t="shared" si="8"/>
        <v>2016</v>
      </c>
      <c r="N40">
        <f t="shared" si="0"/>
        <v>6.37</v>
      </c>
      <c r="P40" s="2">
        <f t="shared" si="9"/>
        <v>3.9655804383096305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7.4476041137405948</v>
      </c>
      <c r="I41" s="17">
        <v>-1.5</v>
      </c>
      <c r="J41">
        <f t="shared" si="7"/>
        <v>5.9476041137405948</v>
      </c>
      <c r="M41">
        <f t="shared" si="8"/>
        <v>2017</v>
      </c>
      <c r="N41">
        <f t="shared" si="0"/>
        <v>8.68</v>
      </c>
      <c r="P41" s="2">
        <f t="shared" si="9"/>
        <v>5.9476041137405948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9.6183919487364147</v>
      </c>
      <c r="I42" s="17">
        <v>-1.5</v>
      </c>
      <c r="J42">
        <f t="shared" si="7"/>
        <v>8.1183919487364147</v>
      </c>
      <c r="M42">
        <f t="shared" si="8"/>
        <v>2018</v>
      </c>
      <c r="N42">
        <f t="shared" si="0"/>
        <v>11.21</v>
      </c>
      <c r="P42" s="2">
        <f t="shared" si="9"/>
        <v>8.1183919487364147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5703125" customWidth="1"/>
  </cols>
  <sheetData>
    <row r="2" spans="3:16" x14ac:dyDescent="0.2">
      <c r="K2" s="9" t="s">
        <v>35</v>
      </c>
    </row>
    <row r="3" spans="3:16" x14ac:dyDescent="0.2">
      <c r="H3" s="4">
        <v>1.09496970742388</v>
      </c>
      <c r="I3" s="4">
        <v>8.1718817566025781E-2</v>
      </c>
      <c r="K3">
        <v>0</v>
      </c>
    </row>
    <row r="4" spans="3:16" x14ac:dyDescent="0.2">
      <c r="H4">
        <f>SUM(H9:H38)</f>
        <v>20.922295457324871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-0.16506648456536155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5.4470859959332545</v>
      </c>
      <c r="I8">
        <f>G9</f>
        <v>-0.16506648456536155</v>
      </c>
      <c r="J8">
        <f>F8+I8</f>
        <v>5.2820195113678929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5.2820195113678929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Residual_Prices!$AC$22</f>
        <v>4.7699999999999996</v>
      </c>
      <c r="F9">
        <f t="shared" si="1"/>
        <v>4.9350664845653611</v>
      </c>
      <c r="G9">
        <f>E9-F9</f>
        <v>-0.16506648456536155</v>
      </c>
      <c r="H9">
        <f>G9^2</f>
        <v>2.7246944326766741E-2</v>
      </c>
      <c r="I9">
        <f>G9</f>
        <v>-0.16506648456536155</v>
      </c>
      <c r="J9">
        <f t="shared" ref="J9:J33" si="5">F9+I9</f>
        <v>4.7699999999999996</v>
      </c>
      <c r="M9">
        <f t="shared" si="2"/>
        <v>1985</v>
      </c>
      <c r="N9">
        <f t="shared" si="0"/>
        <v>4.16</v>
      </c>
      <c r="O9">
        <f>E9</f>
        <v>4.7699999999999996</v>
      </c>
      <c r="P9" s="2">
        <f t="shared" si="3"/>
        <v>4.7699999999999996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2.9569278818177405</v>
      </c>
      <c r="I10">
        <f>(0.67*G9+0.33*G12)</f>
        <v>-8.6679500376369234E-2</v>
      </c>
      <c r="J10">
        <f t="shared" si="5"/>
        <v>2.8702483814413711</v>
      </c>
      <c r="M10">
        <f t="shared" si="2"/>
        <v>1986</v>
      </c>
      <c r="N10">
        <f t="shared" si="0"/>
        <v>2.39</v>
      </c>
      <c r="P10" s="2">
        <f t="shared" si="3"/>
        <v>2.8702483814413711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3.3159716401408597</v>
      </c>
      <c r="I11">
        <f>(0.33*G9+0.67*G12)</f>
        <v>-5.9171530301347017E-3</v>
      </c>
      <c r="J11">
        <f t="shared" si="5"/>
        <v>3.3100544871107251</v>
      </c>
      <c r="M11">
        <f t="shared" si="2"/>
        <v>1987</v>
      </c>
      <c r="N11">
        <f t="shared" si="0"/>
        <v>2.85</v>
      </c>
      <c r="P11" s="2">
        <f t="shared" si="3"/>
        <v>3.3100544871107251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Residual_Prices!AC25</f>
        <v>2.78</v>
      </c>
      <c r="F12">
        <f t="shared" si="1"/>
        <v>2.7075301688411422</v>
      </c>
      <c r="G12">
        <f>E12-F12</f>
        <v>7.2469831158857634E-2</v>
      </c>
      <c r="H12">
        <f>G12^2</f>
        <v>5.2518764281933332E-3</v>
      </c>
      <c r="I12">
        <f>G12</f>
        <v>7.2469831158857634E-2</v>
      </c>
      <c r="J12">
        <f t="shared" si="5"/>
        <v>2.78</v>
      </c>
      <c r="M12">
        <f t="shared" si="2"/>
        <v>1988</v>
      </c>
      <c r="N12">
        <f t="shared" si="0"/>
        <v>2.2599999999999998</v>
      </c>
      <c r="O12">
        <f>E12</f>
        <v>2.78</v>
      </c>
      <c r="P12" s="2">
        <f t="shared" si="3"/>
        <v>2.78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3.0644548582240225</v>
      </c>
      <c r="I13">
        <f>(0.67*G12+0.33*G15)</f>
        <v>5.5235661090475195E-2</v>
      </c>
      <c r="J13">
        <f t="shared" si="5"/>
        <v>3.1196905193144979</v>
      </c>
      <c r="M13">
        <f t="shared" si="2"/>
        <v>1989</v>
      </c>
      <c r="N13">
        <f t="shared" si="0"/>
        <v>2.63</v>
      </c>
      <c r="P13" s="2">
        <f t="shared" si="3"/>
        <v>3.1196905193144979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3.5436284007672429</v>
      </c>
      <c r="I14">
        <f>(0.33*G12+0.67*G15)</f>
        <v>3.747924344426299E-2</v>
      </c>
      <c r="J14">
        <f t="shared" si="5"/>
        <v>3.5811076442115057</v>
      </c>
      <c r="M14">
        <f t="shared" si="2"/>
        <v>1990</v>
      </c>
      <c r="N14">
        <f t="shared" si="0"/>
        <v>3.04</v>
      </c>
      <c r="P14" s="2">
        <f t="shared" si="3"/>
        <v>3.5811076442115057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Residual_Prices!AC28</f>
        <v>2.8090000000000002</v>
      </c>
      <c r="F15">
        <f t="shared" si="1"/>
        <v>2.7887549266241196</v>
      </c>
      <c r="G15">
        <f>E15-F15</f>
        <v>2.0245073375880551E-2</v>
      </c>
      <c r="H15">
        <f>G15^2</f>
        <v>4.0986299599478755E-4</v>
      </c>
      <c r="I15">
        <f>G15</f>
        <v>2.0245073375880551E-2</v>
      </c>
      <c r="J15">
        <f t="shared" si="5"/>
        <v>2.8090000000000002</v>
      </c>
      <c r="M15">
        <f t="shared" si="2"/>
        <v>1991</v>
      </c>
      <c r="N15">
        <f t="shared" si="0"/>
        <v>2.3199999999999998</v>
      </c>
      <c r="O15">
        <f>E15</f>
        <v>2.8090000000000002</v>
      </c>
      <c r="P15" s="2">
        <f t="shared" si="3"/>
        <v>2.8090000000000002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2.7189676809023426</v>
      </c>
      <c r="I16">
        <f>(0.67*G15+0.33*G18)</f>
        <v>5.867635257994791E-2</v>
      </c>
      <c r="J16">
        <f t="shared" si="5"/>
        <v>2.7776440334822907</v>
      </c>
      <c r="M16">
        <f t="shared" si="2"/>
        <v>1992</v>
      </c>
      <c r="N16">
        <f t="shared" si="0"/>
        <v>2.31</v>
      </c>
      <c r="P16" s="2">
        <f t="shared" si="3"/>
        <v>2.7776440334822907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2.685301401503966</v>
      </c>
      <c r="I17">
        <f>(0.33*G15+0.67*G18)</f>
        <v>9.8272216002320334E-2</v>
      </c>
      <c r="J17">
        <f t="shared" si="5"/>
        <v>2.7835736175062862</v>
      </c>
      <c r="M17">
        <f t="shared" si="2"/>
        <v>1993</v>
      </c>
      <c r="N17">
        <f t="shared" si="0"/>
        <v>2.2799999999999998</v>
      </c>
      <c r="P17" s="2">
        <f t="shared" si="3"/>
        <v>2.7835736175062862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Residual_Prices!AC31</f>
        <v>2.94</v>
      </c>
      <c r="F18">
        <f t="shared" si="1"/>
        <v>2.8032965047936123</v>
      </c>
      <c r="G18">
        <f>E18-F18</f>
        <v>0.13670349520638769</v>
      </c>
      <c r="H18">
        <f>G18^2</f>
        <v>1.8687845601642862E-2</v>
      </c>
      <c r="I18">
        <f>G18</f>
        <v>0.13670349520638769</v>
      </c>
      <c r="J18">
        <f t="shared" si="5"/>
        <v>2.94</v>
      </c>
      <c r="M18">
        <f t="shared" si="2"/>
        <v>1994</v>
      </c>
      <c r="N18">
        <f t="shared" si="0"/>
        <v>2.39</v>
      </c>
      <c r="O18">
        <f>E18</f>
        <v>2.94</v>
      </c>
      <c r="P18" s="2">
        <f t="shared" si="3"/>
        <v>2.94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3.0969776986560835</v>
      </c>
      <c r="I19">
        <f>0.75*G18+0.25*G22</f>
        <v>0.17951012194074956</v>
      </c>
      <c r="J19">
        <f t="shared" si="5"/>
        <v>3.2764878205968331</v>
      </c>
      <c r="M19">
        <f t="shared" si="2"/>
        <v>1995</v>
      </c>
      <c r="N19">
        <f t="shared" si="0"/>
        <v>2.65</v>
      </c>
      <c r="P19" s="2">
        <f t="shared" si="3"/>
        <v>3.2764878205968331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3.6109609595639962</v>
      </c>
      <c r="I20">
        <f>0.5*G18+0.5*G22</f>
        <v>0.22231674867511142</v>
      </c>
      <c r="J20">
        <f t="shared" si="5"/>
        <v>3.8332777082391076</v>
      </c>
      <c r="M20">
        <f t="shared" si="2"/>
        <v>1996</v>
      </c>
      <c r="N20">
        <f t="shared" si="0"/>
        <v>3.1</v>
      </c>
      <c r="P20" s="2">
        <f t="shared" si="3"/>
        <v>3.8332777082391076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3.3958913947612155</v>
      </c>
      <c r="I21">
        <f>0.25*G18+0.75*G22</f>
        <v>0.26512337540947328</v>
      </c>
      <c r="J21">
        <f t="shared" si="5"/>
        <v>3.6610147701706888</v>
      </c>
      <c r="M21">
        <f t="shared" si="2"/>
        <v>1997</v>
      </c>
      <c r="N21">
        <f t="shared" si="0"/>
        <v>2.87</v>
      </c>
      <c r="P21" s="2">
        <f t="shared" si="3"/>
        <v>3.6610147701706888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Residual_Prices!AC35</f>
        <v>2.82</v>
      </c>
      <c r="F22">
        <f t="shared" si="1"/>
        <v>2.5120699978561647</v>
      </c>
      <c r="G22">
        <f>E22-F22</f>
        <v>0.30793000214383515</v>
      </c>
      <c r="H22">
        <f>G22^2</f>
        <v>9.4820886220302311E-2</v>
      </c>
      <c r="I22">
        <f>G22</f>
        <v>0.30793000214383515</v>
      </c>
      <c r="J22">
        <f t="shared" si="5"/>
        <v>2.82</v>
      </c>
      <c r="M22">
        <f t="shared" si="2"/>
        <v>1998</v>
      </c>
      <c r="N22">
        <f t="shared" si="0"/>
        <v>2.08</v>
      </c>
      <c r="O22">
        <f>E22</f>
        <v>2.82</v>
      </c>
      <c r="P22" s="2">
        <f t="shared" si="3"/>
        <v>2.82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2.94024850031975</v>
      </c>
      <c r="I23">
        <f>0.75*G22+0.25*G26</f>
        <v>0.35418365326422574</v>
      </c>
      <c r="J23">
        <f t="shared" si="5"/>
        <v>3.2944321535839758</v>
      </c>
      <c r="M23">
        <f t="shared" si="2"/>
        <v>1999</v>
      </c>
      <c r="N23">
        <f t="shared" si="0"/>
        <v>2.5299999999999998</v>
      </c>
      <c r="P23" s="2">
        <f t="shared" si="3"/>
        <v>3.2944321535839758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4.663275317657237</v>
      </c>
      <c r="I24">
        <f>0.5*G22+0.5*G26</f>
        <v>0.40043730438461633</v>
      </c>
      <c r="J24">
        <f t="shared" si="5"/>
        <v>5.0637126220418534</v>
      </c>
      <c r="M24">
        <f t="shared" si="2"/>
        <v>2000</v>
      </c>
      <c r="N24">
        <f t="shared" si="0"/>
        <v>4.07</v>
      </c>
      <c r="P24" s="2">
        <f t="shared" si="3"/>
        <v>5.0637126220418534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4.2306877459227374</v>
      </c>
      <c r="I25">
        <f>0.25*G22+0.75*G26</f>
        <v>0.44669095550500693</v>
      </c>
      <c r="J25">
        <f t="shared" si="5"/>
        <v>4.6773787014277444</v>
      </c>
      <c r="M25">
        <f t="shared" si="2"/>
        <v>2001</v>
      </c>
      <c r="N25">
        <f t="shared" si="0"/>
        <v>3.56</v>
      </c>
      <c r="P25" s="2">
        <f t="shared" si="3"/>
        <v>4.6773787014277444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Residual_Prices!AC39</f>
        <v>4.8899999999999997</v>
      </c>
      <c r="F26">
        <f t="shared" si="1"/>
        <v>4.3970553933746022</v>
      </c>
      <c r="G26">
        <f>E26-F26</f>
        <v>0.49294460662539752</v>
      </c>
      <c r="H26">
        <f>G26^2</f>
        <v>0.24299438520106789</v>
      </c>
      <c r="I26">
        <f>G26</f>
        <v>0.49294460662539752</v>
      </c>
      <c r="J26">
        <f t="shared" si="5"/>
        <v>4.8899999999999997</v>
      </c>
      <c r="M26">
        <f t="shared" si="2"/>
        <v>2002</v>
      </c>
      <c r="N26">
        <f t="shared" si="0"/>
        <v>3.75</v>
      </c>
      <c r="O26">
        <f>E26</f>
        <v>4.8899999999999997</v>
      </c>
      <c r="P26" s="2">
        <f t="shared" si="3"/>
        <v>4.8899999999999997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5.3980547053936396</v>
      </c>
      <c r="I27">
        <f>0.75*G26+0.25*G30</f>
        <v>0.13290835191472161</v>
      </c>
      <c r="J27">
        <f t="shared" si="5"/>
        <v>5.5309630573083615</v>
      </c>
      <c r="M27">
        <f t="shared" si="2"/>
        <v>2003</v>
      </c>
      <c r="N27">
        <f t="shared" si="0"/>
        <v>4.6500000000000004</v>
      </c>
      <c r="P27" s="2">
        <f t="shared" si="3"/>
        <v>5.5309630573083615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5.6796458856135992</v>
      </c>
      <c r="I28">
        <f>0.5*G26+0.5*G30</f>
        <v>-0.2271279027959543</v>
      </c>
      <c r="J28">
        <f t="shared" si="5"/>
        <v>5.4525179828176444</v>
      </c>
      <c r="M28">
        <f t="shared" si="2"/>
        <v>2004</v>
      </c>
      <c r="N28">
        <f t="shared" si="0"/>
        <v>4.84</v>
      </c>
      <c r="P28" s="2">
        <f t="shared" si="3"/>
        <v>5.4525179828176444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8.0055585436155301</v>
      </c>
      <c r="I29">
        <f>0.25*G26+0.75*G30</f>
        <v>-0.5871641575066302</v>
      </c>
      <c r="J29">
        <f t="shared" si="5"/>
        <v>7.4183943861088997</v>
      </c>
      <c r="M29">
        <f t="shared" si="2"/>
        <v>2005</v>
      </c>
      <c r="N29">
        <f t="shared" si="0"/>
        <v>6.95</v>
      </c>
      <c r="P29" s="2">
        <f t="shared" si="3"/>
        <v>7.4183943861088997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Residual_Prices!AC43</f>
        <v>8.49</v>
      </c>
      <c r="F30">
        <f t="shared" si="1"/>
        <v>9.4372004122173063</v>
      </c>
      <c r="G30">
        <f>E30-F30</f>
        <v>-0.94720041221730611</v>
      </c>
      <c r="H30">
        <f>G30^2</f>
        <v>0.89718862090463458</v>
      </c>
      <c r="I30">
        <f>G30</f>
        <v>-0.94720041221730611</v>
      </c>
      <c r="J30">
        <f t="shared" si="5"/>
        <v>8.49</v>
      </c>
      <c r="M30">
        <f t="shared" si="2"/>
        <v>2006</v>
      </c>
      <c r="N30">
        <f t="shared" si="0"/>
        <v>8.1</v>
      </c>
      <c r="O30">
        <f>E30</f>
        <v>8.49</v>
      </c>
      <c r="P30" s="2">
        <f t="shared" si="3"/>
        <v>8.49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10.724694033510266</v>
      </c>
      <c r="I31">
        <f>0.75*G30+0.25*G34</f>
        <v>-0.59497119365341611</v>
      </c>
      <c r="J31">
        <f t="shared" si="5"/>
        <v>10.12972283985685</v>
      </c>
      <c r="M31">
        <f t="shared" si="2"/>
        <v>2007</v>
      </c>
      <c r="N31">
        <f t="shared" si="0"/>
        <v>9.19</v>
      </c>
      <c r="P31" s="2">
        <f t="shared" si="3"/>
        <v>10.12972283985685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14.974652432867977</v>
      </c>
      <c r="I32">
        <f>0.5*G30+0.5*G34</f>
        <v>-0.24274197508952611</v>
      </c>
      <c r="J32">
        <f t="shared" si="5"/>
        <v>14.731910457778451</v>
      </c>
      <c r="M32">
        <f t="shared" si="2"/>
        <v>2008</v>
      </c>
      <c r="N32">
        <f t="shared" si="0"/>
        <v>12.99</v>
      </c>
      <c r="P32" s="2">
        <f t="shared" si="3"/>
        <v>14.731910457778451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10.861506321626399</v>
      </c>
      <c r="I33">
        <f>0.25*G30+0.75*G34</f>
        <v>0.10948724347436389</v>
      </c>
      <c r="J33">
        <f t="shared" si="5"/>
        <v>10.970993565100763</v>
      </c>
      <c r="M33">
        <f t="shared" si="2"/>
        <v>2009</v>
      </c>
      <c r="N33">
        <f t="shared" si="0"/>
        <v>8.9499999999999993</v>
      </c>
      <c r="P33" s="2">
        <f t="shared" si="3"/>
        <v>10.970993565100763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Residual_Prices!AC47</f>
        <v>13.84</v>
      </c>
      <c r="F34">
        <f>$H$3*D34+$I$3*D33</f>
        <v>13.378283537961746</v>
      </c>
      <c r="G34">
        <f>E34-F34</f>
        <v>0.46171646203825389</v>
      </c>
      <c r="H34">
        <f>G34^2</f>
        <v>0.21318209131712235</v>
      </c>
      <c r="I34">
        <f>G34</f>
        <v>0.46171646203825389</v>
      </c>
      <c r="J34">
        <f>F34+I34</f>
        <v>13.84</v>
      </c>
      <c r="M34">
        <f>C34</f>
        <v>2010</v>
      </c>
      <c r="N34">
        <f t="shared" si="0"/>
        <v>11.55</v>
      </c>
      <c r="O34">
        <f>E34</f>
        <v>13.84</v>
      </c>
      <c r="P34" s="2">
        <f>J34</f>
        <v>13.84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18.671411906080216</v>
      </c>
      <c r="I35">
        <f>0.75*G34+0.25*G38</f>
        <v>-0.7554871580867375</v>
      </c>
      <c r="J35">
        <f t="shared" ref="J35:J42" si="7">F35+I35</f>
        <v>17.915924747993479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17.915924747993479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20.463098142163382</v>
      </c>
      <c r="I36">
        <f>0.5*G34+0.5*G38</f>
        <v>-1.9726907782117289</v>
      </c>
      <c r="J36">
        <f t="shared" si="7"/>
        <v>18.490407363951654</v>
      </c>
      <c r="M36">
        <f t="shared" si="8"/>
        <v>2012</v>
      </c>
      <c r="N36">
        <f t="shared" si="0"/>
        <v>17.48</v>
      </c>
      <c r="P36" s="2">
        <f t="shared" si="9"/>
        <v>18.490407363951654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19.758237833329879</v>
      </c>
      <c r="I37">
        <f>0.25*G34+0.75*G38</f>
        <v>-3.1898943983367203</v>
      </c>
      <c r="J37">
        <f t="shared" si="7"/>
        <v>16.56834343499316</v>
      </c>
      <c r="M37">
        <f t="shared" si="8"/>
        <v>2013</v>
      </c>
      <c r="N37">
        <f t="shared" si="0"/>
        <v>16.739999999999998</v>
      </c>
      <c r="P37" s="2">
        <f t="shared" si="9"/>
        <v>16.56834343499316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Residual_Prices!AC51</f>
        <v>14.13</v>
      </c>
      <c r="F38">
        <f t="shared" si="6"/>
        <v>18.537098018461712</v>
      </c>
      <c r="G38">
        <f>E38-F38</f>
        <v>-4.4070980184617117</v>
      </c>
      <c r="H38">
        <f>G38^2</f>
        <v>19.422512944329146</v>
      </c>
      <c r="I38">
        <f>G38</f>
        <v>-4.4070980184617117</v>
      </c>
      <c r="J38">
        <f t="shared" si="7"/>
        <v>14.13</v>
      </c>
      <c r="M38">
        <f t="shared" si="8"/>
        <v>2014</v>
      </c>
      <c r="N38">
        <f t="shared" si="0"/>
        <v>15.68</v>
      </c>
      <c r="O38">
        <f>E38</f>
        <v>14.13</v>
      </c>
      <c r="P38" s="2">
        <f t="shared" si="9"/>
        <v>14.13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10.763788725726085</v>
      </c>
      <c r="I39" s="17">
        <v>-3</v>
      </c>
      <c r="J39">
        <f t="shared" si="7"/>
        <v>7.7637887257260854</v>
      </c>
      <c r="M39">
        <f t="shared" si="8"/>
        <v>2015</v>
      </c>
      <c r="N39">
        <f t="shared" si="0"/>
        <v>8.66</v>
      </c>
      <c r="P39" s="2">
        <f t="shared" si="9"/>
        <v>7.7637887257260854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7.682641996411899</v>
      </c>
      <c r="I40" s="17">
        <f t="shared" ref="I40:I42" si="10">I39</f>
        <v>-3</v>
      </c>
      <c r="J40">
        <f t="shared" si="7"/>
        <v>4.682641996411899</v>
      </c>
      <c r="M40">
        <f t="shared" si="8"/>
        <v>2016</v>
      </c>
      <c r="N40">
        <f t="shared" si="0"/>
        <v>6.37</v>
      </c>
      <c r="P40" s="2">
        <f t="shared" si="9"/>
        <v>4.682641996411899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10.024885928334863</v>
      </c>
      <c r="I41" s="17">
        <f t="shared" si="10"/>
        <v>-3</v>
      </c>
      <c r="J41">
        <f t="shared" si="7"/>
        <v>7.0248859283348626</v>
      </c>
      <c r="M41">
        <f t="shared" si="8"/>
        <v>2017</v>
      </c>
      <c r="N41">
        <f t="shared" si="0"/>
        <v>8.68</v>
      </c>
      <c r="P41" s="2">
        <f t="shared" si="9"/>
        <v>7.0248859283348626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12.983929756694801</v>
      </c>
      <c r="I42" s="17">
        <f t="shared" si="10"/>
        <v>-3</v>
      </c>
      <c r="J42">
        <f t="shared" si="7"/>
        <v>9.9839297566948009</v>
      </c>
      <c r="M42">
        <f t="shared" si="8"/>
        <v>2018</v>
      </c>
      <c r="N42">
        <f t="shared" si="0"/>
        <v>11.21</v>
      </c>
      <c r="P42" s="2">
        <f t="shared" si="9"/>
        <v>9.9839297566948009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P42"/>
  <sheetViews>
    <sheetView topLeftCell="A29" workbookViewId="0">
      <selection activeCell="C34" sqref="C34:P42"/>
    </sheetView>
  </sheetViews>
  <sheetFormatPr defaultRowHeight="12.75" x14ac:dyDescent="0.2"/>
  <cols>
    <col min="9" max="9" width="11.140625" customWidth="1"/>
    <col min="10" max="10" width="12.5703125" customWidth="1"/>
  </cols>
  <sheetData>
    <row r="2" spans="3:16" x14ac:dyDescent="0.2">
      <c r="K2" s="9" t="s">
        <v>35</v>
      </c>
    </row>
    <row r="3" spans="3:16" x14ac:dyDescent="0.2">
      <c r="H3" s="4">
        <v>1.15655644496514</v>
      </c>
      <c r="I3" s="4">
        <v>0</v>
      </c>
      <c r="K3">
        <v>0</v>
      </c>
    </row>
    <row r="4" spans="3:16" x14ac:dyDescent="0.2">
      <c r="H4">
        <f>SUM(H9:H38)</f>
        <v>28.607691048144058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6" t="s">
        <v>38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-4.1274811054982763E-2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5.377987469087901</v>
      </c>
      <c r="I8">
        <f>G9</f>
        <v>-4.1274811054982763E-2</v>
      </c>
      <c r="J8">
        <f>F8+I8</f>
        <v>5.3367126580329183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5.3367126580329183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Residual_Prices!AD22</f>
        <v>4.7699999999999996</v>
      </c>
      <c r="F9">
        <f t="shared" si="1"/>
        <v>4.8112748110549823</v>
      </c>
      <c r="G9">
        <f>E9-F9</f>
        <v>-4.1274811054982763E-2</v>
      </c>
      <c r="H9">
        <f>G9^2</f>
        <v>1.7036100276245274E-3</v>
      </c>
      <c r="I9">
        <f>G9</f>
        <v>-4.1274811054982763E-2</v>
      </c>
      <c r="J9">
        <f t="shared" ref="J9:J33" si="5">F9+I9</f>
        <v>4.7699999999999996</v>
      </c>
      <c r="M9">
        <f t="shared" si="2"/>
        <v>1985</v>
      </c>
      <c r="N9">
        <f t="shared" si="0"/>
        <v>4.16</v>
      </c>
      <c r="O9">
        <f>E9</f>
        <v>4.7699999999999996</v>
      </c>
      <c r="P9" s="2">
        <f t="shared" si="3"/>
        <v>4.7699999999999996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2.7641699034666849</v>
      </c>
      <c r="I10">
        <f>(0.67*G9+0.33*G12)</f>
        <v>2.7186079938160156E-2</v>
      </c>
      <c r="J10">
        <f t="shared" si="5"/>
        <v>2.7913559834048449</v>
      </c>
      <c r="M10">
        <f t="shared" si="2"/>
        <v>1986</v>
      </c>
      <c r="N10">
        <f t="shared" si="0"/>
        <v>2.39</v>
      </c>
      <c r="P10" s="2">
        <f t="shared" si="3"/>
        <v>2.7913559834048449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3.2961858681506491</v>
      </c>
      <c r="I11">
        <f>(0.33*G9+0.67*G12)</f>
        <v>9.7721543385640749E-2</v>
      </c>
      <c r="J11">
        <f t="shared" si="5"/>
        <v>3.3939074115362899</v>
      </c>
      <c r="M11">
        <f t="shared" si="2"/>
        <v>1987</v>
      </c>
      <c r="N11">
        <f t="shared" si="0"/>
        <v>2.85</v>
      </c>
      <c r="P11" s="2">
        <f t="shared" si="3"/>
        <v>3.3939074115362899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Residual_Prices!AD25</f>
        <v>2.78</v>
      </c>
      <c r="F12">
        <f t="shared" si="1"/>
        <v>2.6138175656212161</v>
      </c>
      <c r="G12">
        <f>E12-F12</f>
        <v>0.16618243437878366</v>
      </c>
      <c r="H12">
        <f>G12^2</f>
        <v>2.7616601496058737E-2</v>
      </c>
      <c r="I12">
        <f>G12</f>
        <v>0.16618243437878366</v>
      </c>
      <c r="J12">
        <f t="shared" si="5"/>
        <v>2.78</v>
      </c>
      <c r="M12">
        <f t="shared" si="2"/>
        <v>1988</v>
      </c>
      <c r="N12">
        <f t="shared" si="0"/>
        <v>2.2599999999999998</v>
      </c>
      <c r="O12">
        <f>E12</f>
        <v>2.78</v>
      </c>
      <c r="P12" s="2">
        <f t="shared" si="3"/>
        <v>2.78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3.041743450258318</v>
      </c>
      <c r="I13">
        <f>(0.67*G12+0.33*G15)</f>
        <v>0.15285261676847395</v>
      </c>
      <c r="J13">
        <f t="shared" si="5"/>
        <v>3.1945960670267919</v>
      </c>
      <c r="M13">
        <f t="shared" si="2"/>
        <v>1989</v>
      </c>
      <c r="N13">
        <f t="shared" si="0"/>
        <v>2.63</v>
      </c>
      <c r="P13" s="2">
        <f t="shared" si="3"/>
        <v>3.1945960670267919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3.5159315926940256</v>
      </c>
      <c r="I14">
        <f>(0.33*G12+0.67*G15)</f>
        <v>0.13911886529118514</v>
      </c>
      <c r="J14">
        <f t="shared" si="5"/>
        <v>3.6550504579852108</v>
      </c>
      <c r="M14">
        <f t="shared" si="2"/>
        <v>1990</v>
      </c>
      <c r="N14">
        <f t="shared" si="0"/>
        <v>3.04</v>
      </c>
      <c r="P14" s="2">
        <f t="shared" si="3"/>
        <v>3.6550504579852108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Residual_Prices!AD28</f>
        <v>2.8090000000000002</v>
      </c>
      <c r="F15">
        <f t="shared" si="1"/>
        <v>2.6832109523191248</v>
      </c>
      <c r="G15">
        <f>E15-F15</f>
        <v>0.1257890476808754</v>
      </c>
      <c r="H15">
        <f>G15^2</f>
        <v>1.5822884516461546E-2</v>
      </c>
      <c r="I15">
        <f>G15</f>
        <v>0.1257890476808754</v>
      </c>
      <c r="J15">
        <f t="shared" si="5"/>
        <v>2.8090000000000002</v>
      </c>
      <c r="M15">
        <f t="shared" si="2"/>
        <v>1991</v>
      </c>
      <c r="N15">
        <f t="shared" si="0"/>
        <v>2.3199999999999998</v>
      </c>
      <c r="O15">
        <f>E15</f>
        <v>2.8090000000000002</v>
      </c>
      <c r="P15" s="2">
        <f t="shared" si="3"/>
        <v>2.8090000000000002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2.6716453878694733</v>
      </c>
      <c r="I16">
        <f>(0.67*G15+0.33*G18)</f>
        <v>0.14230259380218049</v>
      </c>
      <c r="J16">
        <f t="shared" si="5"/>
        <v>2.8139479816716539</v>
      </c>
      <c r="M16">
        <f t="shared" si="2"/>
        <v>1992</v>
      </c>
      <c r="N16">
        <f t="shared" si="0"/>
        <v>2.31</v>
      </c>
      <c r="P16" s="2">
        <f t="shared" si="3"/>
        <v>2.8139479816716539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2.6369486945205187</v>
      </c>
      <c r="I17">
        <f>(0.33*G15+0.67*G18)</f>
        <v>0.15931655041200998</v>
      </c>
      <c r="J17">
        <f t="shared" si="5"/>
        <v>2.7962652449325285</v>
      </c>
      <c r="M17">
        <f t="shared" si="2"/>
        <v>1993</v>
      </c>
      <c r="N17">
        <f t="shared" si="0"/>
        <v>2.2799999999999998</v>
      </c>
      <c r="P17" s="2">
        <f t="shared" si="3"/>
        <v>2.7962652449325285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Residual_Prices!AD31</f>
        <v>2.94</v>
      </c>
      <c r="F18">
        <f t="shared" si="1"/>
        <v>2.7641699034666849</v>
      </c>
      <c r="G18">
        <f>E18-F18</f>
        <v>0.17583009653331505</v>
      </c>
      <c r="H18">
        <f>G18^2</f>
        <v>3.0916222846914889E-2</v>
      </c>
      <c r="I18">
        <f>G18</f>
        <v>0.17583009653331505</v>
      </c>
      <c r="J18">
        <f t="shared" si="5"/>
        <v>2.94</v>
      </c>
      <c r="M18">
        <f t="shared" si="2"/>
        <v>1994</v>
      </c>
      <c r="N18">
        <f t="shared" si="0"/>
        <v>2.39</v>
      </c>
      <c r="O18">
        <f>E18</f>
        <v>2.94</v>
      </c>
      <c r="P18" s="2">
        <f t="shared" si="3"/>
        <v>2.94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3.0648745791576211</v>
      </c>
      <c r="I19">
        <f>0.75*G18+0.25*G22</f>
        <v>0.23046322101811345</v>
      </c>
      <c r="J19">
        <f t="shared" si="5"/>
        <v>3.2953378001757345</v>
      </c>
      <c r="M19">
        <f t="shared" si="2"/>
        <v>1995</v>
      </c>
      <c r="N19">
        <f t="shared" si="0"/>
        <v>2.65</v>
      </c>
      <c r="P19" s="2">
        <f t="shared" si="3"/>
        <v>3.2953378001757345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3.5853249793919342</v>
      </c>
      <c r="I20">
        <f>0.5*G18+0.5*G22</f>
        <v>0.28509634550291185</v>
      </c>
      <c r="J20">
        <f t="shared" si="5"/>
        <v>3.870421324894846</v>
      </c>
      <c r="M20">
        <f t="shared" si="2"/>
        <v>1996</v>
      </c>
      <c r="N20">
        <f t="shared" si="0"/>
        <v>3.1</v>
      </c>
      <c r="P20" s="2">
        <f t="shared" si="3"/>
        <v>3.870421324894846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3.3193169970499521</v>
      </c>
      <c r="I21">
        <f>0.25*G18+0.75*G22</f>
        <v>0.33972946998771025</v>
      </c>
      <c r="J21">
        <f t="shared" si="5"/>
        <v>3.6590464670376623</v>
      </c>
      <c r="M21">
        <f t="shared" si="2"/>
        <v>1997</v>
      </c>
      <c r="N21">
        <f t="shared" si="0"/>
        <v>2.87</v>
      </c>
      <c r="P21" s="2">
        <f t="shared" si="3"/>
        <v>3.6590464670376623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Residual_Prices!AD35</f>
        <v>2.8</v>
      </c>
      <c r="F22">
        <f t="shared" si="1"/>
        <v>2.4056374055274912</v>
      </c>
      <c r="G22">
        <f>E22-F22</f>
        <v>0.39436259447250865</v>
      </c>
      <c r="H22">
        <f>G22^2</f>
        <v>0.15552185591908832</v>
      </c>
      <c r="I22">
        <f>G22</f>
        <v>0.39436259447250865</v>
      </c>
      <c r="J22">
        <f t="shared" si="5"/>
        <v>2.8</v>
      </c>
      <c r="M22">
        <f t="shared" si="2"/>
        <v>1998</v>
      </c>
      <c r="N22">
        <f t="shared" si="0"/>
        <v>2.08</v>
      </c>
      <c r="O22">
        <f>E22</f>
        <v>2.8</v>
      </c>
      <c r="P22" s="2">
        <f t="shared" si="3"/>
        <v>2.8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2.9260878057618038</v>
      </c>
      <c r="I23">
        <f>0.75*G22+0.25*G26</f>
        <v>0.46150027869956278</v>
      </c>
      <c r="J23">
        <f t="shared" si="5"/>
        <v>3.3875880844613668</v>
      </c>
      <c r="M23">
        <f t="shared" si="2"/>
        <v>1999</v>
      </c>
      <c r="N23">
        <f t="shared" si="0"/>
        <v>2.5299999999999998</v>
      </c>
      <c r="P23" s="2">
        <f t="shared" si="3"/>
        <v>3.3875880844613668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4.7071847310081196</v>
      </c>
      <c r="I24">
        <f>0.5*G22+0.5*G26</f>
        <v>0.52863796292661691</v>
      </c>
      <c r="J24">
        <f t="shared" si="5"/>
        <v>5.2358226939347361</v>
      </c>
      <c r="M24">
        <f t="shared" si="2"/>
        <v>2000</v>
      </c>
      <c r="N24">
        <f t="shared" si="0"/>
        <v>4.07</v>
      </c>
      <c r="P24" s="2">
        <f t="shared" si="3"/>
        <v>5.2358226939347361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4.1173409440758988</v>
      </c>
      <c r="I25">
        <f>0.25*G22+0.75*G26</f>
        <v>0.59577564715367104</v>
      </c>
      <c r="J25">
        <f t="shared" si="5"/>
        <v>4.7131165912295696</v>
      </c>
      <c r="M25">
        <f t="shared" si="2"/>
        <v>2001</v>
      </c>
      <c r="N25">
        <f t="shared" si="0"/>
        <v>3.56</v>
      </c>
      <c r="P25" s="2">
        <f t="shared" si="3"/>
        <v>4.7131165912295696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Residual_Prices!AD39</f>
        <v>5</v>
      </c>
      <c r="F26">
        <f t="shared" si="1"/>
        <v>4.3370866686192748</v>
      </c>
      <c r="G26">
        <f>E26-F26</f>
        <v>0.66291333138072517</v>
      </c>
      <c r="H26">
        <f>G26^2</f>
        <v>0.43945408492229115</v>
      </c>
      <c r="I26">
        <f>G26</f>
        <v>0.66291333138072517</v>
      </c>
      <c r="J26">
        <f t="shared" si="5"/>
        <v>5</v>
      </c>
      <c r="M26">
        <f t="shared" si="2"/>
        <v>2002</v>
      </c>
      <c r="N26">
        <f t="shared" si="0"/>
        <v>3.75</v>
      </c>
      <c r="O26">
        <f>E26</f>
        <v>5</v>
      </c>
      <c r="P26" s="2">
        <f t="shared" si="3"/>
        <v>5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5.377987469087901</v>
      </c>
      <c r="I27">
        <f>0.75*G26+0.25*G30</f>
        <v>0.28015819748113557</v>
      </c>
      <c r="J27">
        <f t="shared" si="5"/>
        <v>5.6581456665690366</v>
      </c>
      <c r="M27">
        <f t="shared" si="2"/>
        <v>2003</v>
      </c>
      <c r="N27">
        <f t="shared" si="0"/>
        <v>4.6500000000000004</v>
      </c>
      <c r="P27" s="2">
        <f t="shared" si="3"/>
        <v>5.6581456665690366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5.5977331936312771</v>
      </c>
      <c r="I28">
        <f>0.5*G26+0.5*G30</f>
        <v>-0.10259693641845402</v>
      </c>
      <c r="J28">
        <f t="shared" si="5"/>
        <v>5.4951362572128231</v>
      </c>
      <c r="M28">
        <f t="shared" si="2"/>
        <v>2004</v>
      </c>
      <c r="N28">
        <f t="shared" si="0"/>
        <v>4.84</v>
      </c>
      <c r="P28" s="2">
        <f t="shared" si="3"/>
        <v>5.4951362572128231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8.0380672925077228</v>
      </c>
      <c r="I29">
        <f>0.25*G26+0.75*G30</f>
        <v>-0.48535207031804362</v>
      </c>
      <c r="J29">
        <f t="shared" si="5"/>
        <v>7.5527152221896792</v>
      </c>
      <c r="M29">
        <f t="shared" si="2"/>
        <v>2005</v>
      </c>
      <c r="N29">
        <f t="shared" si="0"/>
        <v>6.95</v>
      </c>
      <c r="P29" s="2">
        <f t="shared" si="3"/>
        <v>7.5527152221896792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Residual_Prices!AD43</f>
        <v>8.5</v>
      </c>
      <c r="F30">
        <f t="shared" si="1"/>
        <v>9.3681072042176332</v>
      </c>
      <c r="G30">
        <f>E30-F30</f>
        <v>-0.86810720421763321</v>
      </c>
      <c r="H30">
        <f>G30^2</f>
        <v>0.75361011801455557</v>
      </c>
      <c r="I30">
        <f>G30</f>
        <v>-0.86810720421763321</v>
      </c>
      <c r="J30">
        <f t="shared" si="5"/>
        <v>8.5</v>
      </c>
      <c r="M30">
        <f t="shared" si="2"/>
        <v>2006</v>
      </c>
      <c r="N30">
        <f t="shared" si="0"/>
        <v>8.1</v>
      </c>
      <c r="O30">
        <f>E30</f>
        <v>8.5</v>
      </c>
      <c r="P30" s="2">
        <f t="shared" si="3"/>
        <v>8.5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10.628753729229636</v>
      </c>
      <c r="I31">
        <f>0.75*G30+0.25*G34</f>
        <v>0.41936286199993322</v>
      </c>
      <c r="J31">
        <f t="shared" si="5"/>
        <v>11.048116591229569</v>
      </c>
      <c r="M31">
        <f t="shared" si="2"/>
        <v>2007</v>
      </c>
      <c r="N31">
        <f t="shared" si="0"/>
        <v>9.19</v>
      </c>
      <c r="P31" s="2">
        <f t="shared" si="3"/>
        <v>11.048116591229569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15.023668220097168</v>
      </c>
      <c r="I32">
        <f>0.5*G30+0.5*G34</f>
        <v>1.7068329282174997</v>
      </c>
      <c r="J32">
        <f t="shared" si="5"/>
        <v>16.730501148314666</v>
      </c>
      <c r="M32">
        <f t="shared" si="2"/>
        <v>2008</v>
      </c>
      <c r="N32">
        <f t="shared" si="0"/>
        <v>12.99</v>
      </c>
      <c r="P32" s="2">
        <f t="shared" si="3"/>
        <v>16.730501148314666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10.351180182438002</v>
      </c>
      <c r="I33">
        <f>0.25*G30+0.75*G34</f>
        <v>2.9943029944350661</v>
      </c>
      <c r="J33">
        <f t="shared" si="5"/>
        <v>13.345483176873067</v>
      </c>
      <c r="M33">
        <f t="shared" si="2"/>
        <v>2009</v>
      </c>
      <c r="N33">
        <f t="shared" si="0"/>
        <v>8.9499999999999993</v>
      </c>
      <c r="P33" s="2">
        <f t="shared" si="3"/>
        <v>13.345483176873067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Residual_Prices!AD47</f>
        <v>17.64</v>
      </c>
      <c r="F34">
        <f>$H$3*D34+$I$3*D33</f>
        <v>13.358226939347368</v>
      </c>
      <c r="G34">
        <f>E34-F34</f>
        <v>4.2817730606526325</v>
      </c>
      <c r="H34">
        <f>G34^2</f>
        <v>18.333580542930612</v>
      </c>
      <c r="I34">
        <f>G34</f>
        <v>4.2817730606526325</v>
      </c>
      <c r="J34">
        <f>F34+I34</f>
        <v>17.64</v>
      </c>
      <c r="M34">
        <f>C34</f>
        <v>2010</v>
      </c>
      <c r="N34">
        <f t="shared" si="0"/>
        <v>11.55</v>
      </c>
      <c r="O34">
        <f>E34</f>
        <v>17.64</v>
      </c>
      <c r="P34" s="2">
        <f>J34</f>
        <v>17.64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18.724648843985619</v>
      </c>
      <c r="I35">
        <f>0.75*G34+0.25*G38</f>
        <v>2.4676285312261257</v>
      </c>
      <c r="J35">
        <f t="shared" ref="J35:J42" si="7">F35+I35</f>
        <v>21.192277375211745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21.192277375211745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20.216606657990649</v>
      </c>
      <c r="I36">
        <f>0.5*G34+0.5*G38</f>
        <v>0.65348400179961885</v>
      </c>
      <c r="J36">
        <f t="shared" si="7"/>
        <v>20.870090659790268</v>
      </c>
      <c r="M36">
        <f t="shared" si="8"/>
        <v>2012</v>
      </c>
      <c r="N36">
        <f t="shared" si="0"/>
        <v>17.48</v>
      </c>
      <c r="P36" s="2">
        <f t="shared" si="9"/>
        <v>20.870090659790268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19.360754888716443</v>
      </c>
      <c r="I37">
        <f>0.25*G34+0.75*G38</f>
        <v>-1.160660527626888</v>
      </c>
      <c r="J37">
        <f t="shared" si="7"/>
        <v>18.200094361089555</v>
      </c>
      <c r="M37">
        <f t="shared" si="8"/>
        <v>2013</v>
      </c>
      <c r="N37">
        <f t="shared" si="0"/>
        <v>16.739999999999998</v>
      </c>
      <c r="P37" s="2">
        <f t="shared" si="9"/>
        <v>18.200094361089555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Residual_Prices!AD51</f>
        <v>15.16</v>
      </c>
      <c r="F38">
        <f t="shared" si="6"/>
        <v>18.134805057053395</v>
      </c>
      <c r="G38">
        <f>E38-F38</f>
        <v>-2.9748050570533948</v>
      </c>
      <c r="H38">
        <f>G38^2</f>
        <v>8.8494651274704523</v>
      </c>
      <c r="I38">
        <f>G38</f>
        <v>-2.9748050570533948</v>
      </c>
      <c r="J38">
        <f t="shared" si="7"/>
        <v>15.16</v>
      </c>
      <c r="M38">
        <f t="shared" si="8"/>
        <v>2014</v>
      </c>
      <c r="N38">
        <f t="shared" si="0"/>
        <v>15.68</v>
      </c>
      <c r="O38">
        <f>E38</f>
        <v>15.16</v>
      </c>
      <c r="P38" s="2">
        <f t="shared" si="9"/>
        <v>15.16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10.015778813398112</v>
      </c>
      <c r="I39">
        <f>I38</f>
        <v>-2.9748050570533948</v>
      </c>
      <c r="J39">
        <f t="shared" si="7"/>
        <v>7.0409737563447177</v>
      </c>
      <c r="M39">
        <f t="shared" si="8"/>
        <v>2015</v>
      </c>
      <c r="N39">
        <f t="shared" si="0"/>
        <v>8.66</v>
      </c>
      <c r="P39" s="2">
        <f t="shared" si="9"/>
        <v>7.0409737563447177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7.3672645544279423</v>
      </c>
      <c r="I40">
        <f t="shared" ref="I40:I42" si="10">I39</f>
        <v>-2.9748050570533948</v>
      </c>
      <c r="J40">
        <f t="shared" si="7"/>
        <v>4.3924594973745474</v>
      </c>
      <c r="M40">
        <f t="shared" si="8"/>
        <v>2016</v>
      </c>
      <c r="N40">
        <f t="shared" si="0"/>
        <v>6.37</v>
      </c>
      <c r="P40" s="2">
        <f t="shared" si="9"/>
        <v>4.3924594973745474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10.038909942297416</v>
      </c>
      <c r="I41">
        <f t="shared" si="10"/>
        <v>-2.9748050570533948</v>
      </c>
      <c r="J41">
        <f t="shared" si="7"/>
        <v>7.0641048852440207</v>
      </c>
      <c r="M41">
        <f t="shared" si="8"/>
        <v>2017</v>
      </c>
      <c r="N41">
        <f t="shared" si="0"/>
        <v>8.68</v>
      </c>
      <c r="P41" s="2">
        <f t="shared" si="9"/>
        <v>7.0641048852440207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12.96499774805922</v>
      </c>
      <c r="I42">
        <f t="shared" si="10"/>
        <v>-2.9748050570533948</v>
      </c>
      <c r="J42">
        <f t="shared" si="7"/>
        <v>9.9901926910058254</v>
      </c>
      <c r="M42">
        <f t="shared" si="8"/>
        <v>2018</v>
      </c>
      <c r="N42">
        <f t="shared" si="0"/>
        <v>11.21</v>
      </c>
      <c r="P42" s="2">
        <f t="shared" si="9"/>
        <v>9.9901926910058254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P42"/>
  <sheetViews>
    <sheetView topLeftCell="A12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28515625" customWidth="1"/>
  </cols>
  <sheetData>
    <row r="2" spans="3:16" x14ac:dyDescent="0.2">
      <c r="K2" s="9" t="s">
        <v>35</v>
      </c>
    </row>
    <row r="3" spans="3:16" x14ac:dyDescent="0.2">
      <c r="H3" s="4">
        <v>1.3465062297552728</v>
      </c>
      <c r="I3" s="4">
        <v>0</v>
      </c>
      <c r="K3">
        <v>0</v>
      </c>
    </row>
    <row r="4" spans="3:16" x14ac:dyDescent="0.2">
      <c r="H4">
        <f>SUM(H9:H38)</f>
        <v>19.33495194658931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6" t="s">
        <v>38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-0.63146591578193512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6.261253968362019</v>
      </c>
      <c r="I8">
        <f>G9</f>
        <v>-0.63146591578193512</v>
      </c>
      <c r="J8">
        <f>F8+I8</f>
        <v>5.6297880525800839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5.6297880525800839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Residual_Prices!AE22</f>
        <v>4.97</v>
      </c>
      <c r="F9">
        <f t="shared" si="1"/>
        <v>5.6014659157819349</v>
      </c>
      <c r="G9">
        <f>E9-F9</f>
        <v>-0.63146591578193512</v>
      </c>
      <c r="H9">
        <f>G9^2</f>
        <v>0.39874920279431797</v>
      </c>
      <c r="I9">
        <f>G9</f>
        <v>-0.63146591578193512</v>
      </c>
      <c r="J9">
        <f t="shared" ref="J9:J33" si="5">F9+I9</f>
        <v>4.97</v>
      </c>
      <c r="M9">
        <f t="shared" si="2"/>
        <v>1985</v>
      </c>
      <c r="N9">
        <f t="shared" si="0"/>
        <v>4.16</v>
      </c>
      <c r="O9">
        <f>E9</f>
        <v>4.97</v>
      </c>
      <c r="P9" s="2">
        <f t="shared" si="3"/>
        <v>4.97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3.2181498891151019</v>
      </c>
      <c r="I10">
        <f>(0.67*G9+0.33*G12)</f>
        <v>-0.39440650972537894</v>
      </c>
      <c r="J10">
        <f t="shared" si="5"/>
        <v>2.8237433793897231</v>
      </c>
      <c r="M10">
        <f t="shared" si="2"/>
        <v>1986</v>
      </c>
      <c r="N10">
        <f t="shared" si="0"/>
        <v>2.39</v>
      </c>
      <c r="P10" s="2">
        <f t="shared" si="3"/>
        <v>2.8237433793897231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3.8375427548025276</v>
      </c>
      <c r="I11">
        <f>(0.33*G9+0.67*G12)</f>
        <v>-0.15016348530347251</v>
      </c>
      <c r="J11">
        <f t="shared" si="5"/>
        <v>3.687379269499055</v>
      </c>
      <c r="M11">
        <f t="shared" si="2"/>
        <v>1987</v>
      </c>
      <c r="N11">
        <f t="shared" si="0"/>
        <v>2.85</v>
      </c>
      <c r="P11" s="2">
        <f t="shared" si="3"/>
        <v>3.687379269499055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Residual_Prices!AE25</f>
        <v>3.13</v>
      </c>
      <c r="F12">
        <f t="shared" si="1"/>
        <v>3.0431040792469162</v>
      </c>
      <c r="G12">
        <f>E12-F12</f>
        <v>8.6895920753083722E-2</v>
      </c>
      <c r="H12">
        <f>G12^2</f>
        <v>7.5509010435262066E-3</v>
      </c>
      <c r="I12">
        <f>G12</f>
        <v>8.6895920753083722E-2</v>
      </c>
      <c r="J12">
        <f t="shared" si="5"/>
        <v>3.13</v>
      </c>
      <c r="M12">
        <f t="shared" si="2"/>
        <v>1988</v>
      </c>
      <c r="N12">
        <f t="shared" si="0"/>
        <v>2.2599999999999998</v>
      </c>
      <c r="O12">
        <f>E12</f>
        <v>3.13</v>
      </c>
      <c r="P12" s="2">
        <f t="shared" si="3"/>
        <v>3.13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3.5413113842563675</v>
      </c>
      <c r="I13">
        <f>(0.67*G12+0.33*G15)</f>
        <v>5.7265097403929349E-2</v>
      </c>
      <c r="J13">
        <f t="shared" si="5"/>
        <v>3.598576481660297</v>
      </c>
      <c r="M13">
        <f t="shared" si="2"/>
        <v>1989</v>
      </c>
      <c r="N13">
        <f t="shared" si="0"/>
        <v>2.63</v>
      </c>
      <c r="P13" s="2">
        <f t="shared" si="3"/>
        <v>3.598576481660297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4.0933789384560297</v>
      </c>
      <c r="I14">
        <f>(0.33*G12+0.67*G15)</f>
        <v>2.6736370316921807E-2</v>
      </c>
      <c r="J14">
        <f t="shared" si="5"/>
        <v>4.1201153087729514</v>
      </c>
      <c r="M14">
        <f t="shared" si="2"/>
        <v>1990</v>
      </c>
      <c r="N14">
        <f t="shared" si="0"/>
        <v>3.04</v>
      </c>
      <c r="P14" s="2">
        <f t="shared" si="3"/>
        <v>4.1201153087729514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Residual_Prices!AE28</f>
        <v>3.121</v>
      </c>
      <c r="F15">
        <f t="shared" si="1"/>
        <v>3.1238944530322326</v>
      </c>
      <c r="G15">
        <f>E15-F15</f>
        <v>-2.894453032232569E-3</v>
      </c>
      <c r="H15">
        <f>G15^2</f>
        <v>8.3778583558003128E-6</v>
      </c>
      <c r="I15">
        <f>G15</f>
        <v>-2.894453032232569E-3</v>
      </c>
      <c r="J15">
        <f t="shared" si="5"/>
        <v>3.121</v>
      </c>
      <c r="M15">
        <f t="shared" si="2"/>
        <v>1991</v>
      </c>
      <c r="N15">
        <f t="shared" si="0"/>
        <v>2.3199999999999998</v>
      </c>
      <c r="O15">
        <f>E15</f>
        <v>3.121</v>
      </c>
      <c r="P15" s="2">
        <f t="shared" si="3"/>
        <v>3.121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3.1104293907346801</v>
      </c>
      <c r="I16">
        <f>(0.67*G15+0.33*G18)</f>
        <v>-2.7728746939579416E-2</v>
      </c>
      <c r="J16">
        <f t="shared" si="5"/>
        <v>3.0827006437951008</v>
      </c>
      <c r="M16">
        <f t="shared" si="2"/>
        <v>1992</v>
      </c>
      <c r="N16">
        <f t="shared" si="0"/>
        <v>2.31</v>
      </c>
      <c r="P16" s="2">
        <f t="shared" si="3"/>
        <v>3.0827006437951008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3.0700342038420216</v>
      </c>
      <c r="I17">
        <f>(0.33*G15+0.67*G18)</f>
        <v>-5.3315595207754946E-2</v>
      </c>
      <c r="J17">
        <f t="shared" si="5"/>
        <v>3.0167186086342666</v>
      </c>
      <c r="M17">
        <f t="shared" si="2"/>
        <v>1993</v>
      </c>
      <c r="N17">
        <f t="shared" si="0"/>
        <v>2.2799999999999998</v>
      </c>
      <c r="P17" s="2">
        <f t="shared" si="3"/>
        <v>3.0167186086342666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Residual_Prices!AE31</f>
        <v>3.14</v>
      </c>
      <c r="F18">
        <f t="shared" si="1"/>
        <v>3.2181498891151019</v>
      </c>
      <c r="G18">
        <f>E18-F18</f>
        <v>-7.8149889115101789E-2</v>
      </c>
      <c r="H18">
        <f>G18^2</f>
        <v>6.1074051687027052E-3</v>
      </c>
      <c r="I18">
        <f>G18</f>
        <v>-7.8149889115101789E-2</v>
      </c>
      <c r="J18">
        <f t="shared" si="5"/>
        <v>3.14</v>
      </c>
      <c r="M18">
        <f t="shared" si="2"/>
        <v>1994</v>
      </c>
      <c r="N18">
        <f t="shared" si="0"/>
        <v>2.39</v>
      </c>
      <c r="O18">
        <f>E18</f>
        <v>3.14</v>
      </c>
      <c r="P18" s="2">
        <f t="shared" si="3"/>
        <v>3.14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3.568241508851473</v>
      </c>
      <c r="I19">
        <f>0.75*G18+0.25*G22</f>
        <v>-6.6295656309068196E-2</v>
      </c>
      <c r="J19">
        <f t="shared" si="5"/>
        <v>3.5019458525424048</v>
      </c>
      <c r="M19">
        <f t="shared" si="2"/>
        <v>1995</v>
      </c>
      <c r="N19">
        <f t="shared" si="0"/>
        <v>2.65</v>
      </c>
      <c r="P19" s="2">
        <f t="shared" si="3"/>
        <v>3.5019458525424048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4.1741693122413457</v>
      </c>
      <c r="I20">
        <f>0.5*G18+0.5*G22</f>
        <v>-5.4441423503034603E-2</v>
      </c>
      <c r="J20">
        <f t="shared" si="5"/>
        <v>4.1197278887383106</v>
      </c>
      <c r="M20">
        <f t="shared" si="2"/>
        <v>1996</v>
      </c>
      <c r="N20">
        <f t="shared" si="0"/>
        <v>3.1</v>
      </c>
      <c r="P20" s="2">
        <f t="shared" si="3"/>
        <v>4.1197278887383106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3.8644728793976331</v>
      </c>
      <c r="I21">
        <f>0.25*G18+0.75*G22</f>
        <v>-4.2587190697001009E-2</v>
      </c>
      <c r="J21">
        <f t="shared" si="5"/>
        <v>3.8218856887006321</v>
      </c>
      <c r="M21">
        <f t="shared" si="2"/>
        <v>1997</v>
      </c>
      <c r="N21">
        <f t="shared" si="0"/>
        <v>2.87</v>
      </c>
      <c r="P21" s="2">
        <f t="shared" si="3"/>
        <v>3.8218856887006321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Residual_Prices!AE35</f>
        <v>2.77</v>
      </c>
      <c r="F22">
        <f t="shared" si="1"/>
        <v>2.8007329578909674</v>
      </c>
      <c r="G22">
        <f>E22-F22</f>
        <v>-3.0732957890967416E-2</v>
      </c>
      <c r="H22">
        <f>G22^2</f>
        <v>9.4451470072797633E-4</v>
      </c>
      <c r="I22">
        <f>G22</f>
        <v>-3.0732957890967416E-2</v>
      </c>
      <c r="J22">
        <f t="shared" si="5"/>
        <v>2.77</v>
      </c>
      <c r="M22">
        <f t="shared" si="2"/>
        <v>1998</v>
      </c>
      <c r="N22">
        <f t="shared" si="0"/>
        <v>2.08</v>
      </c>
      <c r="O22">
        <f>E22</f>
        <v>2.77</v>
      </c>
      <c r="P22" s="2">
        <f t="shared" si="3"/>
        <v>2.77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3.4066607612808397</v>
      </c>
      <c r="I23">
        <f>0.75*G22+0.25*G26</f>
        <v>-3.5399308813793717E-2</v>
      </c>
      <c r="J23">
        <f t="shared" si="5"/>
        <v>3.3712614524670461</v>
      </c>
      <c r="M23">
        <f t="shared" si="2"/>
        <v>1999</v>
      </c>
      <c r="N23">
        <f t="shared" si="0"/>
        <v>2.5299999999999998</v>
      </c>
      <c r="P23" s="2">
        <f t="shared" si="3"/>
        <v>3.3712614524670461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5.4802803551039609</v>
      </c>
      <c r="I24">
        <f>0.5*G22+0.5*G26</f>
        <v>-4.0065659736620018E-2</v>
      </c>
      <c r="J24">
        <f t="shared" si="5"/>
        <v>5.4402146953673407</v>
      </c>
      <c r="M24">
        <f t="shared" si="2"/>
        <v>2000</v>
      </c>
      <c r="N24">
        <f t="shared" si="0"/>
        <v>4.07</v>
      </c>
      <c r="P24" s="2">
        <f t="shared" si="3"/>
        <v>5.4402146953673407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4.7935621779287709</v>
      </c>
      <c r="I25">
        <f>0.25*G22+0.75*G26</f>
        <v>-4.473201065944632E-2</v>
      </c>
      <c r="J25">
        <f t="shared" si="5"/>
        <v>4.7488301672693245</v>
      </c>
      <c r="M25">
        <f t="shared" si="2"/>
        <v>2001</v>
      </c>
      <c r="N25">
        <f t="shared" si="0"/>
        <v>3.56</v>
      </c>
      <c r="P25" s="2">
        <f t="shared" si="3"/>
        <v>4.7488301672693245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Residual_Prices!AE39</f>
        <v>5</v>
      </c>
      <c r="F26">
        <f t="shared" si="1"/>
        <v>5.0493983615822726</v>
      </c>
      <c r="G26">
        <f>E26-F26</f>
        <v>-4.9398361582272621E-2</v>
      </c>
      <c r="H26">
        <f>G26^2</f>
        <v>2.4401981270129477E-3</v>
      </c>
      <c r="I26">
        <f>G26</f>
        <v>-4.9398361582272621E-2</v>
      </c>
      <c r="J26">
        <f t="shared" si="5"/>
        <v>5</v>
      </c>
      <c r="M26">
        <f t="shared" si="2"/>
        <v>2002</v>
      </c>
      <c r="N26">
        <f t="shared" si="0"/>
        <v>3.75</v>
      </c>
      <c r="O26">
        <f>E26</f>
        <v>5</v>
      </c>
      <c r="P26" s="2">
        <f t="shared" si="3"/>
        <v>5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6.261253968362019</v>
      </c>
      <c r="I27">
        <f>0.75*G26+0.25*G30</f>
        <v>-0.63872388644113154</v>
      </c>
      <c r="J27">
        <f t="shared" si="5"/>
        <v>5.6225300819208872</v>
      </c>
      <c r="M27">
        <f t="shared" si="2"/>
        <v>2003</v>
      </c>
      <c r="N27">
        <f t="shared" si="0"/>
        <v>4.6500000000000004</v>
      </c>
      <c r="P27" s="2">
        <f t="shared" si="3"/>
        <v>5.6225300819208872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6.5170901520155198</v>
      </c>
      <c r="I28">
        <f>0.5*G26+0.5*G30</f>
        <v>-1.2280494112999905</v>
      </c>
      <c r="J28">
        <f t="shared" si="5"/>
        <v>5.2890407407155298</v>
      </c>
      <c r="M28">
        <f t="shared" si="2"/>
        <v>2004</v>
      </c>
      <c r="N28">
        <f t="shared" si="0"/>
        <v>4.84</v>
      </c>
      <c r="P28" s="2">
        <f t="shared" si="3"/>
        <v>5.2890407407155298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9.3582182967991461</v>
      </c>
      <c r="I29">
        <f>0.25*G26+0.75*G30</f>
        <v>-1.8173749361588494</v>
      </c>
      <c r="J29">
        <f t="shared" si="5"/>
        <v>7.5408433606402969</v>
      </c>
      <c r="M29">
        <f t="shared" si="2"/>
        <v>2005</v>
      </c>
      <c r="N29">
        <f t="shared" si="0"/>
        <v>6.95</v>
      </c>
      <c r="P29" s="2">
        <f t="shared" si="3"/>
        <v>7.5408433606402969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Residual_Prices!AE43</f>
        <v>8.5</v>
      </c>
      <c r="F30">
        <f t="shared" si="1"/>
        <v>10.906700461017708</v>
      </c>
      <c r="G30">
        <f>E30-F30</f>
        <v>-2.4067004610177083</v>
      </c>
      <c r="H30">
        <f>G30^2</f>
        <v>5.7922071090628497</v>
      </c>
      <c r="I30">
        <f>G30</f>
        <v>-2.4067004610177083</v>
      </c>
      <c r="J30">
        <f t="shared" si="5"/>
        <v>8.5</v>
      </c>
      <c r="M30">
        <f t="shared" si="2"/>
        <v>2006</v>
      </c>
      <c r="N30">
        <f t="shared" si="0"/>
        <v>8.1</v>
      </c>
      <c r="O30">
        <f>E30</f>
        <v>8.5</v>
      </c>
      <c r="P30" s="2">
        <f t="shared" si="3"/>
        <v>8.5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12.374392251450956</v>
      </c>
      <c r="I31">
        <f>0.75*G30+0.25*G34</f>
        <v>-0.94306208418163173</v>
      </c>
      <c r="J31">
        <f t="shared" si="5"/>
        <v>11.431330167269325</v>
      </c>
      <c r="M31">
        <f t="shared" si="2"/>
        <v>2007</v>
      </c>
      <c r="N31">
        <f t="shared" si="0"/>
        <v>9.19</v>
      </c>
      <c r="P31" s="2">
        <f t="shared" si="3"/>
        <v>11.431330167269325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17.491115924520994</v>
      </c>
      <c r="I32">
        <f>0.5*G30+0.5*G34</f>
        <v>0.52057629265444483</v>
      </c>
      <c r="J32">
        <f t="shared" si="5"/>
        <v>18.011692217175437</v>
      </c>
      <c r="M32">
        <f t="shared" si="2"/>
        <v>2008</v>
      </c>
      <c r="N32">
        <f t="shared" si="0"/>
        <v>12.99</v>
      </c>
      <c r="P32" s="2">
        <f t="shared" si="3"/>
        <v>18.011692217175437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12.051230756309691</v>
      </c>
      <c r="I33">
        <f>0.25*G30+0.75*G34</f>
        <v>1.9842146694905214</v>
      </c>
      <c r="J33">
        <f t="shared" si="5"/>
        <v>14.035445425800212</v>
      </c>
      <c r="M33">
        <f t="shared" si="2"/>
        <v>2009</v>
      </c>
      <c r="N33">
        <f t="shared" si="0"/>
        <v>8.9499999999999993</v>
      </c>
      <c r="P33" s="2">
        <f t="shared" si="3"/>
        <v>14.035445425800212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Residual_Prices!AE47</f>
        <v>19</v>
      </c>
      <c r="F34">
        <f>$H$3*D34+$I$3*D33</f>
        <v>15.552146953673402</v>
      </c>
      <c r="G34">
        <f>E34-F34</f>
        <v>3.4478530463265979</v>
      </c>
      <c r="H34">
        <f>G34^2</f>
        <v>11.887690629063602</v>
      </c>
      <c r="I34">
        <f>G34</f>
        <v>3.4478530463265979</v>
      </c>
      <c r="J34">
        <f>F34+I34</f>
        <v>19</v>
      </c>
      <c r="M34">
        <f>C34</f>
        <v>2010</v>
      </c>
      <c r="N34">
        <f t="shared" si="0"/>
        <v>11.55</v>
      </c>
      <c r="O34">
        <f>E34</f>
        <v>19</v>
      </c>
      <c r="P34" s="2">
        <f>J34</f>
        <v>19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21.799935859737868</v>
      </c>
      <c r="I35">
        <f>0.75*G34+0.25*G38</f>
        <v>2.3075853641042792</v>
      </c>
      <c r="J35">
        <f t="shared" ref="J35:J42" si="7">F35+I35</f>
        <v>24.107521223842149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24.107521223842149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23.53692889612217</v>
      </c>
      <c r="I36">
        <f>0.5*G34+0.5*G38</f>
        <v>1.1673176818819604</v>
      </c>
      <c r="J36">
        <f t="shared" si="7"/>
        <v>24.704246578004131</v>
      </c>
      <c r="M36">
        <f t="shared" si="8"/>
        <v>2012</v>
      </c>
      <c r="N36">
        <f t="shared" si="0"/>
        <v>17.48</v>
      </c>
      <c r="P36" s="2">
        <f t="shared" si="9"/>
        <v>24.704246578004131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22.540514286103264</v>
      </c>
      <c r="I37">
        <f>0.25*G34+0.75*G38</f>
        <v>2.704999965964161E-2</v>
      </c>
      <c r="J37">
        <f t="shared" si="7"/>
        <v>22.567564285762906</v>
      </c>
      <c r="M37">
        <f t="shared" si="8"/>
        <v>2013</v>
      </c>
      <c r="N37">
        <f t="shared" si="0"/>
        <v>16.739999999999998</v>
      </c>
      <c r="P37" s="2">
        <f t="shared" si="9"/>
        <v>22.567564285762906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Residual_Prices!AE51</f>
        <v>20</v>
      </c>
      <c r="F38">
        <f t="shared" si="6"/>
        <v>21.113217682562677</v>
      </c>
      <c r="G38">
        <f>E38-F38</f>
        <v>-1.1132176825626772</v>
      </c>
      <c r="H38">
        <f>G38^2</f>
        <v>1.2392536087702175</v>
      </c>
      <c r="I38">
        <f>G38</f>
        <v>-1.1132176825626772</v>
      </c>
      <c r="J38">
        <f t="shared" si="7"/>
        <v>20</v>
      </c>
      <c r="M38">
        <f t="shared" si="8"/>
        <v>2014</v>
      </c>
      <c r="N38">
        <f t="shared" si="0"/>
        <v>15.68</v>
      </c>
      <c r="O38">
        <f>E38</f>
        <v>20</v>
      </c>
      <c r="P38" s="2">
        <f t="shared" si="9"/>
        <v>20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11.660743949680663</v>
      </c>
      <c r="I39">
        <f>I38</f>
        <v>-1.1132176825626772</v>
      </c>
      <c r="J39">
        <f t="shared" si="7"/>
        <v>10.547526267117986</v>
      </c>
      <c r="M39">
        <f t="shared" si="8"/>
        <v>2015</v>
      </c>
      <c r="N39">
        <f t="shared" si="0"/>
        <v>8.66</v>
      </c>
      <c r="P39" s="2">
        <f t="shared" si="9"/>
        <v>10.547526267117986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8.5772446835410872</v>
      </c>
      <c r="I40">
        <f t="shared" ref="I40:I42" si="10">I39</f>
        <v>-1.1132176825626772</v>
      </c>
      <c r="J40">
        <f t="shared" si="7"/>
        <v>7.46402700097841</v>
      </c>
      <c r="M40">
        <f t="shared" si="8"/>
        <v>2016</v>
      </c>
      <c r="N40">
        <f t="shared" si="0"/>
        <v>6.37</v>
      </c>
      <c r="P40" s="2">
        <f t="shared" si="9"/>
        <v>7.46402700097841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11.687674074275767</v>
      </c>
      <c r="I41">
        <f t="shared" si="10"/>
        <v>-1.1132176825626772</v>
      </c>
      <c r="J41">
        <f t="shared" si="7"/>
        <v>10.57445639171309</v>
      </c>
      <c r="M41">
        <f t="shared" si="8"/>
        <v>2017</v>
      </c>
      <c r="N41">
        <f t="shared" si="0"/>
        <v>8.68</v>
      </c>
      <c r="P41" s="2">
        <f t="shared" si="9"/>
        <v>10.57445639171309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15.094334835556609</v>
      </c>
      <c r="I42">
        <f t="shared" si="10"/>
        <v>-1.1132176825626772</v>
      </c>
      <c r="J42">
        <f t="shared" si="7"/>
        <v>13.981117152993932</v>
      </c>
      <c r="M42">
        <f t="shared" si="8"/>
        <v>2018</v>
      </c>
      <c r="N42">
        <f t="shared" si="0"/>
        <v>11.21</v>
      </c>
      <c r="P42" s="2">
        <f t="shared" si="9"/>
        <v>13.981117152993932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P42"/>
  <sheetViews>
    <sheetView topLeftCell="A29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1.2794937310212042</v>
      </c>
      <c r="I3" s="4">
        <v>0</v>
      </c>
      <c r="K3">
        <v>0</v>
      </c>
    </row>
    <row r="4" spans="3:16" x14ac:dyDescent="0.2">
      <c r="H4">
        <f>SUM(H9:H38)</f>
        <v>4.4771630733518304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-0.94269392104820948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5.9496458492485997</v>
      </c>
      <c r="I8">
        <f>G9</f>
        <v>-0.94269392104820948</v>
      </c>
      <c r="J8">
        <f>F8+I8</f>
        <v>5.0069519282003903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5.0069519282003903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Residual_Prices!AF22</f>
        <v>4.38</v>
      </c>
      <c r="F9">
        <f t="shared" si="1"/>
        <v>5.3226939210482094</v>
      </c>
      <c r="G9">
        <f>E9-F9</f>
        <v>-0.94269392104820948</v>
      </c>
      <c r="H9">
        <f>G9^2</f>
        <v>0.88867182878124784</v>
      </c>
      <c r="I9">
        <f>G9</f>
        <v>-0.94269392104820948</v>
      </c>
      <c r="J9">
        <f t="shared" ref="J9:J33" si="5">F9+I9</f>
        <v>4.38</v>
      </c>
      <c r="M9">
        <f t="shared" si="2"/>
        <v>1985</v>
      </c>
      <c r="N9">
        <f t="shared" si="0"/>
        <v>4.16</v>
      </c>
      <c r="O9">
        <f>E9</f>
        <v>4.38</v>
      </c>
      <c r="P9" s="2">
        <f t="shared" si="3"/>
        <v>4.38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3.0579900171406784</v>
      </c>
      <c r="I10">
        <f>(0.67*G9+0.33*G12)</f>
        <v>-0.76745135169791445</v>
      </c>
      <c r="J10">
        <f t="shared" si="5"/>
        <v>2.2905386654427637</v>
      </c>
      <c r="M10">
        <f t="shared" si="2"/>
        <v>1986</v>
      </c>
      <c r="N10">
        <f t="shared" si="0"/>
        <v>2.39</v>
      </c>
      <c r="P10" s="2">
        <f t="shared" si="3"/>
        <v>2.2905386654427637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3.6465571334104321</v>
      </c>
      <c r="I11">
        <f>(0.33*G9+0.67*G12)</f>
        <v>-0.58689840145821648</v>
      </c>
      <c r="J11">
        <f t="shared" si="5"/>
        <v>3.0596587319522155</v>
      </c>
      <c r="M11">
        <f t="shared" si="2"/>
        <v>1987</v>
      </c>
      <c r="N11">
        <f t="shared" si="0"/>
        <v>2.85</v>
      </c>
      <c r="P11" s="2">
        <f t="shared" si="3"/>
        <v>3.0596587319522155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Residual_Prices!AF25</f>
        <v>2.48</v>
      </c>
      <c r="F12">
        <f t="shared" si="1"/>
        <v>2.8916558321079213</v>
      </c>
      <c r="G12">
        <f>E12-F12</f>
        <v>-0.41165583210792134</v>
      </c>
      <c r="H12">
        <f>G12^2</f>
        <v>0.16946052410846513</v>
      </c>
      <c r="I12">
        <f>G12</f>
        <v>-0.41165583210792134</v>
      </c>
      <c r="J12">
        <f t="shared" si="5"/>
        <v>2.48</v>
      </c>
      <c r="M12">
        <f t="shared" si="2"/>
        <v>1988</v>
      </c>
      <c r="N12">
        <f t="shared" si="0"/>
        <v>2.2599999999999998</v>
      </c>
      <c r="O12">
        <f>E12</f>
        <v>2.48</v>
      </c>
      <c r="P12" s="2">
        <f t="shared" si="3"/>
        <v>2.48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3.3650685125857671</v>
      </c>
      <c r="I13">
        <f>(0.67*G12+0.33*G15)</f>
        <v>-0.38880980798214115</v>
      </c>
      <c r="J13">
        <f t="shared" si="5"/>
        <v>2.9762587046036257</v>
      </c>
      <c r="M13">
        <f t="shared" si="2"/>
        <v>1989</v>
      </c>
      <c r="N13">
        <f t="shared" si="0"/>
        <v>2.63</v>
      </c>
      <c r="P13" s="2">
        <f t="shared" si="3"/>
        <v>2.9762587046036257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3.8896609423044608</v>
      </c>
      <c r="I14">
        <f>(0.33*G12+0.67*G15)</f>
        <v>-0.36527148009497368</v>
      </c>
      <c r="J14">
        <f t="shared" si="5"/>
        <v>3.5243894622094869</v>
      </c>
      <c r="M14">
        <f t="shared" si="2"/>
        <v>1990</v>
      </c>
      <c r="N14">
        <f t="shared" si="0"/>
        <v>3.04</v>
      </c>
      <c r="P14" s="2">
        <f t="shared" si="3"/>
        <v>3.5243894622094869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Residual_Prices!AF28</f>
        <v>2.6259999999999999</v>
      </c>
      <c r="F15">
        <f t="shared" si="1"/>
        <v>2.9684254559691934</v>
      </c>
      <c r="G15">
        <f>E15-F15</f>
        <v>-0.34242545596919349</v>
      </c>
      <c r="H15">
        <f>G15^2</f>
        <v>0.11725519289571007</v>
      </c>
      <c r="I15">
        <f>G15</f>
        <v>-0.34242545596919349</v>
      </c>
      <c r="J15">
        <f t="shared" si="5"/>
        <v>2.6259999999999999</v>
      </c>
      <c r="M15">
        <f t="shared" si="2"/>
        <v>1991</v>
      </c>
      <c r="N15">
        <f t="shared" si="0"/>
        <v>2.3199999999999998</v>
      </c>
      <c r="O15">
        <f>E15</f>
        <v>2.6259999999999999</v>
      </c>
      <c r="P15" s="2">
        <f t="shared" si="3"/>
        <v>2.6259999999999999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2.9556305186589817</v>
      </c>
      <c r="I16">
        <f>(0.67*G15+0.33*G18)</f>
        <v>-0.50266176115578354</v>
      </c>
      <c r="J16">
        <f t="shared" si="5"/>
        <v>2.4529687575031982</v>
      </c>
      <c r="M16">
        <f t="shared" si="2"/>
        <v>1992</v>
      </c>
      <c r="N16">
        <f t="shared" si="0"/>
        <v>2.31</v>
      </c>
      <c r="P16" s="2">
        <f t="shared" si="3"/>
        <v>2.4529687575031982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2.9172457067283455</v>
      </c>
      <c r="I17">
        <f>(0.33*G15+0.67*G18)</f>
        <v>-0.66775371195408839</v>
      </c>
      <c r="J17">
        <f t="shared" si="5"/>
        <v>2.2494919947742571</v>
      </c>
      <c r="M17">
        <f t="shared" si="2"/>
        <v>1993</v>
      </c>
      <c r="N17">
        <f t="shared" si="0"/>
        <v>2.2799999999999998</v>
      </c>
      <c r="P17" s="2">
        <f t="shared" si="3"/>
        <v>2.2494919947742571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Residual_Prices!AF31</f>
        <v>2.23</v>
      </c>
      <c r="F18">
        <f t="shared" si="1"/>
        <v>3.0579900171406784</v>
      </c>
      <c r="G18">
        <f>E18-F18</f>
        <v>-0.82799001714067844</v>
      </c>
      <c r="H18">
        <f>G18^2</f>
        <v>0.68556746848462102</v>
      </c>
      <c r="I18">
        <f>G18</f>
        <v>-0.82799001714067844</v>
      </c>
      <c r="J18">
        <f t="shared" si="5"/>
        <v>2.23</v>
      </c>
      <c r="M18">
        <f t="shared" si="2"/>
        <v>1994</v>
      </c>
      <c r="N18">
        <f t="shared" si="0"/>
        <v>2.39</v>
      </c>
      <c r="O18">
        <f>E18</f>
        <v>2.23</v>
      </c>
      <c r="P18" s="2">
        <f t="shared" si="3"/>
        <v>2.23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3.3906583872061913</v>
      </c>
      <c r="I19">
        <f>0.75*G18+0.25*G22</f>
        <v>-0.63632925298653498</v>
      </c>
      <c r="J19">
        <f t="shared" si="5"/>
        <v>2.7543291342196561</v>
      </c>
      <c r="M19">
        <f t="shared" si="2"/>
        <v>1995</v>
      </c>
      <c r="N19">
        <f t="shared" si="0"/>
        <v>2.65</v>
      </c>
      <c r="P19" s="2">
        <f t="shared" si="3"/>
        <v>2.7543291342196561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3.9664305661657333</v>
      </c>
      <c r="I20">
        <f>0.5*G18+0.5*G22</f>
        <v>-0.44466848883239152</v>
      </c>
      <c r="J20">
        <f t="shared" si="5"/>
        <v>3.5217620773333418</v>
      </c>
      <c r="M20">
        <f t="shared" si="2"/>
        <v>1996</v>
      </c>
      <c r="N20">
        <f t="shared" si="0"/>
        <v>3.1</v>
      </c>
      <c r="P20" s="2">
        <f t="shared" si="3"/>
        <v>3.5217620773333418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3.6721470080308563</v>
      </c>
      <c r="I21">
        <f>0.25*G18+0.75*G22</f>
        <v>-0.25300772467824806</v>
      </c>
      <c r="J21">
        <f t="shared" si="5"/>
        <v>3.4191392833526084</v>
      </c>
      <c r="M21">
        <f t="shared" si="2"/>
        <v>1997</v>
      </c>
      <c r="N21">
        <f t="shared" si="0"/>
        <v>2.87</v>
      </c>
      <c r="P21" s="2">
        <f t="shared" si="3"/>
        <v>3.4191392833526084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Residual_Prices!AF35</f>
        <v>2.6</v>
      </c>
      <c r="F22">
        <f t="shared" si="1"/>
        <v>2.6613469605241047</v>
      </c>
      <c r="G22">
        <f>E22-F22</f>
        <v>-6.1346960524104599E-2</v>
      </c>
      <c r="H22">
        <f>G22^2</f>
        <v>3.7634495655460478E-3</v>
      </c>
      <c r="I22">
        <f>G22</f>
        <v>-6.1346960524104599E-2</v>
      </c>
      <c r="J22">
        <f t="shared" si="5"/>
        <v>2.6</v>
      </c>
      <c r="M22">
        <f t="shared" si="2"/>
        <v>1998</v>
      </c>
      <c r="N22">
        <f t="shared" si="0"/>
        <v>2.08</v>
      </c>
      <c r="O22">
        <f>E22</f>
        <v>2.6</v>
      </c>
      <c r="P22" s="2">
        <f t="shared" si="3"/>
        <v>2.6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3.2371191394836463</v>
      </c>
      <c r="I23">
        <f>0.75*G22+0.25*G26</f>
        <v>-0.27803559322545734</v>
      </c>
      <c r="J23">
        <f t="shared" si="5"/>
        <v>2.959083546258189</v>
      </c>
      <c r="M23">
        <f t="shared" si="2"/>
        <v>1999</v>
      </c>
      <c r="N23">
        <f t="shared" si="0"/>
        <v>2.5299999999999998</v>
      </c>
      <c r="P23" s="2">
        <f t="shared" si="3"/>
        <v>2.959083546258189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5.2075394852563015</v>
      </c>
      <c r="I24">
        <f>0.5*G22+0.5*G26</f>
        <v>-0.49472422592681009</v>
      </c>
      <c r="J24">
        <f t="shared" si="5"/>
        <v>4.7128152593294912</v>
      </c>
      <c r="M24">
        <f t="shared" si="2"/>
        <v>2000</v>
      </c>
      <c r="N24">
        <f t="shared" si="0"/>
        <v>4.07</v>
      </c>
      <c r="P24" s="2">
        <f t="shared" si="3"/>
        <v>4.7128152593294912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4.554997682435487</v>
      </c>
      <c r="I25">
        <f>0.25*G22+0.75*G26</f>
        <v>-0.71141285862816284</v>
      </c>
      <c r="J25">
        <f t="shared" si="5"/>
        <v>3.843584823807324</v>
      </c>
      <c r="M25">
        <f t="shared" si="2"/>
        <v>2001</v>
      </c>
      <c r="N25">
        <f t="shared" si="0"/>
        <v>3.56</v>
      </c>
      <c r="P25" s="2">
        <f t="shared" si="3"/>
        <v>3.843584823807324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Residual_Prices!AF39</f>
        <v>3.87</v>
      </c>
      <c r="F26">
        <f t="shared" si="1"/>
        <v>4.7981014913295157</v>
      </c>
      <c r="G26">
        <f>E26-F26</f>
        <v>-0.92810149132951558</v>
      </c>
      <c r="H26">
        <f>G26^2</f>
        <v>0.86137237820807089</v>
      </c>
      <c r="I26">
        <f>G26</f>
        <v>-0.92810149132951558</v>
      </c>
      <c r="J26">
        <f t="shared" si="5"/>
        <v>3.87</v>
      </c>
      <c r="M26">
        <f t="shared" si="2"/>
        <v>2002</v>
      </c>
      <c r="N26">
        <f t="shared" si="0"/>
        <v>3.75</v>
      </c>
      <c r="O26">
        <f>E26</f>
        <v>3.87</v>
      </c>
      <c r="P26" s="2">
        <f t="shared" si="3"/>
        <v>3.87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5.9496458492485997</v>
      </c>
      <c r="I27">
        <f>0.75*G26+0.25*G30</f>
        <v>-0.78705092381507535</v>
      </c>
      <c r="J27">
        <f t="shared" si="5"/>
        <v>5.1625949254335239</v>
      </c>
      <c r="M27">
        <f t="shared" si="2"/>
        <v>2003</v>
      </c>
      <c r="N27">
        <f t="shared" si="0"/>
        <v>4.6500000000000004</v>
      </c>
      <c r="P27" s="2">
        <f t="shared" si="3"/>
        <v>5.1625949254335239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6.1927496581426285</v>
      </c>
      <c r="I28">
        <f>0.5*G26+0.5*G30</f>
        <v>-0.64600035630063513</v>
      </c>
      <c r="J28">
        <f t="shared" si="5"/>
        <v>5.5467493018419933</v>
      </c>
      <c r="M28">
        <f t="shared" si="2"/>
        <v>2004</v>
      </c>
      <c r="N28">
        <f t="shared" si="0"/>
        <v>4.84</v>
      </c>
      <c r="P28" s="2">
        <f t="shared" si="3"/>
        <v>5.5467493018419933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8.8924814305973694</v>
      </c>
      <c r="I29">
        <f>0.25*G26+0.75*G30</f>
        <v>-0.5049497887861949</v>
      </c>
      <c r="J29">
        <f t="shared" si="5"/>
        <v>8.3875316418111741</v>
      </c>
      <c r="M29">
        <f t="shared" si="2"/>
        <v>2005</v>
      </c>
      <c r="N29">
        <f t="shared" si="0"/>
        <v>6.95</v>
      </c>
      <c r="P29" s="2">
        <f t="shared" si="3"/>
        <v>8.3875316418111741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Residual_Prices!AF43</f>
        <v>10</v>
      </c>
      <c r="F30">
        <f t="shared" si="1"/>
        <v>10.363899221271755</v>
      </c>
      <c r="G30">
        <f>E30-F30</f>
        <v>-0.36389922127175467</v>
      </c>
      <c r="H30">
        <f>G30^2</f>
        <v>0.13242264324218947</v>
      </c>
      <c r="I30">
        <f>G30</f>
        <v>-0.36389922127175467</v>
      </c>
      <c r="J30">
        <f t="shared" si="5"/>
        <v>10</v>
      </c>
      <c r="M30">
        <f t="shared" si="2"/>
        <v>2006</v>
      </c>
      <c r="N30">
        <f t="shared" si="0"/>
        <v>8.1</v>
      </c>
      <c r="O30">
        <f>E30</f>
        <v>10</v>
      </c>
      <c r="P30" s="2">
        <f t="shared" si="3"/>
        <v>10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11.758547388084866</v>
      </c>
      <c r="I31">
        <f>0.75*G30+0.25*G34</f>
        <v>4.5037435722456554E-2</v>
      </c>
      <c r="J31">
        <f t="shared" si="5"/>
        <v>11.803584823807322</v>
      </c>
      <c r="M31">
        <f t="shared" si="2"/>
        <v>2007</v>
      </c>
      <c r="N31">
        <f t="shared" si="0"/>
        <v>9.19</v>
      </c>
      <c r="P31" s="2">
        <f t="shared" si="3"/>
        <v>11.803584823807322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16.620623565965442</v>
      </c>
      <c r="I32">
        <f>0.5*G30+0.5*G34</f>
        <v>0.45397409271666778</v>
      </c>
      <c r="J32">
        <f t="shared" si="5"/>
        <v>17.074597658682109</v>
      </c>
      <c r="M32">
        <f t="shared" si="2"/>
        <v>2008</v>
      </c>
      <c r="N32">
        <f t="shared" si="0"/>
        <v>12.99</v>
      </c>
      <c r="P32" s="2">
        <f t="shared" si="3"/>
        <v>17.074597658682109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11.451468892639777</v>
      </c>
      <c r="I33">
        <f>0.25*G30+0.75*G34</f>
        <v>0.862910749710879</v>
      </c>
      <c r="J33">
        <f t="shared" si="5"/>
        <v>12.314379642350657</v>
      </c>
      <c r="M33">
        <f t="shared" si="2"/>
        <v>2009</v>
      </c>
      <c r="N33">
        <f t="shared" si="0"/>
        <v>8.9499999999999993</v>
      </c>
      <c r="P33" s="2">
        <f t="shared" si="3"/>
        <v>12.314379642350657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Residual_Prices!AF47</f>
        <v>16.05</v>
      </c>
      <c r="F34">
        <f>$H$3*D34+$I$3*D33</f>
        <v>14.77815259329491</v>
      </c>
      <c r="G34">
        <f>E34-F34</f>
        <v>1.2718474067050902</v>
      </c>
      <c r="H34">
        <f>G34^2</f>
        <v>1.6175958259424632</v>
      </c>
      <c r="I34">
        <f>G34</f>
        <v>1.2718474067050902</v>
      </c>
      <c r="J34">
        <f>F34+I34</f>
        <v>16.05</v>
      </c>
      <c r="M34">
        <f>C34</f>
        <v>2010</v>
      </c>
      <c r="N34">
        <f t="shared" si="0"/>
        <v>11.55</v>
      </c>
      <c r="O34">
        <f>E34</f>
        <v>16.05</v>
      </c>
      <c r="P34" s="2">
        <f>J34</f>
        <v>16.05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20.715003505233298</v>
      </c>
      <c r="I35">
        <f>0.75*G34+0.25*G38</f>
        <v>0.94577012942569771</v>
      </c>
      <c r="J35">
        <f t="shared" ref="J35:J42" si="7">F35+I35</f>
        <v>21.660773634658995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21.660773634658995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22.365550418250649</v>
      </c>
      <c r="I36">
        <f>0.5*G34+0.5*G38</f>
        <v>0.61969285214630521</v>
      </c>
      <c r="J36">
        <f t="shared" si="7"/>
        <v>22.985243270396953</v>
      </c>
      <c r="M36">
        <f t="shared" si="8"/>
        <v>2012</v>
      </c>
      <c r="N36">
        <f t="shared" si="0"/>
        <v>17.48</v>
      </c>
      <c r="P36" s="2">
        <f t="shared" si="9"/>
        <v>22.985243270396953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21.418725057294957</v>
      </c>
      <c r="I37">
        <f>0.25*G34+0.75*G38</f>
        <v>0.2936155748669127</v>
      </c>
      <c r="J37">
        <f t="shared" si="7"/>
        <v>21.712340632161869</v>
      </c>
      <c r="M37">
        <f t="shared" si="8"/>
        <v>2013</v>
      </c>
      <c r="N37">
        <f t="shared" si="0"/>
        <v>16.739999999999998</v>
      </c>
      <c r="P37" s="2">
        <f t="shared" si="9"/>
        <v>21.712340632161869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Residual_Prices!AF51</f>
        <v>20.03</v>
      </c>
      <c r="F38">
        <f t="shared" si="6"/>
        <v>20.062461702412481</v>
      </c>
      <c r="G38">
        <f>E38-F38</f>
        <v>-3.2461702412479809E-2</v>
      </c>
      <c r="H38">
        <f>G38^2</f>
        <v>1.0537621235163974E-3</v>
      </c>
      <c r="I38">
        <f>G38</f>
        <v>-3.2461702412479809E-2</v>
      </c>
      <c r="J38">
        <f t="shared" si="7"/>
        <v>20.03</v>
      </c>
      <c r="M38">
        <f t="shared" si="8"/>
        <v>2014</v>
      </c>
      <c r="N38">
        <f t="shared" si="0"/>
        <v>15.68</v>
      </c>
      <c r="O38">
        <f>E38</f>
        <v>20.03</v>
      </c>
      <c r="P38" s="2">
        <f t="shared" si="9"/>
        <v>20.03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11.08041571064363</v>
      </c>
      <c r="I39">
        <f>I38</f>
        <v>-3.2461702412479809E-2</v>
      </c>
      <c r="J39">
        <f t="shared" si="7"/>
        <v>11.04795400823115</v>
      </c>
      <c r="M39">
        <f t="shared" si="8"/>
        <v>2015</v>
      </c>
      <c r="N39">
        <f t="shared" si="0"/>
        <v>8.66</v>
      </c>
      <c r="P39" s="2">
        <f t="shared" si="9"/>
        <v>11.04795400823115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8.1503750666050703</v>
      </c>
      <c r="I40">
        <f t="shared" ref="I40:I42" si="10">I39</f>
        <v>-3.2461702412479809E-2</v>
      </c>
      <c r="J40">
        <f t="shared" si="7"/>
        <v>8.1179133641925905</v>
      </c>
      <c r="M40">
        <f t="shared" si="8"/>
        <v>2016</v>
      </c>
      <c r="N40">
        <f t="shared" si="0"/>
        <v>6.37</v>
      </c>
      <c r="P40" s="2">
        <f t="shared" si="9"/>
        <v>8.1179133641925905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11.106005585264052</v>
      </c>
      <c r="I41">
        <f t="shared" si="10"/>
        <v>-3.2461702412479809E-2</v>
      </c>
      <c r="J41">
        <f t="shared" si="7"/>
        <v>11.073543882851572</v>
      </c>
      <c r="M41">
        <f t="shared" si="8"/>
        <v>2017</v>
      </c>
      <c r="N41">
        <f t="shared" si="0"/>
        <v>8.68</v>
      </c>
      <c r="P41" s="2">
        <f t="shared" si="9"/>
        <v>11.073543882851572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14.3431247247477</v>
      </c>
      <c r="I42">
        <f t="shared" si="10"/>
        <v>-3.2461702412479809E-2</v>
      </c>
      <c r="J42">
        <f t="shared" si="7"/>
        <v>14.31066302233522</v>
      </c>
      <c r="M42">
        <f t="shared" si="8"/>
        <v>2018</v>
      </c>
      <c r="N42">
        <f t="shared" si="0"/>
        <v>11.21</v>
      </c>
      <c r="P42" s="2">
        <f t="shared" si="9"/>
        <v>14.31066302233522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140625" customWidth="1"/>
  </cols>
  <sheetData>
    <row r="2" spans="3:16" x14ac:dyDescent="0.2">
      <c r="K2" s="9" t="s">
        <v>35</v>
      </c>
    </row>
    <row r="3" spans="3:16" x14ac:dyDescent="0.2">
      <c r="H3" s="4">
        <v>0.60600145536736294</v>
      </c>
      <c r="I3" s="4">
        <v>0.50208472936835746</v>
      </c>
      <c r="K3">
        <v>0</v>
      </c>
    </row>
    <row r="4" spans="3:16" x14ac:dyDescent="0.2">
      <c r="H4">
        <f>SUM(H9:H38)</f>
        <v>0.19556825559583055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-0.20566004589109177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5.0019753402105929</v>
      </c>
      <c r="I8">
        <f>G9</f>
        <v>-0.20566004589109177</v>
      </c>
      <c r="J8">
        <f>F8+I8</f>
        <v>4.7963152943195011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4.7963152943195011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Residual_Prices!AG22</f>
        <v>4.6500000000000004</v>
      </c>
      <c r="F9">
        <f t="shared" si="1"/>
        <v>4.8556600458910921</v>
      </c>
      <c r="G9">
        <f>E9-F9</f>
        <v>-0.20566004589109177</v>
      </c>
      <c r="H9">
        <f>G9^2</f>
        <v>4.2296054475925972E-2</v>
      </c>
      <c r="I9">
        <f>G9</f>
        <v>-0.20566004589109177</v>
      </c>
      <c r="J9">
        <f t="shared" ref="J9:J33" si="5">F9+I9</f>
        <v>4.6500000000000004</v>
      </c>
      <c r="M9">
        <f t="shared" si="2"/>
        <v>1985</v>
      </c>
      <c r="N9">
        <f t="shared" si="0"/>
        <v>4.16</v>
      </c>
      <c r="O9">
        <f>E9</f>
        <v>4.6500000000000004</v>
      </c>
      <c r="P9" s="2">
        <f t="shared" si="3"/>
        <v>4.6500000000000004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3.5370159525003646</v>
      </c>
      <c r="I10">
        <f>(0.67*G9+0.33*G12)</f>
        <v>-0.18745880413095106</v>
      </c>
      <c r="J10">
        <f t="shared" si="5"/>
        <v>3.3495571483694135</v>
      </c>
      <c r="M10">
        <f t="shared" si="2"/>
        <v>1986</v>
      </c>
      <c r="N10">
        <f t="shared" si="0"/>
        <v>2.39</v>
      </c>
      <c r="P10" s="2">
        <f t="shared" si="3"/>
        <v>3.3495571483694135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2.9270866509873588</v>
      </c>
      <c r="I11">
        <f>(0.33*G9+0.67*G12)</f>
        <v>-0.16870600959020002</v>
      </c>
      <c r="J11">
        <f t="shared" si="5"/>
        <v>2.7583806413971588</v>
      </c>
      <c r="M11">
        <f t="shared" si="2"/>
        <v>1987</v>
      </c>
      <c r="N11">
        <f t="shared" si="0"/>
        <v>2.85</v>
      </c>
      <c r="P11" s="2">
        <f t="shared" si="3"/>
        <v>2.7583806413971588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Residual_Prices!AG25</f>
        <v>2.65</v>
      </c>
      <c r="F12">
        <f t="shared" si="1"/>
        <v>2.8005047678300592</v>
      </c>
      <c r="G12">
        <f>E12-F12</f>
        <v>-0.15050476783005928</v>
      </c>
      <c r="H12">
        <f>G12^2</f>
        <v>2.2651685139580047E-2</v>
      </c>
      <c r="I12">
        <f>G12</f>
        <v>-0.15050476783005928</v>
      </c>
      <c r="J12">
        <f t="shared" si="5"/>
        <v>2.65</v>
      </c>
      <c r="M12">
        <f t="shared" si="2"/>
        <v>1988</v>
      </c>
      <c r="N12">
        <f t="shared" si="0"/>
        <v>2.2599999999999998</v>
      </c>
      <c r="O12">
        <f>E12</f>
        <v>2.65</v>
      </c>
      <c r="P12" s="2">
        <f t="shared" si="3"/>
        <v>2.65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2.7284953159886522</v>
      </c>
      <c r="I13">
        <f>(0.67*G12+0.33*G15)</f>
        <v>-0.18408430917772883</v>
      </c>
      <c r="J13">
        <f t="shared" si="5"/>
        <v>2.5444110068109236</v>
      </c>
      <c r="M13">
        <f t="shared" si="2"/>
        <v>1989</v>
      </c>
      <c r="N13">
        <f t="shared" si="0"/>
        <v>2.63</v>
      </c>
      <c r="P13" s="2">
        <f t="shared" si="3"/>
        <v>2.5444110068109236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3.1627272625555634</v>
      </c>
      <c r="I14">
        <f>(0.33*G12+0.67*G15)</f>
        <v>-0.21868141238441863</v>
      </c>
      <c r="J14">
        <f t="shared" si="5"/>
        <v>2.9440458501711446</v>
      </c>
      <c r="M14">
        <f t="shared" si="2"/>
        <v>1990</v>
      </c>
      <c r="N14">
        <f t="shared" si="0"/>
        <v>3.04</v>
      </c>
      <c r="P14" s="2">
        <f t="shared" si="3"/>
        <v>2.9440458501711446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Residual_Prices!AG28</f>
        <v>2.68</v>
      </c>
      <c r="F15">
        <f t="shared" si="1"/>
        <v>2.9322609537320883</v>
      </c>
      <c r="G15">
        <f>E15-F15</f>
        <v>-0.25226095373208812</v>
      </c>
      <c r="H15">
        <f>G15^2</f>
        <v>6.3635588777822702E-2</v>
      </c>
      <c r="I15">
        <f>G15</f>
        <v>-0.25226095373208812</v>
      </c>
      <c r="J15">
        <f t="shared" si="5"/>
        <v>2.68</v>
      </c>
      <c r="M15">
        <f t="shared" si="2"/>
        <v>1991</v>
      </c>
      <c r="N15">
        <f t="shared" si="0"/>
        <v>2.3199999999999998</v>
      </c>
      <c r="O15">
        <f>E15</f>
        <v>2.68</v>
      </c>
      <c r="P15" s="2">
        <f t="shared" si="3"/>
        <v>2.68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2.5646999340331975</v>
      </c>
      <c r="I16">
        <f>(0.67*G15+0.33*G18)</f>
        <v>-0.16343673722549043</v>
      </c>
      <c r="J16">
        <f t="shared" si="5"/>
        <v>2.4012631968077072</v>
      </c>
      <c r="M16">
        <f t="shared" si="2"/>
        <v>1992</v>
      </c>
      <c r="N16">
        <f t="shared" si="0"/>
        <v>2.31</v>
      </c>
      <c r="P16" s="2">
        <f t="shared" si="3"/>
        <v>2.4012631968077072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2.5414990430784932</v>
      </c>
      <c r="I17">
        <f>(0.33*G15+0.67*G18)</f>
        <v>-7.1920877794450375E-2</v>
      </c>
      <c r="J17">
        <f t="shared" si="5"/>
        <v>2.4695781652840427</v>
      </c>
      <c r="M17">
        <f t="shared" si="2"/>
        <v>1993</v>
      </c>
      <c r="N17">
        <f t="shared" si="0"/>
        <v>2.2799999999999998</v>
      </c>
      <c r="P17" s="2">
        <f t="shared" si="3"/>
        <v>2.4695781652840427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Residual_Prices!AG31</f>
        <v>2.61</v>
      </c>
      <c r="F18">
        <f t="shared" si="1"/>
        <v>2.5930966612878525</v>
      </c>
      <c r="G18">
        <f>E18-F18</f>
        <v>1.6903338712147331E-2</v>
      </c>
      <c r="H18">
        <f>G18^2</f>
        <v>2.8572285961757859E-4</v>
      </c>
      <c r="I18">
        <f>G18</f>
        <v>1.6903338712147331E-2</v>
      </c>
      <c r="J18">
        <f t="shared" si="5"/>
        <v>2.61</v>
      </c>
      <c r="M18">
        <f t="shared" si="2"/>
        <v>1994</v>
      </c>
      <c r="N18">
        <f t="shared" si="0"/>
        <v>2.39</v>
      </c>
      <c r="O18">
        <f>E18</f>
        <v>2.61</v>
      </c>
      <c r="P18" s="2">
        <f t="shared" si="3"/>
        <v>2.61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2.8058863599138864</v>
      </c>
      <c r="I19">
        <f>0.75*G18+0.25*G22</f>
        <v>-1.2689046078714683E-2</v>
      </c>
      <c r="J19">
        <f t="shared" si="5"/>
        <v>2.7931973138351718</v>
      </c>
      <c r="M19">
        <f t="shared" si="2"/>
        <v>1995</v>
      </c>
      <c r="N19">
        <f t="shared" si="0"/>
        <v>2.65</v>
      </c>
      <c r="P19" s="2">
        <f t="shared" si="3"/>
        <v>2.7931973138351718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3.2091290444649725</v>
      </c>
      <c r="I20">
        <f>0.5*G18+0.5*G22</f>
        <v>-4.2281430869576697E-2</v>
      </c>
      <c r="J20">
        <f t="shared" si="5"/>
        <v>3.1668476135953956</v>
      </c>
      <c r="M20">
        <f t="shared" si="2"/>
        <v>1996</v>
      </c>
      <c r="N20">
        <f t="shared" si="0"/>
        <v>3.1</v>
      </c>
      <c r="P20" s="2">
        <f t="shared" si="3"/>
        <v>3.1668476135953956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3.2956868379462398</v>
      </c>
      <c r="I21">
        <f>0.25*G18+0.75*G22</f>
        <v>-7.1873815660438711E-2</v>
      </c>
      <c r="J21">
        <f t="shared" si="5"/>
        <v>3.223813022285801</v>
      </c>
      <c r="M21">
        <f t="shared" si="2"/>
        <v>1997</v>
      </c>
      <c r="N21">
        <f t="shared" si="0"/>
        <v>2.87</v>
      </c>
      <c r="P21" s="2">
        <f t="shared" si="3"/>
        <v>3.223813022285801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Residual_Prices!AG35</f>
        <v>2.6</v>
      </c>
      <c r="F22">
        <f t="shared" si="1"/>
        <v>2.7014662004513008</v>
      </c>
      <c r="G22">
        <f>E22-F22</f>
        <v>-0.10146620045130073</v>
      </c>
      <c r="H22">
        <f>G22^2</f>
        <v>1.029538983402354E-2</v>
      </c>
      <c r="I22">
        <f>G22</f>
        <v>-0.10146620045130073</v>
      </c>
      <c r="J22">
        <f t="shared" si="5"/>
        <v>2.6</v>
      </c>
      <c r="M22">
        <f t="shared" si="2"/>
        <v>1998</v>
      </c>
      <c r="N22">
        <f t="shared" si="0"/>
        <v>2.08</v>
      </c>
      <c r="O22">
        <f>E22</f>
        <v>2.6</v>
      </c>
      <c r="P22" s="2">
        <f t="shared" si="3"/>
        <v>2.6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2.5775199191656117</v>
      </c>
      <c r="I23">
        <f>0.75*G22+0.25*G26</f>
        <v>-9.1081423883216384E-2</v>
      </c>
      <c r="J23">
        <f t="shared" si="5"/>
        <v>2.4864384952823952</v>
      </c>
      <c r="M23">
        <f t="shared" si="2"/>
        <v>1999</v>
      </c>
      <c r="N23">
        <f t="shared" si="0"/>
        <v>2.5299999999999998</v>
      </c>
      <c r="P23" s="2">
        <f t="shared" si="3"/>
        <v>2.4864384952823952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3.7367002886471119</v>
      </c>
      <c r="I24">
        <f>0.5*G22+0.5*G26</f>
        <v>-8.0696647315132042E-2</v>
      </c>
      <c r="J24">
        <f t="shared" si="5"/>
        <v>3.6560036413319796</v>
      </c>
      <c r="M24">
        <f t="shared" si="2"/>
        <v>2000</v>
      </c>
      <c r="N24">
        <f t="shared" si="0"/>
        <v>4.07</v>
      </c>
      <c r="P24" s="2">
        <f t="shared" si="3"/>
        <v>3.6560036413319796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4.2008500296370279</v>
      </c>
      <c r="I25">
        <f>0.25*G22+0.75*G26</f>
        <v>-7.03118707470477E-2</v>
      </c>
      <c r="J25">
        <f t="shared" si="5"/>
        <v>4.1305381588899799</v>
      </c>
      <c r="M25">
        <f t="shared" si="2"/>
        <v>2001</v>
      </c>
      <c r="N25">
        <f t="shared" si="0"/>
        <v>3.56</v>
      </c>
      <c r="P25" s="2">
        <f t="shared" si="3"/>
        <v>4.1305381588899799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Residual_Prices!AG39</f>
        <v>4</v>
      </c>
      <c r="F26">
        <f t="shared" si="1"/>
        <v>4.0599270941789634</v>
      </c>
      <c r="G26">
        <f>E26-F26</f>
        <v>-5.9927094178963358E-2</v>
      </c>
      <c r="H26">
        <f>G26^2</f>
        <v>3.5912566167343439E-3</v>
      </c>
      <c r="I26">
        <f>G26</f>
        <v>-5.9927094178963358E-2</v>
      </c>
      <c r="J26">
        <f t="shared" si="5"/>
        <v>4</v>
      </c>
      <c r="M26">
        <f t="shared" si="2"/>
        <v>2002</v>
      </c>
      <c r="N26">
        <f t="shared" si="0"/>
        <v>3.75</v>
      </c>
      <c r="O26">
        <f>E26</f>
        <v>4</v>
      </c>
      <c r="P26" s="2">
        <f t="shared" si="3"/>
        <v>4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4.7007245025895781</v>
      </c>
      <c r="I27">
        <f>0.75*G26+0.25*G30</f>
        <v>-6.1970485030653499E-2</v>
      </c>
      <c r="J27">
        <f t="shared" si="5"/>
        <v>4.6387540175589246</v>
      </c>
      <c r="M27">
        <f t="shared" si="2"/>
        <v>2003</v>
      </c>
      <c r="N27">
        <f t="shared" si="0"/>
        <v>4.6500000000000004</v>
      </c>
      <c r="P27" s="2">
        <f t="shared" si="3"/>
        <v>4.6387540175589246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5.2677410355408991</v>
      </c>
      <c r="I28">
        <f>0.5*G26+0.5*G30</f>
        <v>-6.401387588234364E-2</v>
      </c>
      <c r="J28">
        <f t="shared" si="5"/>
        <v>5.2037271596585555</v>
      </c>
      <c r="M28">
        <f t="shared" si="2"/>
        <v>2004</v>
      </c>
      <c r="N28">
        <f t="shared" si="0"/>
        <v>4.84</v>
      </c>
      <c r="P28" s="2">
        <f t="shared" si="3"/>
        <v>5.2037271596585555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6.6418002049460227</v>
      </c>
      <c r="I29">
        <f>0.25*G26+0.75*G30</f>
        <v>-6.6057266734033782E-2</v>
      </c>
      <c r="J29">
        <f t="shared" si="5"/>
        <v>6.575742938211989</v>
      </c>
      <c r="M29">
        <f t="shared" si="2"/>
        <v>2005</v>
      </c>
      <c r="N29">
        <f t="shared" si="0"/>
        <v>6.95</v>
      </c>
      <c r="P29" s="2">
        <f t="shared" si="3"/>
        <v>6.575742938211989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Residual_Prices!AG43</f>
        <v>8.33</v>
      </c>
      <c r="F30">
        <f t="shared" si="1"/>
        <v>8.398100657585724</v>
      </c>
      <c r="G30">
        <f>E30-F30</f>
        <v>-6.8100657585723923E-2</v>
      </c>
      <c r="H30">
        <f>G30^2</f>
        <v>4.6376995636080174E-3</v>
      </c>
      <c r="I30">
        <f>G30</f>
        <v>-6.8100657585723923E-2</v>
      </c>
      <c r="J30">
        <f t="shared" si="5"/>
        <v>8.33</v>
      </c>
      <c r="M30">
        <f t="shared" si="2"/>
        <v>2006</v>
      </c>
      <c r="N30">
        <f t="shared" si="0"/>
        <v>8.1</v>
      </c>
      <c r="O30">
        <f>E30</f>
        <v>8.33</v>
      </c>
      <c r="P30" s="2">
        <f t="shared" si="3"/>
        <v>8.33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9.636039682709761</v>
      </c>
      <c r="I31">
        <f>0.75*G30+0.25*G34</f>
        <v>-6.4319277524253149E-2</v>
      </c>
      <c r="J31">
        <f t="shared" si="5"/>
        <v>9.5717204051855074</v>
      </c>
      <c r="M31">
        <f t="shared" si="2"/>
        <v>2007</v>
      </c>
      <c r="N31">
        <f t="shared" si="0"/>
        <v>9.19</v>
      </c>
      <c r="P31" s="2">
        <f t="shared" si="3"/>
        <v>9.5717204051855074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12.486117568117251</v>
      </c>
      <c r="I32">
        <f>0.5*G30+0.5*G34</f>
        <v>-6.0537897462782375E-2</v>
      </c>
      <c r="J32">
        <f t="shared" si="5"/>
        <v>12.425579670654468</v>
      </c>
      <c r="M32">
        <f t="shared" si="2"/>
        <v>2008</v>
      </c>
      <c r="N32">
        <f t="shared" si="0"/>
        <v>12.99</v>
      </c>
      <c r="P32" s="2">
        <f t="shared" si="3"/>
        <v>12.425579670654468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11.945793660032862</v>
      </c>
      <c r="I33">
        <f>0.25*G30+0.75*G34</f>
        <v>-5.6756517401311601E-2</v>
      </c>
      <c r="J33">
        <f t="shared" si="5"/>
        <v>11.889037142631551</v>
      </c>
      <c r="M33">
        <f t="shared" si="2"/>
        <v>2009</v>
      </c>
      <c r="N33">
        <f t="shared" si="0"/>
        <v>8.9499999999999993</v>
      </c>
      <c r="P33" s="2">
        <f t="shared" si="3"/>
        <v>11.889037142631551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Residual_Prices!AG47</f>
        <v>11.44</v>
      </c>
      <c r="F34">
        <f>$H$3*D34+$I$3*D33</f>
        <v>11.49297513733984</v>
      </c>
      <c r="G34">
        <f>E34-F34</f>
        <v>-5.2975137339840828E-2</v>
      </c>
      <c r="H34">
        <f>G34^2</f>
        <v>2.8063651761749981E-3</v>
      </c>
      <c r="I34">
        <f>G34</f>
        <v>-5.2975137339840828E-2</v>
      </c>
      <c r="J34">
        <f>F34+I34</f>
        <v>11.44</v>
      </c>
      <c r="M34">
        <f>C34</f>
        <v>2010</v>
      </c>
      <c r="N34">
        <f t="shared" si="0"/>
        <v>11.55</v>
      </c>
      <c r="O34">
        <f>E34</f>
        <v>11.44</v>
      </c>
      <c r="P34" s="2">
        <f>J34</f>
        <v>11.44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15.610242186602136</v>
      </c>
      <c r="I35">
        <f>0.75*G34+0.25*G38</f>
        <v>1.3518349548480746E-2</v>
      </c>
      <c r="J35">
        <f t="shared" ref="J35:J42" si="7">F35+I35</f>
        <v>15.623760536150616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15.623760536150616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18.721657208295213</v>
      </c>
      <c r="I36">
        <f>0.5*G34+0.5*G38</f>
        <v>8.0011836436802319E-2</v>
      </c>
      <c r="J36">
        <f t="shared" si="7"/>
        <v>18.801669044732016</v>
      </c>
      <c r="M36">
        <f t="shared" si="8"/>
        <v>2012</v>
      </c>
      <c r="N36">
        <f t="shared" si="0"/>
        <v>17.48</v>
      </c>
      <c r="P36" s="2">
        <f t="shared" si="9"/>
        <v>18.801669044732016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18.920905432208542</v>
      </c>
      <c r="I37">
        <f>0.25*G34+0.75*G38</f>
        <v>0.14650532332512389</v>
      </c>
      <c r="J37">
        <f t="shared" si="7"/>
        <v>19.067410755533665</v>
      </c>
      <c r="M37">
        <f t="shared" si="8"/>
        <v>2013</v>
      </c>
      <c r="N37">
        <f t="shared" si="0"/>
        <v>16.739999999999998</v>
      </c>
      <c r="P37" s="2">
        <f t="shared" si="9"/>
        <v>19.067410755533665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Residual_Prices!AG51</f>
        <v>18.12</v>
      </c>
      <c r="F38">
        <f t="shared" si="6"/>
        <v>17.907001189786556</v>
      </c>
      <c r="G38">
        <f>E38-F38</f>
        <v>0.21299881021344547</v>
      </c>
      <c r="H38">
        <f>G38^2</f>
        <v>4.5368493152343363E-2</v>
      </c>
      <c r="I38">
        <f>G38</f>
        <v>0.21299881021344547</v>
      </c>
      <c r="J38">
        <f t="shared" si="7"/>
        <v>18.12</v>
      </c>
      <c r="M38">
        <f t="shared" si="8"/>
        <v>2014</v>
      </c>
      <c r="N38">
        <f t="shared" si="0"/>
        <v>15.68</v>
      </c>
      <c r="O38">
        <f>E38</f>
        <v>18.12</v>
      </c>
      <c r="P38" s="2">
        <f t="shared" si="9"/>
        <v>18.12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13.120661159977208</v>
      </c>
      <c r="I39">
        <f>I38</f>
        <v>0.21299881021344547</v>
      </c>
      <c r="J39">
        <f t="shared" si="7"/>
        <v>13.333659970190654</v>
      </c>
      <c r="M39">
        <f t="shared" si="8"/>
        <v>2015</v>
      </c>
      <c r="N39">
        <f t="shared" si="0"/>
        <v>8.66</v>
      </c>
      <c r="P39" s="2">
        <f t="shared" si="9"/>
        <v>13.333659970190654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8.2082830270200766</v>
      </c>
      <c r="I40">
        <f t="shared" ref="I40:I42" si="10">I39</f>
        <v>0.21299881021344547</v>
      </c>
      <c r="J40">
        <f t="shared" si="7"/>
        <v>8.4212818372335221</v>
      </c>
      <c r="M40">
        <f t="shared" si="8"/>
        <v>2016</v>
      </c>
      <c r="N40">
        <f t="shared" si="0"/>
        <v>6.37</v>
      </c>
      <c r="P40" s="2">
        <f t="shared" si="9"/>
        <v>8.4212818372335221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8.458372358665148</v>
      </c>
      <c r="I41">
        <f t="shared" si="10"/>
        <v>0.21299881021344547</v>
      </c>
      <c r="J41">
        <f t="shared" si="7"/>
        <v>8.6713711688785935</v>
      </c>
      <c r="M41">
        <f t="shared" si="8"/>
        <v>2017</v>
      </c>
      <c r="N41">
        <f t="shared" si="0"/>
        <v>8.68</v>
      </c>
      <c r="P41" s="2">
        <f t="shared" si="9"/>
        <v>8.6713711688785935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11.151371765585482</v>
      </c>
      <c r="I42">
        <f t="shared" si="10"/>
        <v>0.21299881021344547</v>
      </c>
      <c r="J42">
        <f t="shared" si="7"/>
        <v>11.364370575798928</v>
      </c>
      <c r="M42">
        <f t="shared" si="8"/>
        <v>2018</v>
      </c>
      <c r="N42">
        <f t="shared" si="0"/>
        <v>11.21</v>
      </c>
      <c r="P42" s="2">
        <f t="shared" si="9"/>
        <v>11.364370575798928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1.5703125" customWidth="1"/>
  </cols>
  <sheetData>
    <row r="2" spans="3:16" x14ac:dyDescent="0.2">
      <c r="K2" s="9" t="s">
        <v>35</v>
      </c>
    </row>
    <row r="3" spans="3:16" x14ac:dyDescent="0.2">
      <c r="H3" s="4">
        <v>0.97218387125670125</v>
      </c>
      <c r="I3" s="4">
        <v>0</v>
      </c>
      <c r="K3">
        <v>0</v>
      </c>
    </row>
    <row r="4" spans="3:16" x14ac:dyDescent="0.2">
      <c r="H4">
        <f>SUM(H9:H38)</f>
        <v>0.46343350083166873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0.19571509557212252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4.5206550013436608</v>
      </c>
      <c r="I8">
        <f>G9</f>
        <v>0.19571509557212252</v>
      </c>
      <c r="J8">
        <f>F8+I8</f>
        <v>4.7163700969157833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4.7163700969157833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Residual_Prices!AH22</f>
        <v>4.24</v>
      </c>
      <c r="F9">
        <f t="shared" si="1"/>
        <v>4.0442849044278777</v>
      </c>
      <c r="G9">
        <f>E9-F9</f>
        <v>0.19571509557212252</v>
      </c>
      <c r="H9">
        <f>G9^2</f>
        <v>3.8304398634805052E-2</v>
      </c>
      <c r="I9">
        <f>G9</f>
        <v>0.19571509557212252</v>
      </c>
      <c r="J9">
        <f t="shared" ref="J9:J33" si="5">F9+I9</f>
        <v>4.24</v>
      </c>
      <c r="M9">
        <f t="shared" si="2"/>
        <v>1985</v>
      </c>
      <c r="N9">
        <f t="shared" si="0"/>
        <v>4.16</v>
      </c>
      <c r="O9">
        <f>E9</f>
        <v>4.24</v>
      </c>
      <c r="P9" s="2">
        <f t="shared" si="3"/>
        <v>4.24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2.3235194523035161</v>
      </c>
      <c r="I10">
        <f>(0.67*G9+0.33*G12)</f>
        <v>0.18487438285007429</v>
      </c>
      <c r="J10">
        <f t="shared" si="5"/>
        <v>2.5083938351535906</v>
      </c>
      <c r="M10">
        <f t="shared" si="2"/>
        <v>1986</v>
      </c>
      <c r="N10">
        <f t="shared" si="0"/>
        <v>2.39</v>
      </c>
      <c r="P10" s="2">
        <f t="shared" si="3"/>
        <v>2.5083938351535906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2.7707240330815988</v>
      </c>
      <c r="I11">
        <f>(0.33*G9+0.67*G12)</f>
        <v>0.17370516368190336</v>
      </c>
      <c r="J11">
        <f t="shared" si="5"/>
        <v>2.9444291967635019</v>
      </c>
      <c r="M11">
        <f t="shared" si="2"/>
        <v>1987</v>
      </c>
      <c r="N11">
        <f t="shared" si="0"/>
        <v>2.85</v>
      </c>
      <c r="P11" s="2">
        <f t="shared" si="3"/>
        <v>2.9444291967635019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Residual_Prices!AH25</f>
        <v>2.36</v>
      </c>
      <c r="F12">
        <f t="shared" si="1"/>
        <v>2.1971355490401447</v>
      </c>
      <c r="G12">
        <f>E12-F12</f>
        <v>0.16286445095985513</v>
      </c>
      <c r="H12">
        <f>G12^2</f>
        <v>2.6524829386455059E-2</v>
      </c>
      <c r="I12">
        <f>G12</f>
        <v>0.16286445095985513</v>
      </c>
      <c r="J12">
        <f t="shared" si="5"/>
        <v>2.36</v>
      </c>
      <c r="M12">
        <f t="shared" si="2"/>
        <v>1988</v>
      </c>
      <c r="N12">
        <f t="shared" si="0"/>
        <v>2.2599999999999998</v>
      </c>
      <c r="O12">
        <f>E12</f>
        <v>2.36</v>
      </c>
      <c r="P12" s="2">
        <f t="shared" si="3"/>
        <v>2.36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2.5568435814051242</v>
      </c>
      <c r="I13">
        <f>(0.67*G12+0.33*G15)</f>
        <v>0.19707521030897251</v>
      </c>
      <c r="J13">
        <f t="shared" si="5"/>
        <v>2.7539187917140966</v>
      </c>
      <c r="M13">
        <f t="shared" si="2"/>
        <v>1989</v>
      </c>
      <c r="N13">
        <f t="shared" si="0"/>
        <v>2.63</v>
      </c>
      <c r="P13" s="2">
        <f t="shared" si="3"/>
        <v>2.7539187917140966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2.9554389686203719</v>
      </c>
      <c r="I14">
        <f>(0.33*G12+0.67*G15)</f>
        <v>0.23232265933533588</v>
      </c>
      <c r="J14">
        <f t="shared" si="5"/>
        <v>3.1877616279557079</v>
      </c>
      <c r="M14">
        <f t="shared" si="2"/>
        <v>1990</v>
      </c>
      <c r="N14">
        <f t="shared" si="0"/>
        <v>3.04</v>
      </c>
      <c r="P14" s="2">
        <f t="shared" si="3"/>
        <v>3.1877616279557079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Residual_Prices!AH28</f>
        <v>2.5219999999999998</v>
      </c>
      <c r="F15">
        <f t="shared" si="1"/>
        <v>2.2554665813155466</v>
      </c>
      <c r="G15">
        <f>E15-F15</f>
        <v>0.26653341868445324</v>
      </c>
      <c r="H15">
        <f>G15^2</f>
        <v>7.1040063275622053E-2</v>
      </c>
      <c r="I15">
        <f>G15</f>
        <v>0.26653341868445324</v>
      </c>
      <c r="J15">
        <f t="shared" si="5"/>
        <v>2.5219999999999998</v>
      </c>
      <c r="M15">
        <f t="shared" si="2"/>
        <v>1991</v>
      </c>
      <c r="N15">
        <f t="shared" si="0"/>
        <v>2.3199999999999998</v>
      </c>
      <c r="O15">
        <f>E15</f>
        <v>2.5219999999999998</v>
      </c>
      <c r="P15" s="2">
        <f t="shared" si="3"/>
        <v>2.5219999999999998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2.2457447426029797</v>
      </c>
      <c r="I16">
        <f>(0.67*G15+0.33*G18)</f>
        <v>0.23351597125842344</v>
      </c>
      <c r="J16">
        <f t="shared" si="5"/>
        <v>2.4792607138614033</v>
      </c>
      <c r="M16">
        <f t="shared" si="2"/>
        <v>1992</v>
      </c>
      <c r="N16">
        <f t="shared" si="0"/>
        <v>2.31</v>
      </c>
      <c r="P16" s="2">
        <f t="shared" si="3"/>
        <v>2.4792607138614033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2.2165792264652788</v>
      </c>
      <c r="I17">
        <f>(0.33*G15+0.67*G18)</f>
        <v>0.19949799512251393</v>
      </c>
      <c r="J17">
        <f t="shared" si="5"/>
        <v>2.4160772215877926</v>
      </c>
      <c r="M17">
        <f t="shared" si="2"/>
        <v>1993</v>
      </c>
      <c r="N17">
        <f t="shared" si="0"/>
        <v>2.2799999999999998</v>
      </c>
      <c r="P17" s="2">
        <f t="shared" si="3"/>
        <v>2.4160772215877926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Residual_Prices!AH31</f>
        <v>2.4900000000000002</v>
      </c>
      <c r="F18">
        <f t="shared" si="1"/>
        <v>2.3235194523035161</v>
      </c>
      <c r="G18">
        <f>E18-F18</f>
        <v>0.16648054769648413</v>
      </c>
      <c r="H18">
        <f>G18^2</f>
        <v>2.7715772761321325E-2</v>
      </c>
      <c r="I18">
        <f>G18</f>
        <v>0.16648054769648413</v>
      </c>
      <c r="J18">
        <f t="shared" si="5"/>
        <v>2.4900000000000002</v>
      </c>
      <c r="M18">
        <f t="shared" si="2"/>
        <v>1994</v>
      </c>
      <c r="N18">
        <f t="shared" si="0"/>
        <v>2.39</v>
      </c>
      <c r="O18">
        <f>E18</f>
        <v>2.4900000000000002</v>
      </c>
      <c r="P18" s="2">
        <f t="shared" si="3"/>
        <v>2.4900000000000002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2.5762872588302583</v>
      </c>
      <c r="I19">
        <f>0.75*G18+0.25*G22</f>
        <v>0.21182479771887841</v>
      </c>
      <c r="J19">
        <f t="shared" si="5"/>
        <v>2.7881120565491369</v>
      </c>
      <c r="M19">
        <f t="shared" si="2"/>
        <v>1995</v>
      </c>
      <c r="N19">
        <f t="shared" si="0"/>
        <v>2.65</v>
      </c>
      <c r="P19" s="2">
        <f t="shared" si="3"/>
        <v>2.7881120565491369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3.0137700008957737</v>
      </c>
      <c r="I20">
        <f>0.5*G18+0.5*G22</f>
        <v>0.25716904774127269</v>
      </c>
      <c r="J20">
        <f t="shared" si="5"/>
        <v>3.2709390486370467</v>
      </c>
      <c r="M20">
        <f t="shared" si="2"/>
        <v>1996</v>
      </c>
      <c r="N20">
        <f t="shared" si="0"/>
        <v>3.1</v>
      </c>
      <c r="P20" s="2">
        <f t="shared" si="3"/>
        <v>3.2709390486370467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2.7901677105067328</v>
      </c>
      <c r="I21">
        <f>0.25*G18+0.75*G22</f>
        <v>0.30251329776366698</v>
      </c>
      <c r="J21">
        <f t="shared" si="5"/>
        <v>3.0926810082703997</v>
      </c>
      <c r="M21">
        <f t="shared" si="2"/>
        <v>1997</v>
      </c>
      <c r="N21">
        <f t="shared" si="0"/>
        <v>2.87</v>
      </c>
      <c r="P21" s="2">
        <f t="shared" si="3"/>
        <v>3.0926810082703997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Residual_Prices!AH35</f>
        <v>2.37</v>
      </c>
      <c r="F22">
        <f t="shared" si="1"/>
        <v>2.0221424522139388</v>
      </c>
      <c r="G22">
        <f>E22-F22</f>
        <v>0.34785754778606126</v>
      </c>
      <c r="H22">
        <f>G22^2</f>
        <v>0.1210048735517319</v>
      </c>
      <c r="I22">
        <f>G22</f>
        <v>0.34785754778606126</v>
      </c>
      <c r="J22">
        <f t="shared" si="5"/>
        <v>2.37</v>
      </c>
      <c r="M22">
        <f t="shared" si="2"/>
        <v>1998</v>
      </c>
      <c r="N22">
        <f t="shared" si="0"/>
        <v>2.08</v>
      </c>
      <c r="O22">
        <f>E22</f>
        <v>2.37</v>
      </c>
      <c r="P22" s="2">
        <f t="shared" si="3"/>
        <v>2.37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2.4596251942794538</v>
      </c>
      <c r="I23">
        <f>0.75*G22+0.25*G26</f>
        <v>0.27697078153638854</v>
      </c>
      <c r="J23">
        <f t="shared" si="5"/>
        <v>2.7365959758158422</v>
      </c>
      <c r="M23">
        <f t="shared" si="2"/>
        <v>1999</v>
      </c>
      <c r="N23">
        <f t="shared" si="0"/>
        <v>2.5299999999999998</v>
      </c>
      <c r="P23" s="2">
        <f t="shared" si="3"/>
        <v>2.7365959758158422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3.9567883560147745</v>
      </c>
      <c r="I24">
        <f>0.5*G22+0.5*G26</f>
        <v>0.20608401528671583</v>
      </c>
      <c r="J24">
        <f t="shared" si="5"/>
        <v>4.1628723713014901</v>
      </c>
      <c r="M24">
        <f t="shared" si="2"/>
        <v>2000</v>
      </c>
      <c r="N24">
        <f t="shared" si="0"/>
        <v>4.07</v>
      </c>
      <c r="P24" s="2">
        <f t="shared" si="3"/>
        <v>4.1628723713014901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3.4609745816738564</v>
      </c>
      <c r="I25">
        <f>0.25*G22+0.75*G26</f>
        <v>0.13519724903704311</v>
      </c>
      <c r="J25">
        <f t="shared" si="5"/>
        <v>3.5961718307108996</v>
      </c>
      <c r="M25">
        <f t="shared" si="2"/>
        <v>2001</v>
      </c>
      <c r="N25">
        <f t="shared" si="0"/>
        <v>3.56</v>
      </c>
      <c r="P25" s="2">
        <f t="shared" si="3"/>
        <v>3.5961718307108996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Residual_Prices!AH39</f>
        <v>3.71</v>
      </c>
      <c r="F26">
        <f t="shared" si="1"/>
        <v>3.6456895172126296</v>
      </c>
      <c r="G26">
        <f>E26-F26</f>
        <v>6.4310482787370393E-2</v>
      </c>
      <c r="H26">
        <f>G26^2</f>
        <v>4.1358381963446638E-3</v>
      </c>
      <c r="I26">
        <f>G26</f>
        <v>6.4310482787370393E-2</v>
      </c>
      <c r="J26">
        <f t="shared" si="5"/>
        <v>3.71</v>
      </c>
      <c r="M26">
        <f t="shared" si="2"/>
        <v>2002</v>
      </c>
      <c r="N26">
        <f t="shared" si="0"/>
        <v>3.75</v>
      </c>
      <c r="O26">
        <f>E26</f>
        <v>3.71</v>
      </c>
      <c r="P26" s="2">
        <f t="shared" si="3"/>
        <v>3.71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4.5206550013436608</v>
      </c>
      <c r="I27">
        <f>0.75*G26+0.25*G30</f>
        <v>3.4560522795707871E-2</v>
      </c>
      <c r="J27">
        <f t="shared" si="5"/>
        <v>4.5552155241393688</v>
      </c>
      <c r="M27">
        <f t="shared" si="2"/>
        <v>2003</v>
      </c>
      <c r="N27">
        <f t="shared" si="0"/>
        <v>4.6500000000000004</v>
      </c>
      <c r="P27" s="2">
        <f t="shared" si="3"/>
        <v>4.5552155241393688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4.705369936882434</v>
      </c>
      <c r="I28">
        <f>0.5*G26+0.5*G30</f>
        <v>4.8105628040453485E-3</v>
      </c>
      <c r="J28">
        <f t="shared" si="5"/>
        <v>4.7101804996864791</v>
      </c>
      <c r="M28">
        <f t="shared" si="2"/>
        <v>2004</v>
      </c>
      <c r="N28">
        <f t="shared" si="0"/>
        <v>4.84</v>
      </c>
      <c r="P28" s="2">
        <f t="shared" si="3"/>
        <v>4.7101804996864791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6.7566779052340742</v>
      </c>
      <c r="I29">
        <f>0.25*G26+0.75*G30</f>
        <v>-2.4939397187617174E-2</v>
      </c>
      <c r="J29">
        <f t="shared" si="5"/>
        <v>6.7317385080464573</v>
      </c>
      <c r="M29">
        <f t="shared" si="2"/>
        <v>2005</v>
      </c>
      <c r="N29">
        <f t="shared" si="0"/>
        <v>6.95</v>
      </c>
      <c r="P29" s="2">
        <f t="shared" si="3"/>
        <v>6.7317385080464573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Residual_Prices!AH43</f>
        <v>7.82</v>
      </c>
      <c r="F30">
        <f t="shared" si="1"/>
        <v>7.87468935717928</v>
      </c>
      <c r="G30">
        <f>E30-F30</f>
        <v>-5.4689357179279696E-2</v>
      </c>
      <c r="H30">
        <f>G30^2</f>
        <v>2.9909257886828315E-3</v>
      </c>
      <c r="I30">
        <f>G30</f>
        <v>-5.4689357179279696E-2</v>
      </c>
      <c r="J30">
        <f t="shared" si="5"/>
        <v>7.82</v>
      </c>
      <c r="M30">
        <f t="shared" si="2"/>
        <v>2006</v>
      </c>
      <c r="N30">
        <f t="shared" si="0"/>
        <v>8.1</v>
      </c>
      <c r="O30">
        <f>E30</f>
        <v>7.82</v>
      </c>
      <c r="P30" s="2">
        <f t="shared" si="3"/>
        <v>7.82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8.9343697768490848</v>
      </c>
      <c r="I31">
        <f>0.75*G30+0.25*G34</f>
        <v>1.6802053861815214E-2</v>
      </c>
      <c r="J31">
        <f t="shared" si="5"/>
        <v>8.9511718307108996</v>
      </c>
      <c r="M31">
        <f t="shared" si="2"/>
        <v>2007</v>
      </c>
      <c r="N31">
        <f t="shared" si="0"/>
        <v>9.19</v>
      </c>
      <c r="P31" s="2">
        <f t="shared" si="3"/>
        <v>8.9511718307108996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12.62866848762455</v>
      </c>
      <c r="I32">
        <f>0.5*G30+0.5*G34</f>
        <v>8.8293464902910124E-2</v>
      </c>
      <c r="J32">
        <f t="shared" si="5"/>
        <v>12.716961952527459</v>
      </c>
      <c r="M32">
        <f t="shared" si="2"/>
        <v>2008</v>
      </c>
      <c r="N32">
        <f t="shared" si="0"/>
        <v>12.99</v>
      </c>
      <c r="P32" s="2">
        <f t="shared" si="3"/>
        <v>12.716961952527459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8.7010456477474758</v>
      </c>
      <c r="I33">
        <f>0.25*G30+0.75*G34</f>
        <v>0.15978487594400503</v>
      </c>
      <c r="J33">
        <f t="shared" si="5"/>
        <v>8.8608305236914813</v>
      </c>
      <c r="M33">
        <f t="shared" si="2"/>
        <v>2009</v>
      </c>
      <c r="N33">
        <f t="shared" si="0"/>
        <v>8.9499999999999993</v>
      </c>
      <c r="P33" s="2">
        <f t="shared" si="3"/>
        <v>8.8608305236914813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Residual_Prices!AH47</f>
        <v>11.46</v>
      </c>
      <c r="F34">
        <f>$H$3*D34+$I$3*D33</f>
        <v>11.228723713014901</v>
      </c>
      <c r="G34">
        <f>E34-F34</f>
        <v>0.23127628698509994</v>
      </c>
      <c r="H34">
        <f>G34^2</f>
        <v>5.3488720921614309E-2</v>
      </c>
      <c r="I34">
        <f>G34</f>
        <v>0.23127628698509994</v>
      </c>
      <c r="J34">
        <f>F34+I34</f>
        <v>11.46</v>
      </c>
      <c r="M34">
        <f>C34</f>
        <v>2010</v>
      </c>
      <c r="N34">
        <f t="shared" si="0"/>
        <v>11.55</v>
      </c>
      <c r="O34">
        <f>E34</f>
        <v>11.46</v>
      </c>
      <c r="P34" s="2">
        <f>J34</f>
        <v>11.46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15.739656875645995</v>
      </c>
      <c r="I35">
        <f>0.75*G34+0.25*G38</f>
        <v>8.7496439912556401E-2</v>
      </c>
      <c r="J35">
        <f t="shared" ref="J35:J42" si="7">F35+I35</f>
        <v>15.827153315558551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15.827153315558551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16.993774069567138</v>
      </c>
      <c r="I36">
        <f>0.5*G34+0.5*G38</f>
        <v>-5.6283407159987142E-2</v>
      </c>
      <c r="J36">
        <f t="shared" si="7"/>
        <v>16.93749066240715</v>
      </c>
      <c r="M36">
        <f t="shared" si="8"/>
        <v>2012</v>
      </c>
      <c r="N36">
        <f t="shared" si="0"/>
        <v>17.48</v>
      </c>
      <c r="P36" s="2">
        <f t="shared" si="9"/>
        <v>16.93749066240715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16.274358004837179</v>
      </c>
      <c r="I37">
        <f>0.25*G34+0.75*G38</f>
        <v>-0.20006325423253069</v>
      </c>
      <c r="J37">
        <f t="shared" si="7"/>
        <v>16.074294750604647</v>
      </c>
      <c r="M37">
        <f t="shared" si="8"/>
        <v>2013</v>
      </c>
      <c r="N37">
        <f t="shared" si="0"/>
        <v>16.739999999999998</v>
      </c>
      <c r="P37" s="2">
        <f t="shared" si="9"/>
        <v>16.074294750604647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Residual_Prices!AH51</f>
        <v>14.9</v>
      </c>
      <c r="F38">
        <f t="shared" si="6"/>
        <v>15.243843101305075</v>
      </c>
      <c r="G38">
        <f>E38-F38</f>
        <v>-0.34384310130507423</v>
      </c>
      <c r="H38">
        <f>G38^2</f>
        <v>0.11822807831509154</v>
      </c>
      <c r="I38">
        <f>G38</f>
        <v>-0.34384310130507423</v>
      </c>
      <c r="J38">
        <f t="shared" si="7"/>
        <v>14.9</v>
      </c>
      <c r="M38">
        <f t="shared" si="8"/>
        <v>2014</v>
      </c>
      <c r="N38">
        <f t="shared" si="0"/>
        <v>15.68</v>
      </c>
      <c r="O38">
        <f>E38</f>
        <v>14.9</v>
      </c>
      <c r="P38" s="2">
        <f t="shared" si="9"/>
        <v>14.9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8.4191123250830326</v>
      </c>
      <c r="I39">
        <f>I38</f>
        <v>-0.34384310130507423</v>
      </c>
      <c r="J39">
        <f t="shared" si="7"/>
        <v>8.0752692237779584</v>
      </c>
      <c r="M39">
        <f t="shared" si="8"/>
        <v>2015</v>
      </c>
      <c r="N39">
        <f t="shared" si="0"/>
        <v>8.66</v>
      </c>
      <c r="P39" s="2">
        <f t="shared" si="9"/>
        <v>8.0752692237779584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6.192811259905187</v>
      </c>
      <c r="I40">
        <f t="shared" ref="I40:I42" si="10">I39</f>
        <v>-0.34384310130507423</v>
      </c>
      <c r="J40">
        <f t="shared" si="7"/>
        <v>5.8489681586001128</v>
      </c>
      <c r="M40">
        <f t="shared" si="8"/>
        <v>2016</v>
      </c>
      <c r="N40">
        <f t="shared" si="0"/>
        <v>6.37</v>
      </c>
      <c r="P40" s="2">
        <f t="shared" si="9"/>
        <v>5.8489681586001128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8.4385560025081663</v>
      </c>
      <c r="I41">
        <f t="shared" si="10"/>
        <v>-0.34384310130507423</v>
      </c>
      <c r="J41">
        <f t="shared" si="7"/>
        <v>8.0947129012030921</v>
      </c>
      <c r="M41">
        <f t="shared" si="8"/>
        <v>2017</v>
      </c>
      <c r="N41">
        <f t="shared" si="0"/>
        <v>8.68</v>
      </c>
      <c r="P41" s="2">
        <f t="shared" si="9"/>
        <v>8.0947129012030921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10.898181196787622</v>
      </c>
      <c r="I42">
        <f t="shared" si="10"/>
        <v>-0.34384310130507423</v>
      </c>
      <c r="J42">
        <f t="shared" si="7"/>
        <v>10.554338095482548</v>
      </c>
      <c r="M42">
        <f t="shared" si="8"/>
        <v>2018</v>
      </c>
      <c r="N42">
        <f t="shared" si="0"/>
        <v>11.21</v>
      </c>
      <c r="P42" s="2">
        <f t="shared" si="9"/>
        <v>10.554338095482548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P42"/>
  <sheetViews>
    <sheetView topLeftCell="A29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5703125" customWidth="1"/>
  </cols>
  <sheetData>
    <row r="2" spans="3:16" x14ac:dyDescent="0.2">
      <c r="K2" s="9" t="s">
        <v>35</v>
      </c>
    </row>
    <row r="3" spans="3:16" x14ac:dyDescent="0.2">
      <c r="H3" s="15">
        <v>0.60915648730413974</v>
      </c>
      <c r="I3" s="4">
        <v>0.50763075850528938</v>
      </c>
      <c r="K3">
        <v>0</v>
      </c>
    </row>
    <row r="4" spans="3:16" x14ac:dyDescent="0.2">
      <c r="H4">
        <f>SUM(H9:H38)</f>
        <v>5.7701674451824863</v>
      </c>
      <c r="K4">
        <v>0</v>
      </c>
    </row>
    <row r="5" spans="3:16" x14ac:dyDescent="0.2">
      <c r="J5">
        <f>H3/I3</f>
        <v>1.1999991669098051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-0.25457401423481762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5.0407714654622584</v>
      </c>
      <c r="I8">
        <f>G9</f>
        <v>-0.25457401423481762</v>
      </c>
      <c r="J8">
        <f>F8+I8</f>
        <v>4.7861974512274408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4.7861974512274408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Residual_Prices!AI22</f>
        <v>4.6399999999999997</v>
      </c>
      <c r="F9">
        <f t="shared" si="1"/>
        <v>4.8945740142348173</v>
      </c>
      <c r="G9">
        <f>E9-F9</f>
        <v>-0.25457401423481762</v>
      </c>
      <c r="H9">
        <f>G9^2</f>
        <v>6.480792872362913E-2</v>
      </c>
      <c r="I9">
        <f>G9</f>
        <v>-0.25457401423481762</v>
      </c>
      <c r="J9">
        <f t="shared" ref="J9:J33" si="5">F9+I9</f>
        <v>4.6399999999999997</v>
      </c>
      <c r="M9">
        <f t="shared" si="2"/>
        <v>1985</v>
      </c>
      <c r="N9">
        <f t="shared" si="0"/>
        <v>4.16</v>
      </c>
      <c r="O9">
        <f>E9</f>
        <v>4.6399999999999997</v>
      </c>
      <c r="P9" s="2">
        <f t="shared" si="3"/>
        <v>4.6399999999999997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3.567627960038898</v>
      </c>
      <c r="I10">
        <f>(0.67*G9+0.33*G12)</f>
        <v>-7.6000226142979896E-2</v>
      </c>
      <c r="J10">
        <f t="shared" si="5"/>
        <v>3.4916277338959181</v>
      </c>
      <c r="M10">
        <f t="shared" si="2"/>
        <v>1986</v>
      </c>
      <c r="N10">
        <f t="shared" si="0"/>
        <v>2.39</v>
      </c>
      <c r="P10" s="2">
        <f t="shared" si="3"/>
        <v>3.4916277338959181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2.94933350164444</v>
      </c>
      <c r="I11">
        <f>(0.33*G9+0.67*G12)</f>
        <v>0.10798488886073171</v>
      </c>
      <c r="J11">
        <f t="shared" si="5"/>
        <v>3.0573183905051717</v>
      </c>
      <c r="M11">
        <f t="shared" si="2"/>
        <v>1987</v>
      </c>
      <c r="N11">
        <f t="shared" si="0"/>
        <v>2.85</v>
      </c>
      <c r="P11" s="2">
        <f t="shared" si="3"/>
        <v>3.0573183905051717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Residual_Prices!AI25</f>
        <v>3.11</v>
      </c>
      <c r="F12">
        <f t="shared" si="1"/>
        <v>2.8234413230474305</v>
      </c>
      <c r="G12">
        <f>E12-F12</f>
        <v>0.28655867695256942</v>
      </c>
      <c r="H12">
        <f>G12^2</f>
        <v>8.2115875336807045E-2</v>
      </c>
      <c r="I12">
        <f>G12</f>
        <v>0.28655867695256942</v>
      </c>
      <c r="J12">
        <f t="shared" si="5"/>
        <v>3.11</v>
      </c>
      <c r="M12">
        <f t="shared" si="2"/>
        <v>1988</v>
      </c>
      <c r="N12">
        <f t="shared" si="0"/>
        <v>2.2599999999999998</v>
      </c>
      <c r="O12">
        <f>E12</f>
        <v>3.11</v>
      </c>
      <c r="P12" s="2">
        <f t="shared" si="3"/>
        <v>3.11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2.7493270758318413</v>
      </c>
      <c r="I13">
        <f>(0.67*G12+0.33*G15)</f>
        <v>0.44297892994566579</v>
      </c>
      <c r="J13">
        <f t="shared" si="5"/>
        <v>3.1923060057775072</v>
      </c>
      <c r="M13">
        <f t="shared" si="2"/>
        <v>1989</v>
      </c>
      <c r="N13">
        <f t="shared" si="0"/>
        <v>2.63</v>
      </c>
      <c r="P13" s="2">
        <f t="shared" si="3"/>
        <v>3.1923060057775072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3.186904616273496</v>
      </c>
      <c r="I14">
        <f>(0.33*G12+0.67*G15)</f>
        <v>0.6041391906052197</v>
      </c>
      <c r="J14">
        <f t="shared" si="5"/>
        <v>3.7910438068787156</v>
      </c>
      <c r="M14">
        <f t="shared" si="2"/>
        <v>1990</v>
      </c>
      <c r="N14">
        <f t="shared" si="0"/>
        <v>3.04</v>
      </c>
      <c r="P14" s="2">
        <f t="shared" si="3"/>
        <v>3.7910438068787156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Residual_Prices!AI28</f>
        <v>3.7170000000000001</v>
      </c>
      <c r="F15">
        <f t="shared" si="1"/>
        <v>2.956440556401684</v>
      </c>
      <c r="G15">
        <f>E15-F15</f>
        <v>0.76055944359831607</v>
      </c>
      <c r="H15">
        <f>G15^2</f>
        <v>0.57845066724658012</v>
      </c>
      <c r="I15">
        <f>G15</f>
        <v>0.76055944359831607</v>
      </c>
      <c r="J15">
        <f t="shared" si="5"/>
        <v>3.7170000000000001</v>
      </c>
      <c r="M15">
        <f t="shared" si="2"/>
        <v>1991</v>
      </c>
      <c r="N15">
        <f t="shared" si="0"/>
        <v>2.3199999999999998</v>
      </c>
      <c r="O15">
        <f>E15</f>
        <v>3.7170000000000001</v>
      </c>
      <c r="P15" s="2">
        <f t="shared" si="3"/>
        <v>3.7170000000000001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2.5848548454048341</v>
      </c>
      <c r="I16">
        <f>(0.67*G15+0.33*G18)</f>
        <v>0.76589172297471697</v>
      </c>
      <c r="J16">
        <f t="shared" si="5"/>
        <v>3.350746568379551</v>
      </c>
      <c r="M16">
        <f t="shared" si="2"/>
        <v>1992</v>
      </c>
      <c r="N16">
        <f t="shared" si="0"/>
        <v>2.31</v>
      </c>
      <c r="P16" s="2">
        <f t="shared" si="3"/>
        <v>3.350746568379551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2.5615038432006569</v>
      </c>
      <c r="I17">
        <f>(0.33*G15+0.67*G18)</f>
        <v>0.77138558657464518</v>
      </c>
      <c r="J17">
        <f t="shared" si="5"/>
        <v>3.3328894297753022</v>
      </c>
      <c r="M17">
        <f t="shared" si="2"/>
        <v>1993</v>
      </c>
      <c r="N17">
        <f t="shared" si="0"/>
        <v>2.2799999999999998</v>
      </c>
      <c r="P17" s="2">
        <f t="shared" si="3"/>
        <v>3.3328894297753022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Residual_Prices!AI31</f>
        <v>3.39</v>
      </c>
      <c r="F18">
        <f t="shared" si="1"/>
        <v>2.613282134048954</v>
      </c>
      <c r="G18">
        <f>E18-F18</f>
        <v>0.77671786595104608</v>
      </c>
      <c r="H18">
        <f>G18^2</f>
        <v>0.60329064328754722</v>
      </c>
      <c r="I18">
        <f>G18</f>
        <v>0.77671786595104608</v>
      </c>
      <c r="J18">
        <f t="shared" si="5"/>
        <v>3.39</v>
      </c>
      <c r="M18">
        <f t="shared" si="2"/>
        <v>1994</v>
      </c>
      <c r="N18">
        <f t="shared" si="0"/>
        <v>2.39</v>
      </c>
      <c r="O18">
        <f>E18</f>
        <v>3.39</v>
      </c>
      <c r="P18" s="2">
        <f t="shared" si="3"/>
        <v>3.39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2.8275022041836118</v>
      </c>
      <c r="I19">
        <f>0.75*G18+0.25*G22</f>
        <v>0.55155195683758673</v>
      </c>
      <c r="J19">
        <f t="shared" si="5"/>
        <v>3.3790541610211986</v>
      </c>
      <c r="M19">
        <f t="shared" si="2"/>
        <v>1995</v>
      </c>
      <c r="N19">
        <f t="shared" si="0"/>
        <v>2.65</v>
      </c>
      <c r="P19" s="2">
        <f t="shared" si="3"/>
        <v>3.3790541610211986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3.2336066206818499</v>
      </c>
      <c r="I20">
        <f>0.5*G18+0.5*G22</f>
        <v>0.32638604772412738</v>
      </c>
      <c r="J20">
        <f t="shared" si="5"/>
        <v>3.5599926684059771</v>
      </c>
      <c r="M20">
        <f t="shared" si="2"/>
        <v>1996</v>
      </c>
      <c r="N20">
        <f t="shared" si="0"/>
        <v>3.1</v>
      </c>
      <c r="P20" s="2">
        <f t="shared" si="3"/>
        <v>3.5599926684059771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3.3219344699292783</v>
      </c>
      <c r="I21">
        <f>0.25*G18+0.75*G22</f>
        <v>0.10122013861066803</v>
      </c>
      <c r="J21">
        <f t="shared" si="5"/>
        <v>3.4231546085399462</v>
      </c>
      <c r="M21">
        <f t="shared" si="2"/>
        <v>1997</v>
      </c>
      <c r="N21">
        <f t="shared" si="0"/>
        <v>2.87</v>
      </c>
      <c r="P21" s="2">
        <f t="shared" si="3"/>
        <v>3.4231546085399462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Residual_Prices!AI35</f>
        <v>2.6</v>
      </c>
      <c r="F22">
        <f t="shared" si="1"/>
        <v>2.7239457705027914</v>
      </c>
      <c r="G22">
        <f>E22-F22</f>
        <v>-0.12394577050279132</v>
      </c>
      <c r="H22">
        <f>G22^2</f>
        <v>1.5362554025530615E-2</v>
      </c>
      <c r="I22">
        <f>G22</f>
        <v>-0.12394577050279132</v>
      </c>
      <c r="J22">
        <f t="shared" si="5"/>
        <v>2.6</v>
      </c>
      <c r="M22">
        <f t="shared" si="2"/>
        <v>1998</v>
      </c>
      <c r="N22">
        <f t="shared" si="0"/>
        <v>2.08</v>
      </c>
      <c r="O22">
        <f>E22</f>
        <v>2.6</v>
      </c>
      <c r="P22" s="2">
        <f t="shared" si="3"/>
        <v>2.6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2.5970378905704754</v>
      </c>
      <c r="I23">
        <f>0.75*G22+0.25*G26</f>
        <v>0.13416509020556799</v>
      </c>
      <c r="J23">
        <f t="shared" si="5"/>
        <v>2.7312029807760432</v>
      </c>
      <c r="M23">
        <f t="shared" si="2"/>
        <v>1999</v>
      </c>
      <c r="N23">
        <f t="shared" si="0"/>
        <v>2.5299999999999998</v>
      </c>
      <c r="P23" s="2">
        <f t="shared" si="3"/>
        <v>2.7312029807760432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3.7635727223462307</v>
      </c>
      <c r="I24">
        <f>0.5*G22+0.5*G26</f>
        <v>0.39227595091392731</v>
      </c>
      <c r="J24">
        <f t="shared" si="5"/>
        <v>4.1558486732601576</v>
      </c>
      <c r="M24">
        <f t="shared" si="2"/>
        <v>2000</v>
      </c>
      <c r="N24">
        <f t="shared" si="0"/>
        <v>4.07</v>
      </c>
      <c r="P24" s="2">
        <f t="shared" si="3"/>
        <v>4.1558486732601576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4.2346542819192656</v>
      </c>
      <c r="I25">
        <f>0.25*G22+0.75*G26</f>
        <v>0.65038681162228662</v>
      </c>
      <c r="J25">
        <f t="shared" si="5"/>
        <v>4.8850410935415525</v>
      </c>
      <c r="M25">
        <f t="shared" si="2"/>
        <v>2001</v>
      </c>
      <c r="N25">
        <f t="shared" si="0"/>
        <v>3.56</v>
      </c>
      <c r="P25" s="2">
        <f t="shared" si="3"/>
        <v>4.8850410935415525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Residual_Prices!AI39</f>
        <v>5</v>
      </c>
      <c r="F26">
        <f t="shared" si="1"/>
        <v>4.0915023276693541</v>
      </c>
      <c r="G26">
        <f>E26-F26</f>
        <v>0.90849767233064593</v>
      </c>
      <c r="H26">
        <f>G26^2</f>
        <v>0.82536802063020176</v>
      </c>
      <c r="I26">
        <f>G26</f>
        <v>0.90849767233064593</v>
      </c>
      <c r="J26">
        <f t="shared" si="5"/>
        <v>5</v>
      </c>
      <c r="M26">
        <f t="shared" si="2"/>
        <v>2002</v>
      </c>
      <c r="N26">
        <f t="shared" si="0"/>
        <v>3.75</v>
      </c>
      <c r="O26">
        <f>E26</f>
        <v>5</v>
      </c>
      <c r="P26" s="2">
        <f t="shared" si="3"/>
        <v>5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4.7361930103590852</v>
      </c>
      <c r="I27">
        <f>0.75*G26+0.25*G30</f>
        <v>0.69082292455416128</v>
      </c>
      <c r="J27">
        <f t="shared" si="5"/>
        <v>5.4270159349132463</v>
      </c>
      <c r="M27">
        <f t="shared" si="2"/>
        <v>2003</v>
      </c>
      <c r="N27">
        <f t="shared" si="0"/>
        <v>4.6500000000000004</v>
      </c>
      <c r="P27" s="2">
        <f t="shared" si="3"/>
        <v>5.4270159349132463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5.3088004256016319</v>
      </c>
      <c r="I28">
        <f>0.5*G26+0.5*G30</f>
        <v>0.47314817677767662</v>
      </c>
      <c r="J28">
        <f t="shared" si="5"/>
        <v>5.781948602379309</v>
      </c>
      <c r="M28">
        <f t="shared" si="2"/>
        <v>2004</v>
      </c>
      <c r="N28">
        <f t="shared" si="0"/>
        <v>4.84</v>
      </c>
      <c r="P28" s="2">
        <f t="shared" si="3"/>
        <v>5.781948602379309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6.6905704579293719</v>
      </c>
      <c r="I29">
        <f>0.25*G26+0.75*G30</f>
        <v>0.25547342900119197</v>
      </c>
      <c r="J29">
        <f t="shared" si="5"/>
        <v>6.9460438869305641</v>
      </c>
      <c r="M29">
        <f t="shared" si="2"/>
        <v>2005</v>
      </c>
      <c r="N29">
        <f t="shared" si="0"/>
        <v>6.95</v>
      </c>
      <c r="P29" s="2">
        <f t="shared" si="3"/>
        <v>6.9460438869305641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Residual_Prices!AI43</f>
        <v>8.5</v>
      </c>
      <c r="F30">
        <f t="shared" si="1"/>
        <v>8.4622013187752927</v>
      </c>
      <c r="G30">
        <f>E30-F30</f>
        <v>3.7798681224707309E-2</v>
      </c>
      <c r="H30">
        <f>G30^2</f>
        <v>1.4287403023270407E-3</v>
      </c>
      <c r="I30">
        <f>G30</f>
        <v>3.7798681224707309E-2</v>
      </c>
      <c r="J30">
        <f t="shared" si="5"/>
        <v>8.5</v>
      </c>
      <c r="M30">
        <f t="shared" si="2"/>
        <v>2006</v>
      </c>
      <c r="N30">
        <f t="shared" si="0"/>
        <v>8.1</v>
      </c>
      <c r="O30">
        <f>E30</f>
        <v>8.5</v>
      </c>
      <c r="P30" s="2">
        <f t="shared" si="3"/>
        <v>8.5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9.7099572622178876</v>
      </c>
      <c r="I31">
        <f>0.75*G30+0.25*G34</f>
        <v>-0.41141416832775812</v>
      </c>
      <c r="J31">
        <f t="shared" si="5"/>
        <v>9.2985430938901299</v>
      </c>
      <c r="M31">
        <f t="shared" si="2"/>
        <v>2007</v>
      </c>
      <c r="N31">
        <f t="shared" si="0"/>
        <v>9.19</v>
      </c>
      <c r="P31" s="2">
        <f t="shared" si="3"/>
        <v>9.2985430938901299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12.578069440744384</v>
      </c>
      <c r="I32">
        <f>0.5*G30+0.5*G34</f>
        <v>-0.86062701788022355</v>
      </c>
      <c r="J32">
        <f t="shared" si="5"/>
        <v>11.71744242286416</v>
      </c>
      <c r="M32">
        <f t="shared" si="2"/>
        <v>2008</v>
      </c>
      <c r="N32">
        <f t="shared" si="0"/>
        <v>12.99</v>
      </c>
      <c r="P32" s="2">
        <f t="shared" si="3"/>
        <v>11.71744242286416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12.046074114355759</v>
      </c>
      <c r="I33">
        <f>0.25*G30+0.75*G34</f>
        <v>-1.309839867432689</v>
      </c>
      <c r="J33">
        <f t="shared" si="5"/>
        <v>10.73623424692307</v>
      </c>
      <c r="M33">
        <f t="shared" si="2"/>
        <v>2009</v>
      </c>
      <c r="N33">
        <f t="shared" si="0"/>
        <v>8.9499999999999993</v>
      </c>
      <c r="P33" s="2">
        <f t="shared" si="3"/>
        <v>10.73623424692307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Residual_Prices!AI47</f>
        <v>9.82</v>
      </c>
      <c r="F34">
        <f>$H$3*D34+$I$3*D33</f>
        <v>11.579052716985155</v>
      </c>
      <c r="G34">
        <f>E34-F34</f>
        <v>-1.7590527169851544</v>
      </c>
      <c r="H34">
        <f>G34^2</f>
        <v>3.0942664611328539</v>
      </c>
      <c r="I34">
        <f>G34</f>
        <v>-1.7590527169851544</v>
      </c>
      <c r="J34">
        <f>F34+I34</f>
        <v>9.82</v>
      </c>
      <c r="M34">
        <f>C34</f>
        <v>2010</v>
      </c>
      <c r="N34">
        <f t="shared" si="0"/>
        <v>11.55</v>
      </c>
      <c r="O34">
        <f>E34</f>
        <v>9.82</v>
      </c>
      <c r="P34" s="2">
        <f>J34</f>
        <v>9.82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15.725378790190117</v>
      </c>
      <c r="I35">
        <f>0.75*G34+0.25*G38</f>
        <v>-1.1416176923157288</v>
      </c>
      <c r="J35">
        <f t="shared" ref="J35:J42" si="7">F35+I35</f>
        <v>14.583761097874389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14.583761097874389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18.866597378277</v>
      </c>
      <c r="I36">
        <f>0.5*G34+0.5*G38</f>
        <v>-0.52418266764630328</v>
      </c>
      <c r="J36">
        <f t="shared" si="7"/>
        <v>18.342414710630695</v>
      </c>
      <c r="M36">
        <f t="shared" si="8"/>
        <v>2012</v>
      </c>
      <c r="N36">
        <f t="shared" si="0"/>
        <v>17.48</v>
      </c>
      <c r="P36" s="2">
        <f t="shared" si="9"/>
        <v>18.342414710630695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19.070665256143755</v>
      </c>
      <c r="I37">
        <f>0.25*G34+0.75*G38</f>
        <v>9.325235702312229E-2</v>
      </c>
      <c r="J37">
        <f t="shared" si="7"/>
        <v>19.163917613166877</v>
      </c>
      <c r="M37">
        <f t="shared" si="8"/>
        <v>2013</v>
      </c>
      <c r="N37">
        <f t="shared" si="0"/>
        <v>16.739999999999998</v>
      </c>
      <c r="P37" s="2">
        <f t="shared" si="9"/>
        <v>19.163917613166877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Residual_Prices!AI51</f>
        <v>18.760000000000002</v>
      </c>
      <c r="F38">
        <f t="shared" si="6"/>
        <v>18.049312618307454</v>
      </c>
      <c r="G38">
        <f>E38-F38</f>
        <v>0.71068738169254786</v>
      </c>
      <c r="H38">
        <f>G38^2</f>
        <v>0.50507655449700917</v>
      </c>
      <c r="I38">
        <f>G38</f>
        <v>0.71068738169254786</v>
      </c>
      <c r="J38">
        <f t="shared" si="7"/>
        <v>18.760000000000002</v>
      </c>
      <c r="M38">
        <f t="shared" si="8"/>
        <v>2014</v>
      </c>
      <c r="N38">
        <f t="shared" si="0"/>
        <v>15.68</v>
      </c>
      <c r="O38">
        <f>E38</f>
        <v>18.760000000000002</v>
      </c>
      <c r="P38" s="2">
        <f t="shared" si="9"/>
        <v>18.760000000000002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13.234945473416786</v>
      </c>
      <c r="I39">
        <f>I38</f>
        <v>0.71068738169254786</v>
      </c>
      <c r="J39">
        <f t="shared" si="7"/>
        <v>13.945632855109334</v>
      </c>
      <c r="M39">
        <f t="shared" si="8"/>
        <v>2015</v>
      </c>
      <c r="N39">
        <f t="shared" si="0"/>
        <v>8.66</v>
      </c>
      <c r="P39" s="2">
        <f t="shared" si="9"/>
        <v>13.945632855109334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8.2764091927831771</v>
      </c>
      <c r="I40">
        <f t="shared" ref="I40:I42" si="10">I39</f>
        <v>0.71068738169254786</v>
      </c>
      <c r="J40">
        <f t="shared" si="7"/>
        <v>8.987096574475725</v>
      </c>
      <c r="M40">
        <f t="shared" si="8"/>
        <v>2016</v>
      </c>
      <c r="N40">
        <f t="shared" si="0"/>
        <v>6.37</v>
      </c>
      <c r="P40" s="2">
        <f t="shared" si="9"/>
        <v>8.987096574475725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8.5210862414786259</v>
      </c>
      <c r="I41">
        <f t="shared" si="10"/>
        <v>0.71068738169254786</v>
      </c>
      <c r="J41">
        <f t="shared" si="7"/>
        <v>9.2317736231711738</v>
      </c>
      <c r="M41">
        <f t="shared" si="8"/>
        <v>2017</v>
      </c>
      <c r="N41">
        <f t="shared" si="0"/>
        <v>8.68</v>
      </c>
      <c r="P41" s="2">
        <f t="shared" si="9"/>
        <v>9.2317736231711738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11.234879206505319</v>
      </c>
      <c r="I42">
        <f t="shared" si="10"/>
        <v>0.71068738169254786</v>
      </c>
      <c r="J42">
        <f t="shared" si="7"/>
        <v>11.945566588197867</v>
      </c>
      <c r="M42">
        <f t="shared" si="8"/>
        <v>2018</v>
      </c>
      <c r="N42">
        <f t="shared" si="0"/>
        <v>11.21</v>
      </c>
      <c r="P42" s="2">
        <f t="shared" si="9"/>
        <v>11.945566588197867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P42"/>
  <sheetViews>
    <sheetView topLeftCell="A9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5703125" customWidth="1"/>
  </cols>
  <sheetData>
    <row r="2" spans="3:16" x14ac:dyDescent="0.2">
      <c r="K2" s="9" t="s">
        <v>35</v>
      </c>
    </row>
    <row r="3" spans="3:16" x14ac:dyDescent="0.2">
      <c r="H3" s="4">
        <v>0.56451370181289229</v>
      </c>
      <c r="I3" s="4">
        <v>0.47042823754247959</v>
      </c>
      <c r="K3">
        <v>0</v>
      </c>
    </row>
    <row r="4" spans="3:16" x14ac:dyDescent="0.2">
      <c r="H4">
        <f>SUM(H9:H38)</f>
        <v>14.255568350235606</v>
      </c>
      <c r="K4">
        <v>0</v>
      </c>
    </row>
    <row r="5" spans="3:16" x14ac:dyDescent="0.2">
      <c r="J5">
        <f>H3/I3</f>
        <v>1.1999996104866404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-0.53586830411416209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4.6713515467397357</v>
      </c>
      <c r="I8">
        <f>G9</f>
        <v>-0.53586830411416209</v>
      </c>
      <c r="J8">
        <f>F8+I8</f>
        <v>4.1354832426255737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4.1354832426255737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Residual_Prices!AJ22</f>
        <v>4</v>
      </c>
      <c r="F9">
        <f t="shared" si="1"/>
        <v>4.5358683041141621</v>
      </c>
      <c r="G9">
        <f>E9-F9</f>
        <v>-0.53586830411416209</v>
      </c>
      <c r="H9">
        <f>G9^2</f>
        <v>0.28715483935418812</v>
      </c>
      <c r="I9">
        <f>G9</f>
        <v>-0.53586830411416209</v>
      </c>
      <c r="J9">
        <f t="shared" ref="J9:J33" si="5">F9+I9</f>
        <v>4</v>
      </c>
      <c r="M9">
        <f t="shared" si="2"/>
        <v>1985</v>
      </c>
      <c r="N9">
        <f t="shared" si="0"/>
        <v>4.16</v>
      </c>
      <c r="O9">
        <f>E9</f>
        <v>4</v>
      </c>
      <c r="P9" s="2">
        <f t="shared" si="3"/>
        <v>4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3.3061692155095281</v>
      </c>
      <c r="I10">
        <f>(0.67*G9+0.33*G12)</f>
        <v>-0.22258383997724582</v>
      </c>
      <c r="J10">
        <f t="shared" si="5"/>
        <v>3.0835853755322824</v>
      </c>
      <c r="M10">
        <f t="shared" si="2"/>
        <v>1986</v>
      </c>
      <c r="N10">
        <f t="shared" si="0"/>
        <v>2.39</v>
      </c>
      <c r="P10" s="2">
        <f t="shared" si="3"/>
        <v>3.0835853755322824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2.7331875378932695</v>
      </c>
      <c r="I11">
        <f>(0.33*G9+0.67*G12)</f>
        <v>0.10019409276988001</v>
      </c>
      <c r="J11">
        <f t="shared" si="5"/>
        <v>2.8333816306631494</v>
      </c>
      <c r="M11">
        <f t="shared" si="2"/>
        <v>1987</v>
      </c>
      <c r="N11">
        <f t="shared" si="0"/>
        <v>2.85</v>
      </c>
      <c r="P11" s="2">
        <f t="shared" si="3"/>
        <v>2.8333816306631494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Residual_Prices!AJ25</f>
        <v>3.03</v>
      </c>
      <c r="F12">
        <f t="shared" si="1"/>
        <v>2.6165214430932036</v>
      </c>
      <c r="G12">
        <f>E12-F12</f>
        <v>0.41347855690679625</v>
      </c>
      <c r="H12">
        <f>G12^2</f>
        <v>0.17096451702172674</v>
      </c>
      <c r="I12">
        <f>G12</f>
        <v>0.41347855690679625</v>
      </c>
      <c r="J12">
        <f t="shared" si="5"/>
        <v>3.03</v>
      </c>
      <c r="M12">
        <f t="shared" si="2"/>
        <v>1988</v>
      </c>
      <c r="N12">
        <f t="shared" si="0"/>
        <v>2.2599999999999998</v>
      </c>
      <c r="O12">
        <f>E12</f>
        <v>3.03</v>
      </c>
      <c r="P12" s="2">
        <f t="shared" si="3"/>
        <v>3.03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2.5478388526139106</v>
      </c>
      <c r="I13">
        <f>(0.67*G12+0.33*G15)</f>
        <v>0.36290533511698758</v>
      </c>
      <c r="J13">
        <f t="shared" si="5"/>
        <v>2.9107441877308982</v>
      </c>
      <c r="M13">
        <f t="shared" si="2"/>
        <v>1989</v>
      </c>
      <c r="N13">
        <f t="shared" si="0"/>
        <v>2.63</v>
      </c>
      <c r="P13" s="2">
        <f t="shared" si="3"/>
        <v>2.9107441877308982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2.9533479182479141</v>
      </c>
      <c r="I14">
        <f>(0.33*G12+0.67*G15)</f>
        <v>0.31079959145476055</v>
      </c>
      <c r="J14">
        <f t="shared" si="5"/>
        <v>3.2641475097026746</v>
      </c>
      <c r="M14">
        <f t="shared" si="2"/>
        <v>1990</v>
      </c>
      <c r="N14">
        <f t="shared" si="0"/>
        <v>3.04</v>
      </c>
      <c r="P14" s="2">
        <f t="shared" si="3"/>
        <v>3.2641475097026746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Residual_Prices!AJ28</f>
        <v>3</v>
      </c>
      <c r="F15">
        <f t="shared" si="1"/>
        <v>2.7397736303350482</v>
      </c>
      <c r="G15">
        <f>E15-F15</f>
        <v>0.26022636966495183</v>
      </c>
      <c r="H15">
        <f>G15^2</f>
        <v>6.7717763469000158E-2</v>
      </c>
      <c r="I15">
        <f>G15</f>
        <v>0.26022636966495183</v>
      </c>
      <c r="J15">
        <f t="shared" si="5"/>
        <v>3</v>
      </c>
      <c r="M15">
        <f t="shared" si="2"/>
        <v>1991</v>
      </c>
      <c r="N15">
        <f t="shared" si="0"/>
        <v>2.3199999999999998</v>
      </c>
      <c r="O15">
        <f>E15</f>
        <v>3</v>
      </c>
      <c r="P15" s="2">
        <f t="shared" si="3"/>
        <v>3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2.3954201622863338</v>
      </c>
      <c r="I16">
        <f>(0.67*G15+0.33*G18)</f>
        <v>0.36186950512872801</v>
      </c>
      <c r="J16">
        <f t="shared" si="5"/>
        <v>2.757289667415062</v>
      </c>
      <c r="M16">
        <f t="shared" si="2"/>
        <v>1992</v>
      </c>
      <c r="N16">
        <f t="shared" si="0"/>
        <v>2.31</v>
      </c>
      <c r="P16" s="2">
        <f t="shared" si="3"/>
        <v>2.757289667415062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2.3737804688565221</v>
      </c>
      <c r="I17">
        <f>(0.33*G15+0.67*G18)</f>
        <v>0.46659273560655795</v>
      </c>
      <c r="J17">
        <f t="shared" si="5"/>
        <v>2.8403732044630798</v>
      </c>
      <c r="M17">
        <f t="shared" si="2"/>
        <v>1993</v>
      </c>
      <c r="N17">
        <f t="shared" si="0"/>
        <v>2.2799999999999998</v>
      </c>
      <c r="P17" s="2">
        <f t="shared" si="3"/>
        <v>2.8403732044630798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Residual_Prices!AJ31</f>
        <v>2.99</v>
      </c>
      <c r="F18">
        <f t="shared" si="1"/>
        <v>2.4217641289296661</v>
      </c>
      <c r="G18">
        <f>E18-F18</f>
        <v>0.56823587107033413</v>
      </c>
      <c r="H18">
        <f>G18^2</f>
        <v>0.32289200517106137</v>
      </c>
      <c r="I18">
        <f>G18</f>
        <v>0.56823587107033413</v>
      </c>
      <c r="J18">
        <f t="shared" si="5"/>
        <v>2.99</v>
      </c>
      <c r="M18">
        <f t="shared" si="2"/>
        <v>1994</v>
      </c>
      <c r="N18">
        <f t="shared" si="0"/>
        <v>2.39</v>
      </c>
      <c r="O18">
        <f>E18</f>
        <v>2.99</v>
      </c>
      <c r="P18" s="2">
        <f t="shared" si="3"/>
        <v>2.99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2.6202847975306907</v>
      </c>
      <c r="I19">
        <f>0.75*G18+0.25*G22</f>
        <v>0.37009751792331735</v>
      </c>
      <c r="J19">
        <f t="shared" si="5"/>
        <v>2.9903823154540081</v>
      </c>
      <c r="M19">
        <f t="shared" si="2"/>
        <v>1995</v>
      </c>
      <c r="N19">
        <f t="shared" si="0"/>
        <v>2.65</v>
      </c>
      <c r="P19" s="2">
        <f t="shared" si="3"/>
        <v>2.9903823154540081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2.9966273051075367</v>
      </c>
      <c r="I20">
        <f>0.5*G18+0.5*G22</f>
        <v>0.17195916477630058</v>
      </c>
      <c r="J20">
        <f t="shared" si="5"/>
        <v>3.1685864698838371</v>
      </c>
      <c r="M20">
        <f t="shared" si="2"/>
        <v>1996</v>
      </c>
      <c r="N20">
        <f t="shared" si="0"/>
        <v>3.1</v>
      </c>
      <c r="P20" s="2">
        <f t="shared" si="3"/>
        <v>3.1685864698838371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3.078481860584688</v>
      </c>
      <c r="I21">
        <f>0.25*G18+0.75*G22</f>
        <v>-2.61791883707162E-2</v>
      </c>
      <c r="J21">
        <f t="shared" si="5"/>
        <v>3.0523026722139717</v>
      </c>
      <c r="M21">
        <f t="shared" si="2"/>
        <v>1997</v>
      </c>
      <c r="N21">
        <f t="shared" si="0"/>
        <v>2.87</v>
      </c>
      <c r="P21" s="2">
        <f t="shared" si="3"/>
        <v>3.0523026722139717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Residual_Prices!AJ35</f>
        <v>2.2999999999999998</v>
      </c>
      <c r="F22">
        <f t="shared" si="1"/>
        <v>2.5243175415177328</v>
      </c>
      <c r="G22">
        <f>E22-F22</f>
        <v>-0.22431754151773298</v>
      </c>
      <c r="H22">
        <f>G22^2</f>
        <v>5.0318359432559856E-2</v>
      </c>
      <c r="I22">
        <f>G22</f>
        <v>-0.22431754151773298</v>
      </c>
      <c r="J22">
        <f t="shared" si="5"/>
        <v>2.2999999999999998</v>
      </c>
      <c r="M22">
        <f t="shared" si="2"/>
        <v>1998</v>
      </c>
      <c r="N22">
        <f t="shared" si="0"/>
        <v>2.08</v>
      </c>
      <c r="O22">
        <f>E22</f>
        <v>2.2999999999999998</v>
      </c>
      <c r="P22" s="2">
        <f t="shared" si="3"/>
        <v>2.2999999999999998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2.4067103996749748</v>
      </c>
      <c r="I23">
        <f>0.75*G22+0.25*G26</f>
        <v>-0.3086508830006931</v>
      </c>
      <c r="J23">
        <f t="shared" si="5"/>
        <v>2.0980595166742817</v>
      </c>
      <c r="M23">
        <f t="shared" si="2"/>
        <v>1999</v>
      </c>
      <c r="N23">
        <f t="shared" si="0"/>
        <v>2.5299999999999998</v>
      </c>
      <c r="P23" s="2">
        <f t="shared" si="3"/>
        <v>2.0980595166742817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3.4877542073609451</v>
      </c>
      <c r="I24">
        <f>0.5*G22+0.5*G26</f>
        <v>-0.39298422448365322</v>
      </c>
      <c r="J24">
        <f t="shared" si="5"/>
        <v>3.0947699828772919</v>
      </c>
      <c r="M24">
        <f t="shared" si="2"/>
        <v>2000</v>
      </c>
      <c r="N24">
        <f t="shared" si="0"/>
        <v>4.07</v>
      </c>
      <c r="P24" s="2">
        <f t="shared" si="3"/>
        <v>3.0947699828772919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3.9243117052517889</v>
      </c>
      <c r="I25">
        <f>0.25*G22+0.75*G26</f>
        <v>-0.47731756596661334</v>
      </c>
      <c r="J25">
        <f t="shared" si="5"/>
        <v>3.4469941392851755</v>
      </c>
      <c r="M25">
        <f t="shared" si="2"/>
        <v>2001</v>
      </c>
      <c r="N25">
        <f t="shared" si="0"/>
        <v>3.56</v>
      </c>
      <c r="P25" s="2">
        <f t="shared" si="3"/>
        <v>3.4469941392851755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Residual_Prices!AJ39</f>
        <v>3.23</v>
      </c>
      <c r="F26">
        <f t="shared" si="1"/>
        <v>3.7916509074495734</v>
      </c>
      <c r="G26">
        <f>E26-F26</f>
        <v>-0.56165090744957347</v>
      </c>
      <c r="H26">
        <f>G26^2</f>
        <v>0.31545174183892932</v>
      </c>
      <c r="I26">
        <f>G26</f>
        <v>-0.56165090744957347</v>
      </c>
      <c r="J26">
        <f t="shared" si="5"/>
        <v>3.23</v>
      </c>
      <c r="M26">
        <f t="shared" si="2"/>
        <v>2002</v>
      </c>
      <c r="N26">
        <f t="shared" si="0"/>
        <v>3.75</v>
      </c>
      <c r="O26">
        <f>E26</f>
        <v>3.23</v>
      </c>
      <c r="P26" s="2">
        <f t="shared" si="3"/>
        <v>3.23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4.3890946042142476</v>
      </c>
      <c r="I27">
        <f>0.75*G26+0.25*G30</f>
        <v>-1.1317474894883452</v>
      </c>
      <c r="J27">
        <f t="shared" si="5"/>
        <v>3.2573471147259023</v>
      </c>
      <c r="M27">
        <f t="shared" si="2"/>
        <v>2003</v>
      </c>
      <c r="N27">
        <f t="shared" si="0"/>
        <v>4.6500000000000004</v>
      </c>
      <c r="P27" s="2">
        <f t="shared" si="3"/>
        <v>3.2573471147259023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4.919737621346929</v>
      </c>
      <c r="I28">
        <f>0.5*G26+0.5*G30</f>
        <v>-1.701844071527117</v>
      </c>
      <c r="J28">
        <f t="shared" si="5"/>
        <v>3.217893549819812</v>
      </c>
      <c r="M28">
        <f t="shared" si="2"/>
        <v>2004</v>
      </c>
      <c r="N28">
        <f t="shared" si="0"/>
        <v>4.84</v>
      </c>
      <c r="P28" s="2">
        <f t="shared" si="3"/>
        <v>3.217893549819812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6.2002428973052028</v>
      </c>
      <c r="I29">
        <f>0.25*G26+0.75*G30</f>
        <v>-2.2719406535658888</v>
      </c>
      <c r="J29">
        <f t="shared" si="5"/>
        <v>3.928302243739314</v>
      </c>
      <c r="M29">
        <f t="shared" si="2"/>
        <v>2005</v>
      </c>
      <c r="N29">
        <f t="shared" si="0"/>
        <v>6.95</v>
      </c>
      <c r="P29" s="2">
        <f t="shared" si="3"/>
        <v>3.928302243739314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Residual_Prices!AJ43</f>
        <v>5</v>
      </c>
      <c r="F30">
        <f t="shared" si="1"/>
        <v>7.8420372356046606</v>
      </c>
      <c r="G30">
        <f>E30-F30</f>
        <v>-2.8420372356046606</v>
      </c>
      <c r="H30">
        <f>G30^2</f>
        <v>8.0771756485633812</v>
      </c>
      <c r="I30">
        <f>G30</f>
        <v>-2.8420372356046606</v>
      </c>
      <c r="J30">
        <f t="shared" si="5"/>
        <v>5</v>
      </c>
      <c r="M30">
        <f t="shared" si="2"/>
        <v>2006</v>
      </c>
      <c r="N30">
        <f t="shared" si="0"/>
        <v>8.1</v>
      </c>
      <c r="O30">
        <f>E30</f>
        <v>5</v>
      </c>
      <c r="P30" s="2">
        <f t="shared" si="3"/>
        <v>5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8.9983496437545654</v>
      </c>
      <c r="I31">
        <f>0.75*G30+0.25*G34</f>
        <v>-2.3591444221895199</v>
      </c>
      <c r="J31">
        <f t="shared" si="5"/>
        <v>6.6392052215650459</v>
      </c>
      <c r="M31">
        <f t="shared" si="2"/>
        <v>2007</v>
      </c>
      <c r="N31">
        <f t="shared" si="0"/>
        <v>9.19</v>
      </c>
      <c r="P31" s="2">
        <f t="shared" si="3"/>
        <v>6.6392052215650459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11.656268489564859</v>
      </c>
      <c r="I32">
        <f>0.5*G30+0.5*G34</f>
        <v>-1.8762516087743792</v>
      </c>
      <c r="J32">
        <f t="shared" si="5"/>
        <v>9.7800168807904804</v>
      </c>
      <c r="M32">
        <f t="shared" si="2"/>
        <v>2008</v>
      </c>
      <c r="N32">
        <f t="shared" si="0"/>
        <v>12.99</v>
      </c>
      <c r="P32" s="2">
        <f t="shared" si="3"/>
        <v>9.7800168807904804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11.163260436902195</v>
      </c>
      <c r="I33">
        <f>0.25*G30+0.75*G34</f>
        <v>-1.3933587953592386</v>
      </c>
      <c r="J33">
        <f t="shared" si="5"/>
        <v>9.7699016415429565</v>
      </c>
      <c r="M33">
        <f t="shared" si="2"/>
        <v>2009</v>
      </c>
      <c r="N33">
        <f t="shared" si="0"/>
        <v>8.9499999999999993</v>
      </c>
      <c r="P33" s="2">
        <f t="shared" si="3"/>
        <v>9.7699016415429565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Residual_Prices!AI47</f>
        <v>9.82</v>
      </c>
      <c r="F34">
        <f>$H$3*D34+$I$3*D33</f>
        <v>10.730465981944098</v>
      </c>
      <c r="G34">
        <f>E34-F34</f>
        <v>-0.91046598194409789</v>
      </c>
      <c r="H34">
        <f>G34^2</f>
        <v>0.82894830427743038</v>
      </c>
      <c r="I34">
        <f>G34</f>
        <v>-0.91046598194409789</v>
      </c>
      <c r="J34">
        <f>F34+I34</f>
        <v>9.82</v>
      </c>
      <c r="M34">
        <f>C34</f>
        <v>2010</v>
      </c>
      <c r="N34">
        <f t="shared" si="0"/>
        <v>11.55</v>
      </c>
      <c r="O34">
        <f>E34</f>
        <v>9.82</v>
      </c>
      <c r="P34" s="2">
        <f>J34</f>
        <v>9.82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14.572922975966367</v>
      </c>
      <c r="I35">
        <f>0.75*G34+0.25*G38</f>
        <v>-0.17448537167988798</v>
      </c>
      <c r="J35">
        <f t="shared" ref="J35:J42" si="7">F35+I35</f>
        <v>14.39843760428648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14.39843760428648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17.483932673502103</v>
      </c>
      <c r="I36">
        <f>0.5*G34+0.5*G38</f>
        <v>0.56149523858432193</v>
      </c>
      <c r="J36">
        <f t="shared" si="7"/>
        <v>18.045427912086424</v>
      </c>
      <c r="M36">
        <f t="shared" si="8"/>
        <v>2012</v>
      </c>
      <c r="N36">
        <f t="shared" si="0"/>
        <v>17.48</v>
      </c>
      <c r="P36" s="2">
        <f t="shared" si="9"/>
        <v>18.045427912086424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17.67304496059036</v>
      </c>
      <c r="I37">
        <f>0.25*G34+0.75*G38</f>
        <v>1.2974758488485318</v>
      </c>
      <c r="J37">
        <f t="shared" si="7"/>
        <v>18.970520809438892</v>
      </c>
      <c r="M37">
        <f t="shared" si="8"/>
        <v>2013</v>
      </c>
      <c r="N37">
        <f t="shared" si="0"/>
        <v>16.739999999999998</v>
      </c>
      <c r="P37" s="2">
        <f t="shared" si="9"/>
        <v>18.970520809438892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Residual_Prices!AI51</f>
        <v>18.760000000000002</v>
      </c>
      <c r="F38">
        <f t="shared" si="6"/>
        <v>16.72654354088726</v>
      </c>
      <c r="G38">
        <f>E38-F38</f>
        <v>2.0334564591127418</v>
      </c>
      <c r="H38">
        <f>G38^2</f>
        <v>4.1349451711073293</v>
      </c>
      <c r="I38">
        <f>G38</f>
        <v>2.0334564591127418</v>
      </c>
      <c r="J38">
        <f t="shared" si="7"/>
        <v>18.760000000000002</v>
      </c>
      <c r="M38">
        <f t="shared" si="8"/>
        <v>2014</v>
      </c>
      <c r="N38">
        <f t="shared" si="0"/>
        <v>15.68</v>
      </c>
      <c r="O38">
        <f>E38</f>
        <v>18.760000000000002</v>
      </c>
      <c r="P38" s="2">
        <f t="shared" si="9"/>
        <v>18.760000000000002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12.265003422365726</v>
      </c>
      <c r="I39">
        <f>I38</f>
        <v>2.0334564591127418</v>
      </c>
      <c r="J39">
        <f t="shared" si="7"/>
        <v>14.298459881478468</v>
      </c>
      <c r="M39">
        <f t="shared" si="8"/>
        <v>2015</v>
      </c>
      <c r="N39">
        <f t="shared" si="0"/>
        <v>8.66</v>
      </c>
      <c r="P39" s="2">
        <f t="shared" si="9"/>
        <v>14.298459881478468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7.669860817665997</v>
      </c>
      <c r="I40">
        <f t="shared" ref="I40:I42" si="10">I39</f>
        <v>2.0334564591127418</v>
      </c>
      <c r="J40">
        <f t="shared" si="7"/>
        <v>9.7033172767787388</v>
      </c>
      <c r="M40">
        <f t="shared" si="8"/>
        <v>2016</v>
      </c>
      <c r="N40">
        <f t="shared" si="0"/>
        <v>6.37</v>
      </c>
      <c r="P40" s="2">
        <f t="shared" si="9"/>
        <v>9.7033172767787388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7.8966068048815004</v>
      </c>
      <c r="I41">
        <f t="shared" si="10"/>
        <v>2.0334564591127418</v>
      </c>
      <c r="J41">
        <f t="shared" si="7"/>
        <v>9.9300632639942421</v>
      </c>
      <c r="M41">
        <f t="shared" si="8"/>
        <v>2017</v>
      </c>
      <c r="N41">
        <f t="shared" si="0"/>
        <v>8.68</v>
      </c>
      <c r="P41" s="2">
        <f t="shared" si="9"/>
        <v>9.9300632639942421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10.411515699191245</v>
      </c>
      <c r="I42">
        <f t="shared" si="10"/>
        <v>2.0334564591127418</v>
      </c>
      <c r="J42">
        <f t="shared" si="7"/>
        <v>12.444972158303987</v>
      </c>
      <c r="M42">
        <f t="shared" si="8"/>
        <v>2018</v>
      </c>
      <c r="N42">
        <f t="shared" si="0"/>
        <v>11.21</v>
      </c>
      <c r="P42" s="2">
        <f t="shared" si="9"/>
        <v>12.444972158303987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2"/>
  <sheetViews>
    <sheetView topLeftCell="A34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0.87875719031719368</v>
      </c>
      <c r="I3" s="4">
        <v>4.5208305853161365E-2</v>
      </c>
      <c r="K3">
        <v>0</v>
      </c>
    </row>
    <row r="4" spans="3:16" x14ac:dyDescent="0.2">
      <c r="H4">
        <f>SUM(H9:H38)</f>
        <v>2.7650492646257074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0.46415146606327395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4.2828770654362023</v>
      </c>
      <c r="I8">
        <f>G9</f>
        <v>0.46415146606327395</v>
      </c>
      <c r="J8">
        <f>F8+I8</f>
        <v>4.7470285314994758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4.7470285314994758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Residual_Prices!AK22</f>
        <v>4.33</v>
      </c>
      <c r="F9">
        <f t="shared" si="1"/>
        <v>3.8658485339367261</v>
      </c>
      <c r="G9">
        <f>E9-F9</f>
        <v>0.46415146606327395</v>
      </c>
      <c r="H9">
        <f>G9^2</f>
        <v>0.21543658344868655</v>
      </c>
      <c r="I9">
        <f>G9</f>
        <v>0.46415146606327395</v>
      </c>
      <c r="J9">
        <f t="shared" ref="J9:J33" si="5">F9+I9</f>
        <v>4.33</v>
      </c>
      <c r="M9">
        <f t="shared" si="2"/>
        <v>1985</v>
      </c>
      <c r="N9">
        <f t="shared" si="0"/>
        <v>4.16</v>
      </c>
      <c r="O9">
        <f>E9</f>
        <v>4.33</v>
      </c>
      <c r="P9" s="2">
        <f t="shared" si="3"/>
        <v>4.33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2.2882962372072444</v>
      </c>
      <c r="I10">
        <f>(0.67*G9+0.33*G12)</f>
        <v>0.43478595806893239</v>
      </c>
      <c r="J10">
        <f t="shared" si="5"/>
        <v>2.7230821952761768</v>
      </c>
      <c r="M10">
        <f t="shared" si="2"/>
        <v>1986</v>
      </c>
      <c r="N10">
        <f t="shared" si="0"/>
        <v>2.39</v>
      </c>
      <c r="P10" s="2">
        <f t="shared" si="3"/>
        <v>2.7230821952761768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2.6125058433930577</v>
      </c>
      <c r="I11">
        <f>(0.33*G9+0.67*G12)</f>
        <v>0.40453058619597437</v>
      </c>
      <c r="J11">
        <f t="shared" si="5"/>
        <v>3.017036429589032</v>
      </c>
      <c r="M11">
        <f t="shared" si="2"/>
        <v>1987</v>
      </c>
      <c r="N11">
        <f t="shared" si="0"/>
        <v>2.85</v>
      </c>
      <c r="P11" s="2">
        <f t="shared" si="3"/>
        <v>3.017036429589032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Residual_Prices!AK25</f>
        <v>2.4900000000000002</v>
      </c>
      <c r="F12">
        <f t="shared" si="1"/>
        <v>2.1148349217983675</v>
      </c>
      <c r="G12">
        <f>E12-F12</f>
        <v>0.3751650782016327</v>
      </c>
      <c r="H12">
        <f>G12^2</f>
        <v>0.14074883590203718</v>
      </c>
      <c r="I12">
        <f>G12</f>
        <v>0.3751650782016327</v>
      </c>
      <c r="J12">
        <f t="shared" si="5"/>
        <v>2.4900000000000002</v>
      </c>
      <c r="M12">
        <f t="shared" si="2"/>
        <v>1988</v>
      </c>
      <c r="N12">
        <f t="shared" si="0"/>
        <v>2.2599999999999998</v>
      </c>
      <c r="O12">
        <f>E12</f>
        <v>2.4900000000000002</v>
      </c>
      <c r="P12" s="2">
        <f t="shared" si="3"/>
        <v>2.4900000000000002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2.4133021817623637</v>
      </c>
      <c r="I13">
        <f>(0.67*G12+0.33*G15)</f>
        <v>0.31137112505635917</v>
      </c>
      <c r="J13">
        <f t="shared" si="5"/>
        <v>2.724673306818723</v>
      </c>
      <c r="M13">
        <f t="shared" si="2"/>
        <v>1989</v>
      </c>
      <c r="N13">
        <f t="shared" si="0"/>
        <v>2.63</v>
      </c>
      <c r="P13" s="2">
        <f t="shared" si="3"/>
        <v>2.724673306818723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2.7903197029580831</v>
      </c>
      <c r="I14">
        <f>(0.33*G12+0.67*G15)</f>
        <v>0.24564402181577427</v>
      </c>
      <c r="J14">
        <f t="shared" si="5"/>
        <v>3.0359637247738576</v>
      </c>
      <c r="M14">
        <f t="shared" si="2"/>
        <v>1990</v>
      </c>
      <c r="N14">
        <f t="shared" si="0"/>
        <v>3.04</v>
      </c>
      <c r="P14" s="2">
        <f t="shared" si="3"/>
        <v>3.0359637247738576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Residual_Prices!AK28</f>
        <v>2.3580000000000001</v>
      </c>
      <c r="F15">
        <f t="shared" si="1"/>
        <v>2.1761499313294994</v>
      </c>
      <c r="G15">
        <f>E15-F15</f>
        <v>0.18185006867050069</v>
      </c>
      <c r="H15">
        <f>G15^2</f>
        <v>3.3069447475465814E-2</v>
      </c>
      <c r="I15">
        <f>G15</f>
        <v>0.18185006867050069</v>
      </c>
      <c r="J15">
        <f t="shared" si="5"/>
        <v>2.3580000000000001</v>
      </c>
      <c r="M15">
        <f t="shared" si="2"/>
        <v>1991</v>
      </c>
      <c r="N15">
        <f t="shared" si="0"/>
        <v>2.3199999999999998</v>
      </c>
      <c r="O15">
        <f>E15</f>
        <v>2.3580000000000001</v>
      </c>
      <c r="P15" s="2">
        <f t="shared" si="3"/>
        <v>2.3580000000000001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2.1348123792120521</v>
      </c>
      <c r="I16">
        <f>(0.67*G15+0.33*G18)</f>
        <v>0.51344902068214626</v>
      </c>
      <c r="J16">
        <f t="shared" si="5"/>
        <v>2.6482613998941984</v>
      </c>
      <c r="M16">
        <f t="shared" si="2"/>
        <v>1992</v>
      </c>
      <c r="N16">
        <f t="shared" si="0"/>
        <v>2.31</v>
      </c>
      <c r="P16" s="2">
        <f t="shared" si="3"/>
        <v>2.6482613998941984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2.1079975804440041</v>
      </c>
      <c r="I17">
        <f>(0.33*G15+0.67*G18)</f>
        <v>0.85509642578505374</v>
      </c>
      <c r="J17">
        <f t="shared" si="5"/>
        <v>2.9630940062290581</v>
      </c>
      <c r="M17">
        <f t="shared" si="2"/>
        <v>1993</v>
      </c>
      <c r="N17">
        <f t="shared" si="0"/>
        <v>2.2799999999999998</v>
      </c>
      <c r="P17" s="2">
        <f t="shared" si="3"/>
        <v>2.9630940062290581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Residual_Prices!AK31</f>
        <v>3.39</v>
      </c>
      <c r="F18">
        <f t="shared" si="1"/>
        <v>2.203304622203301</v>
      </c>
      <c r="G18">
        <f>E18-F18</f>
        <v>1.1866953777966991</v>
      </c>
      <c r="H18">
        <f>G18^2</f>
        <v>1.4082459196840504</v>
      </c>
      <c r="I18">
        <f>G18</f>
        <v>1.1866953777966991</v>
      </c>
      <c r="J18">
        <f t="shared" si="5"/>
        <v>3.39</v>
      </c>
      <c r="M18">
        <f t="shared" si="2"/>
        <v>1994</v>
      </c>
      <c r="N18">
        <f t="shared" si="0"/>
        <v>2.39</v>
      </c>
      <c r="O18">
        <f>E18</f>
        <v>3.39</v>
      </c>
      <c r="P18" s="2">
        <f t="shared" si="3"/>
        <v>3.39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2.4367544053296188</v>
      </c>
      <c r="I19">
        <f>0.75*G18+0.25*G22</f>
        <v>1.0681308349329401</v>
      </c>
      <c r="J19">
        <f t="shared" si="5"/>
        <v>3.504885240262559</v>
      </c>
      <c r="M19">
        <f t="shared" si="2"/>
        <v>1995</v>
      </c>
      <c r="N19">
        <f t="shared" si="0"/>
        <v>2.65</v>
      </c>
      <c r="P19" s="2">
        <f t="shared" si="3"/>
        <v>3.504885240262559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2.8439493004941778</v>
      </c>
      <c r="I20">
        <f>0.5*G18+0.5*G22</f>
        <v>0.94956629206918142</v>
      </c>
      <c r="J20">
        <f t="shared" si="5"/>
        <v>3.7935155925633595</v>
      </c>
      <c r="M20">
        <f t="shared" si="2"/>
        <v>1996</v>
      </c>
      <c r="N20">
        <f t="shared" si="0"/>
        <v>3.1</v>
      </c>
      <c r="P20" s="2">
        <f t="shared" si="3"/>
        <v>3.7935155925633595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2.6621788843551464</v>
      </c>
      <c r="I21">
        <f>0.25*G18+0.75*G22</f>
        <v>0.83100174920542258</v>
      </c>
      <c r="J21">
        <f t="shared" si="5"/>
        <v>3.4931806335605691</v>
      </c>
      <c r="M21">
        <f t="shared" si="2"/>
        <v>1997</v>
      </c>
      <c r="N21">
        <f t="shared" si="0"/>
        <v>2.87</v>
      </c>
      <c r="P21" s="2">
        <f t="shared" si="3"/>
        <v>3.4931806335605691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Residual_Prices!AK35</f>
        <v>2.67</v>
      </c>
      <c r="F22">
        <f t="shared" si="1"/>
        <v>1.9575627936583362</v>
      </c>
      <c r="G22">
        <f>E22-F22</f>
        <v>0.71243720634166374</v>
      </c>
      <c r="H22">
        <f>G22^2</f>
        <v>0.50756677297991437</v>
      </c>
      <c r="I22">
        <f>G22</f>
        <v>0.71243720634166374</v>
      </c>
      <c r="J22">
        <f t="shared" si="5"/>
        <v>2.67</v>
      </c>
      <c r="M22">
        <f t="shared" si="2"/>
        <v>1998</v>
      </c>
      <c r="N22">
        <f t="shared" si="0"/>
        <v>2.08</v>
      </c>
      <c r="O22">
        <f>E22</f>
        <v>2.67</v>
      </c>
      <c r="P22" s="2">
        <f t="shared" si="3"/>
        <v>2.67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2.3172889676770754</v>
      </c>
      <c r="I23">
        <f>0.75*G22+0.25*G26</f>
        <v>0.58025764662456514</v>
      </c>
      <c r="J23">
        <f t="shared" si="5"/>
        <v>2.8975466143016404</v>
      </c>
      <c r="M23">
        <f t="shared" si="2"/>
        <v>1999</v>
      </c>
      <c r="N23">
        <f t="shared" si="0"/>
        <v>2.5299999999999998</v>
      </c>
      <c r="P23" s="2">
        <f t="shared" si="3"/>
        <v>2.8975466143016404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3.6909187783994768</v>
      </c>
      <c r="I24">
        <f>0.5*G22+0.5*G26</f>
        <v>0.44807808690746653</v>
      </c>
      <c r="J24">
        <f t="shared" si="5"/>
        <v>4.1389968653069431</v>
      </c>
      <c r="M24">
        <f t="shared" si="2"/>
        <v>2000</v>
      </c>
      <c r="N24">
        <f t="shared" si="0"/>
        <v>4.07</v>
      </c>
      <c r="P24" s="2">
        <f t="shared" si="3"/>
        <v>4.1389968653069431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3.3123734023515761</v>
      </c>
      <c r="I25">
        <f>0.25*G22+0.75*G26</f>
        <v>0.31589852719036793</v>
      </c>
      <c r="J25">
        <f t="shared" si="5"/>
        <v>3.6282719295419441</v>
      </c>
      <c r="M25">
        <f t="shared" si="2"/>
        <v>2001</v>
      </c>
      <c r="N25">
        <f t="shared" si="0"/>
        <v>3.56</v>
      </c>
      <c r="P25" s="2">
        <f t="shared" si="3"/>
        <v>3.6282719295419441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Residual_Prices!AK39</f>
        <v>3.64</v>
      </c>
      <c r="F26">
        <f t="shared" si="1"/>
        <v>3.4562810325267308</v>
      </c>
      <c r="G26">
        <f>E26-F26</f>
        <v>0.18371896747326932</v>
      </c>
      <c r="H26">
        <f>G26^2</f>
        <v>3.3752659009444193E-2</v>
      </c>
      <c r="I26">
        <f>G26</f>
        <v>0.18371896747326932</v>
      </c>
      <c r="J26">
        <f t="shared" si="5"/>
        <v>3.64</v>
      </c>
      <c r="M26">
        <f t="shared" si="2"/>
        <v>2002</v>
      </c>
      <c r="N26">
        <f t="shared" si="0"/>
        <v>3.75</v>
      </c>
      <c r="O26">
        <f>E26</f>
        <v>3.64</v>
      </c>
      <c r="P26" s="2">
        <f t="shared" si="3"/>
        <v>3.64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4.2557520819243058</v>
      </c>
      <c r="I27">
        <f>0.75*G26+0.25*G30</f>
        <v>0.17225648379276715</v>
      </c>
      <c r="J27">
        <f t="shared" si="5"/>
        <v>4.4280085657170734</v>
      </c>
      <c r="M27">
        <f t="shared" si="2"/>
        <v>2003</v>
      </c>
      <c r="N27">
        <f t="shared" si="0"/>
        <v>4.6500000000000004</v>
      </c>
      <c r="P27" s="2">
        <f t="shared" si="3"/>
        <v>4.4280085657170734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4.4634034233524176</v>
      </c>
      <c r="I28">
        <f>0.5*G26+0.5*G30</f>
        <v>0.16079400011226497</v>
      </c>
      <c r="J28">
        <f t="shared" si="5"/>
        <v>4.6241974234646825</v>
      </c>
      <c r="M28">
        <f t="shared" si="2"/>
        <v>2004</v>
      </c>
      <c r="N28">
        <f t="shared" si="0"/>
        <v>4.84</v>
      </c>
      <c r="P28" s="2">
        <f t="shared" si="3"/>
        <v>4.6241974234646825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6.326170673033797</v>
      </c>
      <c r="I29">
        <f>0.25*G26+0.75*G30</f>
        <v>0.14933151643176279</v>
      </c>
      <c r="J29">
        <f t="shared" si="5"/>
        <v>6.4755021894655602</v>
      </c>
      <c r="M29">
        <f t="shared" si="2"/>
        <v>2005</v>
      </c>
      <c r="N29">
        <f t="shared" si="0"/>
        <v>6.95</v>
      </c>
      <c r="P29" s="2">
        <f t="shared" si="3"/>
        <v>6.4755021894655602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Residual_Prices!AK43</f>
        <v>7.57</v>
      </c>
      <c r="F30">
        <f t="shared" si="1"/>
        <v>7.4321309672487397</v>
      </c>
      <c r="G30">
        <f>E30-F30</f>
        <v>0.13786903275126061</v>
      </c>
      <c r="H30">
        <f>G30^2</f>
        <v>1.900787019176817E-2</v>
      </c>
      <c r="I30">
        <f>G30</f>
        <v>0.13786903275126061</v>
      </c>
      <c r="J30">
        <f t="shared" si="5"/>
        <v>7.57</v>
      </c>
      <c r="M30">
        <f t="shared" si="2"/>
        <v>2006</v>
      </c>
      <c r="N30">
        <f t="shared" si="0"/>
        <v>8.1</v>
      </c>
      <c r="O30">
        <f>E30</f>
        <v>7.57</v>
      </c>
      <c r="P30" s="2">
        <f t="shared" si="3"/>
        <v>7.57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8.4419658564256164</v>
      </c>
      <c r="I31">
        <f>0.75*G30+0.25*G34</f>
        <v>0.11733680317609996</v>
      </c>
      <c r="J31">
        <f t="shared" si="5"/>
        <v>8.5593026596017161</v>
      </c>
      <c r="M31">
        <f t="shared" si="2"/>
        <v>2007</v>
      </c>
      <c r="N31">
        <f t="shared" si="0"/>
        <v>9.19</v>
      </c>
      <c r="P31" s="2">
        <f t="shared" si="3"/>
        <v>8.5593026596017161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11.830520233010898</v>
      </c>
      <c r="I32">
        <f>0.5*G30+0.5*G34</f>
        <v>9.6804573600939303E-2</v>
      </c>
      <c r="J32">
        <f t="shared" si="5"/>
        <v>11.927324806611837</v>
      </c>
      <c r="M32">
        <f t="shared" si="2"/>
        <v>2008</v>
      </c>
      <c r="N32">
        <f t="shared" si="0"/>
        <v>12.99</v>
      </c>
      <c r="P32" s="2">
        <f t="shared" si="3"/>
        <v>11.927324806611837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8.4521327463714488</v>
      </c>
      <c r="I33">
        <f>0.25*G30+0.75*G34</f>
        <v>7.6272344025778649E-2</v>
      </c>
      <c r="J33">
        <f t="shared" si="5"/>
        <v>8.5284050903972268</v>
      </c>
      <c r="M33">
        <f t="shared" si="2"/>
        <v>2009</v>
      </c>
      <c r="N33">
        <f t="shared" si="0"/>
        <v>8.9499999999999993</v>
      </c>
      <c r="P33" s="2">
        <f t="shared" si="3"/>
        <v>8.5284050903972268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Residual_Prices!AK47</f>
        <v>10.61</v>
      </c>
      <c r="F34">
        <f>$H$3*D34+$I$3*D33</f>
        <v>10.554259885549381</v>
      </c>
      <c r="G34">
        <f>E34-F34</f>
        <v>5.5740114450617995E-2</v>
      </c>
      <c r="H34">
        <f>G34^2</f>
        <v>3.1069603589679931E-3</v>
      </c>
      <c r="I34">
        <f>G34</f>
        <v>5.5740114450617995E-2</v>
      </c>
      <c r="J34">
        <f>F34+I34</f>
        <v>10.61</v>
      </c>
      <c r="M34">
        <f>C34</f>
        <v>2010</v>
      </c>
      <c r="N34">
        <f t="shared" si="0"/>
        <v>11.55</v>
      </c>
      <c r="O34">
        <f>E34</f>
        <v>10.61</v>
      </c>
      <c r="P34" s="2">
        <f>J34</f>
        <v>10.61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14.74923484383938</v>
      </c>
      <c r="I35">
        <f>0.75*G34+0.25*G38</f>
        <v>-0.11711986020091603</v>
      </c>
      <c r="J35">
        <f t="shared" ref="J35:J42" si="7">F35+I35</f>
        <v>14.632114983638465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14.632114983638465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16.092598158507229</v>
      </c>
      <c r="I36">
        <f>0.5*G34+0.5*G38</f>
        <v>-0.28997983485245005</v>
      </c>
      <c r="J36">
        <f t="shared" si="7"/>
        <v>15.80261832365478</v>
      </c>
      <c r="M36">
        <f t="shared" si="8"/>
        <v>2012</v>
      </c>
      <c r="N36">
        <f t="shared" si="0"/>
        <v>17.48</v>
      </c>
      <c r="P36" s="2">
        <f t="shared" si="9"/>
        <v>15.80261832365478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15.500636552223082</v>
      </c>
      <c r="I37">
        <f>0.25*G34+0.75*G38</f>
        <v>-0.46283980950398407</v>
      </c>
      <c r="J37">
        <f t="shared" si="7"/>
        <v>15.037796742719097</v>
      </c>
      <c r="M37">
        <f t="shared" si="8"/>
        <v>2013</v>
      </c>
      <c r="N37">
        <f t="shared" si="0"/>
        <v>16.739999999999998</v>
      </c>
      <c r="P37" s="2">
        <f t="shared" si="9"/>
        <v>15.037796742719097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Residual_Prices!AK51</f>
        <v>13.9</v>
      </c>
      <c r="F38">
        <f t="shared" si="6"/>
        <v>14.535699784155518</v>
      </c>
      <c r="G38">
        <f>E38-F38</f>
        <v>-0.63569978415551809</v>
      </c>
      <c r="H38">
        <f>G38^2</f>
        <v>0.4041142155753723</v>
      </c>
      <c r="I38">
        <f>G38</f>
        <v>-0.63569978415551809</v>
      </c>
      <c r="J38">
        <f t="shared" si="7"/>
        <v>13.9</v>
      </c>
      <c r="M38">
        <f t="shared" si="8"/>
        <v>2014</v>
      </c>
      <c r="N38">
        <f t="shared" si="0"/>
        <v>15.68</v>
      </c>
      <c r="O38">
        <f>E38</f>
        <v>13.9</v>
      </c>
      <c r="P38" s="2">
        <f t="shared" si="9"/>
        <v>13.9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8.3189035039244672</v>
      </c>
      <c r="I39">
        <f>I38</f>
        <v>-0.63569978415551809</v>
      </c>
      <c r="J39">
        <f t="shared" si="7"/>
        <v>7.6832037197689491</v>
      </c>
      <c r="M39">
        <f t="shared" si="8"/>
        <v>2015</v>
      </c>
      <c r="N39">
        <f t="shared" si="0"/>
        <v>8.66</v>
      </c>
      <c r="P39" s="2">
        <f t="shared" si="9"/>
        <v>7.6832037197689491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5.9891872310089012</v>
      </c>
      <c r="I40">
        <f t="shared" ref="I40:I42" si="10">I39</f>
        <v>-0.63569978415551809</v>
      </c>
      <c r="J40">
        <f t="shared" si="7"/>
        <v>5.3534874468533831</v>
      </c>
      <c r="M40">
        <f t="shared" si="8"/>
        <v>2016</v>
      </c>
      <c r="N40">
        <f t="shared" si="0"/>
        <v>6.37</v>
      </c>
      <c r="P40" s="2">
        <f t="shared" si="9"/>
        <v>5.3534874468533831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7.9155893202378786</v>
      </c>
      <c r="I41">
        <f t="shared" si="10"/>
        <v>-0.63569978415551809</v>
      </c>
      <c r="J41">
        <f t="shared" si="7"/>
        <v>7.2798895360823606</v>
      </c>
      <c r="M41">
        <f t="shared" si="8"/>
        <v>2017</v>
      </c>
      <c r="N41">
        <f t="shared" si="0"/>
        <v>8.68</v>
      </c>
      <c r="P41" s="2">
        <f t="shared" si="9"/>
        <v>7.2798895360823606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10.243276198261183</v>
      </c>
      <c r="I42">
        <f t="shared" si="10"/>
        <v>-0.63569978415551809</v>
      </c>
      <c r="J42">
        <f t="shared" si="7"/>
        <v>9.6075764141056652</v>
      </c>
      <c r="M42">
        <f t="shared" si="8"/>
        <v>2018</v>
      </c>
      <c r="N42">
        <f t="shared" si="0"/>
        <v>11.21</v>
      </c>
      <c r="P42" s="2">
        <f t="shared" si="9"/>
        <v>9.6075764141056652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P42"/>
  <sheetViews>
    <sheetView topLeftCell="A15" workbookViewId="0">
      <selection activeCell="C34" sqref="C34:P42"/>
    </sheetView>
  </sheetViews>
  <sheetFormatPr defaultRowHeight="12.75" x14ac:dyDescent="0.2"/>
  <cols>
    <col min="9" max="9" width="11.140625" customWidth="1"/>
    <col min="10" max="10" width="11.28515625" customWidth="1"/>
  </cols>
  <sheetData>
    <row r="2" spans="3:16" x14ac:dyDescent="0.2">
      <c r="K2" s="9" t="s">
        <v>35</v>
      </c>
    </row>
    <row r="3" spans="3:16" x14ac:dyDescent="0.2">
      <c r="H3" s="4">
        <v>0.9321043578385636</v>
      </c>
      <c r="I3" s="4">
        <v>0</v>
      </c>
      <c r="K3">
        <v>0</v>
      </c>
    </row>
    <row r="4" spans="3:16" x14ac:dyDescent="0.2">
      <c r="H4">
        <f>SUM(H9:H38)</f>
        <v>13.762749685880928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0.68244587139157487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4.3342852639493215</v>
      </c>
      <c r="I8">
        <f>G9</f>
        <v>0.68244587139157487</v>
      </c>
      <c r="J8">
        <f>F8+I8</f>
        <v>5.0167311353408959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5.0167311353408959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Residual_Prices!AL22</f>
        <v>4.5599999999999996</v>
      </c>
      <c r="F9">
        <f t="shared" si="1"/>
        <v>3.8775541286084247</v>
      </c>
      <c r="G9">
        <f>E9-F9</f>
        <v>0.68244587139157487</v>
      </c>
      <c r="H9">
        <f>G9^2</f>
        <v>0.46573236737940593</v>
      </c>
      <c r="I9">
        <f>G9</f>
        <v>0.68244587139157487</v>
      </c>
      <c r="J9">
        <f t="shared" ref="J9:J33" si="5">F9+I9</f>
        <v>4.5599999999999996</v>
      </c>
      <c r="M9">
        <f t="shared" si="2"/>
        <v>1985</v>
      </c>
      <c r="N9">
        <f t="shared" si="0"/>
        <v>4.16</v>
      </c>
      <c r="O9">
        <f>E9</f>
        <v>4.5599999999999996</v>
      </c>
      <c r="P9" s="2">
        <f t="shared" si="3"/>
        <v>4.5599999999999996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2.2277294152341671</v>
      </c>
      <c r="I10">
        <f>(0.67*G9+0.33*G12)</f>
        <v>0.62007530375635456</v>
      </c>
      <c r="J10">
        <f t="shared" si="5"/>
        <v>2.8478047189905218</v>
      </c>
      <c r="M10">
        <f t="shared" si="2"/>
        <v>1986</v>
      </c>
      <c r="N10">
        <f t="shared" si="0"/>
        <v>2.39</v>
      </c>
      <c r="P10" s="2">
        <f t="shared" si="3"/>
        <v>2.8478047189905218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2.6564974198399063</v>
      </c>
      <c r="I11">
        <f>(0.33*G9+0.67*G12)</f>
        <v>0.55581471892006706</v>
      </c>
      <c r="J11">
        <f t="shared" si="5"/>
        <v>3.2123121387599731</v>
      </c>
      <c r="M11">
        <f t="shared" si="2"/>
        <v>1987</v>
      </c>
      <c r="N11">
        <f t="shared" si="0"/>
        <v>2.85</v>
      </c>
      <c r="P11" s="2">
        <f t="shared" si="3"/>
        <v>3.2123121387599731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Residual_Prices!AL25</f>
        <v>2.6</v>
      </c>
      <c r="F12">
        <f t="shared" si="1"/>
        <v>2.1065558487151534</v>
      </c>
      <c r="G12">
        <f>E12-F12</f>
        <v>0.49344415128484664</v>
      </c>
      <c r="H12">
        <f>G12^2</f>
        <v>0.24348713043722262</v>
      </c>
      <c r="I12">
        <f>G12</f>
        <v>0.49344415128484664</v>
      </c>
      <c r="J12">
        <f t="shared" si="5"/>
        <v>2.6</v>
      </c>
      <c r="M12">
        <f t="shared" si="2"/>
        <v>1988</v>
      </c>
      <c r="N12">
        <f t="shared" si="0"/>
        <v>2.2599999999999998</v>
      </c>
      <c r="O12">
        <f>E12</f>
        <v>2.6</v>
      </c>
      <c r="P12" s="2">
        <f t="shared" si="3"/>
        <v>2.6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2.4514344611154222</v>
      </c>
      <c r="I13">
        <f>(0.67*G12+0.33*G15)</f>
        <v>0.44000848499964318</v>
      </c>
      <c r="J13">
        <f t="shared" si="5"/>
        <v>2.8914429461150655</v>
      </c>
      <c r="M13">
        <f t="shared" si="2"/>
        <v>1989</v>
      </c>
      <c r="N13">
        <f t="shared" si="0"/>
        <v>2.63</v>
      </c>
      <c r="P13" s="2">
        <f t="shared" si="3"/>
        <v>2.8914429461150655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2.8335972478292333</v>
      </c>
      <c r="I14">
        <f>(0.33*G12+0.67*G15)</f>
        <v>0.38495355609973653</v>
      </c>
      <c r="J14">
        <f t="shared" si="5"/>
        <v>3.2185508039289696</v>
      </c>
      <c r="M14">
        <f t="shared" si="2"/>
        <v>1990</v>
      </c>
      <c r="N14">
        <f t="shared" si="0"/>
        <v>3.04</v>
      </c>
      <c r="P14" s="2">
        <f t="shared" si="3"/>
        <v>3.2185508039289696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Residual_Prices!AL28</f>
        <v>2.4940000000000002</v>
      </c>
      <c r="F15">
        <f t="shared" si="1"/>
        <v>2.1624821101854672</v>
      </c>
      <c r="G15">
        <f>E15-F15</f>
        <v>0.33151788981453301</v>
      </c>
      <c r="H15">
        <f>G15^2</f>
        <v>0.10990411126708084</v>
      </c>
      <c r="I15">
        <f>G15</f>
        <v>0.33151788981453301</v>
      </c>
      <c r="J15">
        <f t="shared" si="5"/>
        <v>2.4940000000000002</v>
      </c>
      <c r="M15">
        <f t="shared" si="2"/>
        <v>1991</v>
      </c>
      <c r="N15">
        <f t="shared" si="0"/>
        <v>2.3199999999999998</v>
      </c>
      <c r="O15">
        <f>E15</f>
        <v>2.4940000000000002</v>
      </c>
      <c r="P15" s="2">
        <f t="shared" si="3"/>
        <v>2.4940000000000002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2.153161066607082</v>
      </c>
      <c r="I16">
        <f>(0.67*G15+0.33*G18)</f>
        <v>0.37136627914846204</v>
      </c>
      <c r="J16">
        <f t="shared" si="5"/>
        <v>2.5245273457555442</v>
      </c>
      <c r="M16">
        <f t="shared" si="2"/>
        <v>1992</v>
      </c>
      <c r="N16">
        <f t="shared" si="0"/>
        <v>2.31</v>
      </c>
      <c r="P16" s="2">
        <f t="shared" si="3"/>
        <v>2.5245273457555442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2.1251979358719248</v>
      </c>
      <c r="I17">
        <f>(0.33*G15+0.67*G18)</f>
        <v>0.41242219543190406</v>
      </c>
      <c r="J17">
        <f t="shared" si="5"/>
        <v>2.5376201313038287</v>
      </c>
      <c r="M17">
        <f t="shared" si="2"/>
        <v>1993</v>
      </c>
      <c r="N17">
        <f t="shared" si="0"/>
        <v>2.2799999999999998</v>
      </c>
      <c r="P17" s="2">
        <f t="shared" si="3"/>
        <v>2.5376201313038287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Residual_Prices!AL31</f>
        <v>2.68</v>
      </c>
      <c r="F18">
        <f t="shared" si="1"/>
        <v>2.2277294152341671</v>
      </c>
      <c r="G18">
        <f>E18-F18</f>
        <v>0.45227058476583304</v>
      </c>
      <c r="H18">
        <f>G18^2</f>
        <v>0.20454868184442856</v>
      </c>
      <c r="I18">
        <f>G18</f>
        <v>0.45227058476583304</v>
      </c>
      <c r="J18">
        <f t="shared" si="5"/>
        <v>2.68</v>
      </c>
      <c r="M18">
        <f t="shared" si="2"/>
        <v>1994</v>
      </c>
      <c r="N18">
        <f t="shared" si="0"/>
        <v>2.39</v>
      </c>
      <c r="O18">
        <f>E18</f>
        <v>2.68</v>
      </c>
      <c r="P18" s="2">
        <f t="shared" si="3"/>
        <v>2.68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2.4700765482721936</v>
      </c>
      <c r="I19">
        <f>0.75*G18+0.25*G22</f>
        <v>0.49200867249832164</v>
      </c>
      <c r="J19">
        <f t="shared" si="5"/>
        <v>2.9620852207705153</v>
      </c>
      <c r="M19">
        <f t="shared" si="2"/>
        <v>1995</v>
      </c>
      <c r="N19">
        <f t="shared" si="0"/>
        <v>2.65</v>
      </c>
      <c r="P19" s="2">
        <f t="shared" si="3"/>
        <v>2.9620852207705153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2.889523509299547</v>
      </c>
      <c r="I20">
        <f>0.5*G18+0.5*G22</f>
        <v>0.53174676023081024</v>
      </c>
      <c r="J20">
        <f t="shared" si="5"/>
        <v>3.4212702695303574</v>
      </c>
      <c r="M20">
        <f t="shared" si="2"/>
        <v>1996</v>
      </c>
      <c r="N20">
        <f t="shared" si="0"/>
        <v>3.1</v>
      </c>
      <c r="P20" s="2">
        <f t="shared" si="3"/>
        <v>3.4212702695303574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2.6751395069966777</v>
      </c>
      <c r="I21">
        <f>0.25*G18+0.75*G22</f>
        <v>0.57148484796329879</v>
      </c>
      <c r="J21">
        <f t="shared" si="5"/>
        <v>3.2466243549599767</v>
      </c>
      <c r="M21">
        <f t="shared" si="2"/>
        <v>1997</v>
      </c>
      <c r="N21">
        <f t="shared" si="0"/>
        <v>2.87</v>
      </c>
      <c r="P21" s="2">
        <f t="shared" si="3"/>
        <v>3.2466243549599767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Residual_Prices!AL35</f>
        <v>2.5499999999999998</v>
      </c>
      <c r="F22">
        <f t="shared" si="1"/>
        <v>1.9387770643042124</v>
      </c>
      <c r="G22">
        <f>E22-F22</f>
        <v>0.61122293569578745</v>
      </c>
      <c r="H22">
        <f>G22^2</f>
        <v>0.37359347712057672</v>
      </c>
      <c r="I22">
        <f>G22</f>
        <v>0.61122293569578745</v>
      </c>
      <c r="J22">
        <f t="shared" si="5"/>
        <v>2.5499999999999998</v>
      </c>
      <c r="M22">
        <f t="shared" si="2"/>
        <v>1998</v>
      </c>
      <c r="N22">
        <f t="shared" si="0"/>
        <v>2.08</v>
      </c>
      <c r="O22">
        <f>E22</f>
        <v>2.5499999999999998</v>
      </c>
      <c r="P22" s="2">
        <f t="shared" si="3"/>
        <v>2.5499999999999998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2.3582240253315656</v>
      </c>
      <c r="I23">
        <f>0.75*G22+0.25*G26</f>
        <v>0.54956936629818709</v>
      </c>
      <c r="J23">
        <f t="shared" si="5"/>
        <v>2.9077933916297525</v>
      </c>
      <c r="M23">
        <f t="shared" si="2"/>
        <v>1999</v>
      </c>
      <c r="N23">
        <f t="shared" si="0"/>
        <v>2.5299999999999998</v>
      </c>
      <c r="P23" s="2">
        <f t="shared" si="3"/>
        <v>2.9077933916297525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3.7936647364029543</v>
      </c>
      <c r="I24">
        <f>0.5*G22+0.5*G26</f>
        <v>0.48791579690058684</v>
      </c>
      <c r="J24">
        <f t="shared" si="5"/>
        <v>4.2815805333035408</v>
      </c>
      <c r="M24">
        <f t="shared" si="2"/>
        <v>2000</v>
      </c>
      <c r="N24">
        <f t="shared" si="0"/>
        <v>4.07</v>
      </c>
      <c r="P24" s="2">
        <f t="shared" si="3"/>
        <v>4.2815805333035408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3.3182915139052866</v>
      </c>
      <c r="I25">
        <f>0.25*G22+0.75*G26</f>
        <v>0.42626222750298653</v>
      </c>
      <c r="J25">
        <f t="shared" si="5"/>
        <v>3.7445537414082732</v>
      </c>
      <c r="M25">
        <f t="shared" si="2"/>
        <v>2001</v>
      </c>
      <c r="N25">
        <f t="shared" si="0"/>
        <v>3.56</v>
      </c>
      <c r="P25" s="2">
        <f t="shared" si="3"/>
        <v>3.7445537414082732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Residual_Prices!AL39</f>
        <v>3.86</v>
      </c>
      <c r="F26">
        <f t="shared" si="1"/>
        <v>3.4953913418946136</v>
      </c>
      <c r="G26">
        <f>E26-F26</f>
        <v>0.36460865810538623</v>
      </c>
      <c r="H26">
        <f>G26^2</f>
        <v>0.13293947356541042</v>
      </c>
      <c r="I26">
        <f>G26</f>
        <v>0.36460865810538623</v>
      </c>
      <c r="J26">
        <f t="shared" si="5"/>
        <v>3.86</v>
      </c>
      <c r="M26">
        <f t="shared" si="2"/>
        <v>2002</v>
      </c>
      <c r="N26">
        <f t="shared" si="0"/>
        <v>3.75</v>
      </c>
      <c r="O26">
        <f>E26</f>
        <v>3.86</v>
      </c>
      <c r="P26" s="2">
        <f t="shared" si="3"/>
        <v>3.86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4.3342852639493215</v>
      </c>
      <c r="I27">
        <f>0.75*G26+0.25*G30</f>
        <v>0.55344516895594842</v>
      </c>
      <c r="J27">
        <f t="shared" si="5"/>
        <v>4.8877304329052702</v>
      </c>
      <c r="M27">
        <f t="shared" si="2"/>
        <v>2003</v>
      </c>
      <c r="N27">
        <f t="shared" si="0"/>
        <v>4.6500000000000004</v>
      </c>
      <c r="P27" s="2">
        <f t="shared" si="3"/>
        <v>4.8877304329052702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4.5113850919386476</v>
      </c>
      <c r="I28">
        <f>0.5*G26+0.5*G30</f>
        <v>0.74228167980651061</v>
      </c>
      <c r="J28">
        <f t="shared" si="5"/>
        <v>5.2536667717451584</v>
      </c>
      <c r="M28">
        <f t="shared" si="2"/>
        <v>2004</v>
      </c>
      <c r="N28">
        <f t="shared" si="0"/>
        <v>4.84</v>
      </c>
      <c r="P28" s="2">
        <f t="shared" si="3"/>
        <v>5.2536667717451584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6.4781252869780168</v>
      </c>
      <c r="I29">
        <f>0.25*G26+0.75*G30</f>
        <v>0.9311181906570728</v>
      </c>
      <c r="J29">
        <f t="shared" si="5"/>
        <v>7.4092434776350897</v>
      </c>
      <c r="M29">
        <f t="shared" si="2"/>
        <v>2005</v>
      </c>
      <c r="N29">
        <f t="shared" si="0"/>
        <v>6.95</v>
      </c>
      <c r="P29" s="2">
        <f t="shared" si="3"/>
        <v>7.4092434776350897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Residual_Prices!AL43</f>
        <v>8.67</v>
      </c>
      <c r="F30">
        <f t="shared" si="1"/>
        <v>7.5500452984923649</v>
      </c>
      <c r="G30">
        <f>E30-F30</f>
        <v>1.119954701507635</v>
      </c>
      <c r="H30">
        <f>G30^2</f>
        <v>1.2542985334290557</v>
      </c>
      <c r="I30">
        <f>G30</f>
        <v>1.119954701507635</v>
      </c>
      <c r="J30">
        <f t="shared" si="5"/>
        <v>8.67</v>
      </c>
      <c r="M30">
        <f t="shared" si="2"/>
        <v>2006</v>
      </c>
      <c r="N30">
        <f t="shared" si="0"/>
        <v>8.1</v>
      </c>
      <c r="O30">
        <f>E30</f>
        <v>8.67</v>
      </c>
      <c r="P30" s="2">
        <f t="shared" si="3"/>
        <v>8.67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8.5660390485363997</v>
      </c>
      <c r="I31">
        <f>0.75*G30+0.25*G34</f>
        <v>1.3485146928718736</v>
      </c>
      <c r="J31">
        <f t="shared" si="5"/>
        <v>9.9145537414082732</v>
      </c>
      <c r="M31">
        <f t="shared" si="2"/>
        <v>2007</v>
      </c>
      <c r="N31">
        <f t="shared" si="0"/>
        <v>9.19</v>
      </c>
      <c r="P31" s="2">
        <f t="shared" si="3"/>
        <v>9.9145537414082732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12.108035608322941</v>
      </c>
      <c r="I32">
        <f>0.5*G30+0.5*G34</f>
        <v>1.5770746842361123</v>
      </c>
      <c r="J32">
        <f t="shared" si="5"/>
        <v>13.685110292559054</v>
      </c>
      <c r="M32">
        <f t="shared" si="2"/>
        <v>2008</v>
      </c>
      <c r="N32">
        <f t="shared" si="0"/>
        <v>12.99</v>
      </c>
      <c r="P32" s="2">
        <f t="shared" si="3"/>
        <v>13.685110292559054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8.3423340026551429</v>
      </c>
      <c r="I33">
        <f>0.25*G30+0.75*G34</f>
        <v>1.805634675600351</v>
      </c>
      <c r="J33">
        <f t="shared" si="5"/>
        <v>10.147968678255493</v>
      </c>
      <c r="M33">
        <f t="shared" si="2"/>
        <v>2009</v>
      </c>
      <c r="N33">
        <f t="shared" si="0"/>
        <v>8.9499999999999993</v>
      </c>
      <c r="P33" s="2">
        <f t="shared" si="3"/>
        <v>10.147968678255493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Residual_Prices!AL47</f>
        <v>12.8</v>
      </c>
      <c r="F34">
        <f>$H$3*D34+$I$3*D33</f>
        <v>10.765805333035411</v>
      </c>
      <c r="G34">
        <f>E34-F34</f>
        <v>2.0341946669645896</v>
      </c>
      <c r="H34">
        <f>G34^2</f>
        <v>4.1379479431071777</v>
      </c>
      <c r="I34">
        <f>G34</f>
        <v>2.0341946669645896</v>
      </c>
      <c r="J34">
        <f>F34+I34</f>
        <v>12.8</v>
      </c>
      <c r="M34">
        <f>C34</f>
        <v>2010</v>
      </c>
      <c r="N34">
        <f t="shared" si="0"/>
        <v>11.55</v>
      </c>
      <c r="O34">
        <f>E34</f>
        <v>12.8</v>
      </c>
      <c r="P34" s="2">
        <f>J34</f>
        <v>12.8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15.090769553406346</v>
      </c>
      <c r="I35">
        <f>0.75*G34+0.25*G38</f>
        <v>0.87179691749627297</v>
      </c>
      <c r="J35">
        <f t="shared" ref="J35:J42" si="7">F35+I35</f>
        <v>15.962566470902619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15.962566470902619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16.293184175018091</v>
      </c>
      <c r="I36">
        <f>0.5*G34+0.5*G38</f>
        <v>-0.29060083197204367</v>
      </c>
      <c r="J36">
        <f t="shared" si="7"/>
        <v>16.002583343046048</v>
      </c>
      <c r="M36">
        <f t="shared" si="8"/>
        <v>2012</v>
      </c>
      <c r="N36">
        <f t="shared" si="0"/>
        <v>17.48</v>
      </c>
      <c r="P36" s="2">
        <f t="shared" si="9"/>
        <v>16.002583343046048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15.603426950217553</v>
      </c>
      <c r="I37">
        <f>0.25*G34+0.75*G38</f>
        <v>-1.4529985814403603</v>
      </c>
      <c r="J37">
        <f t="shared" si="7"/>
        <v>14.150428368777193</v>
      </c>
      <c r="M37">
        <f t="shared" si="8"/>
        <v>2013</v>
      </c>
      <c r="N37">
        <f t="shared" si="0"/>
        <v>16.739999999999998</v>
      </c>
      <c r="P37" s="2">
        <f t="shared" si="9"/>
        <v>14.150428368777193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Residual_Prices!AL51</f>
        <v>12</v>
      </c>
      <c r="F38">
        <f t="shared" si="6"/>
        <v>14.615396330908677</v>
      </c>
      <c r="G38">
        <f>E38-F38</f>
        <v>-2.615396330908677</v>
      </c>
      <c r="H38">
        <f>G38^2</f>
        <v>6.84029796773057</v>
      </c>
      <c r="I38">
        <f>G38</f>
        <v>-2.615396330908677</v>
      </c>
      <c r="J38">
        <f t="shared" si="7"/>
        <v>12</v>
      </c>
      <c r="M38">
        <f t="shared" si="8"/>
        <v>2014</v>
      </c>
      <c r="N38">
        <f t="shared" si="0"/>
        <v>15.68</v>
      </c>
      <c r="O38">
        <f>E38</f>
        <v>12</v>
      </c>
      <c r="P38" s="2">
        <f t="shared" si="9"/>
        <v>12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8.0720237388819616</v>
      </c>
      <c r="I39" s="17">
        <v>-1</v>
      </c>
      <c r="J39">
        <f t="shared" si="7"/>
        <v>7.0720237388819616</v>
      </c>
      <c r="M39">
        <f t="shared" si="8"/>
        <v>2015</v>
      </c>
      <c r="N39">
        <f t="shared" si="0"/>
        <v>8.66</v>
      </c>
      <c r="P39" s="2">
        <f t="shared" si="9"/>
        <v>7.0720237388819616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5.9375047594316506</v>
      </c>
      <c r="I40" s="17">
        <f t="shared" ref="I40:I42" si="10">I39</f>
        <v>-1</v>
      </c>
      <c r="J40">
        <f t="shared" si="7"/>
        <v>4.9375047594316506</v>
      </c>
      <c r="M40">
        <f t="shared" si="8"/>
        <v>2016</v>
      </c>
      <c r="N40">
        <f t="shared" si="0"/>
        <v>6.37</v>
      </c>
      <c r="P40" s="2">
        <f t="shared" si="9"/>
        <v>4.9375047594316506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8.0906658260387321</v>
      </c>
      <c r="I41" s="17">
        <f t="shared" si="10"/>
        <v>-1</v>
      </c>
      <c r="J41">
        <f t="shared" si="7"/>
        <v>7.0906658260387321</v>
      </c>
      <c r="M41">
        <f t="shared" si="8"/>
        <v>2017</v>
      </c>
      <c r="N41">
        <f t="shared" si="0"/>
        <v>8.68</v>
      </c>
      <c r="P41" s="2">
        <f t="shared" si="9"/>
        <v>7.0906658260387321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10.448889851370298</v>
      </c>
      <c r="I42" s="17">
        <f t="shared" si="10"/>
        <v>-1</v>
      </c>
      <c r="J42">
        <f t="shared" si="7"/>
        <v>9.4488898513702981</v>
      </c>
      <c r="M42">
        <f t="shared" si="8"/>
        <v>2018</v>
      </c>
      <c r="N42">
        <f t="shared" si="0"/>
        <v>11.21</v>
      </c>
      <c r="P42" s="2">
        <f t="shared" si="9"/>
        <v>9.4488898513702981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2.28515625" customWidth="1"/>
    <col min="10" max="10" width="9.7109375" customWidth="1"/>
  </cols>
  <sheetData>
    <row r="2" spans="3:16" x14ac:dyDescent="0.2">
      <c r="K2" s="9" t="s">
        <v>35</v>
      </c>
    </row>
    <row r="3" spans="3:16" x14ac:dyDescent="0.2">
      <c r="H3" s="4">
        <v>0.87334382105253483</v>
      </c>
      <c r="I3" s="4">
        <v>0</v>
      </c>
      <c r="K3">
        <v>0</v>
      </c>
    </row>
    <row r="4" spans="3:16" x14ac:dyDescent="0.2">
      <c r="H4">
        <f>SUM(H9:H38)</f>
        <v>15.771938078692315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0.70688970442145482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4.0610487678942873</v>
      </c>
      <c r="I8">
        <f>G9</f>
        <v>0.70688970442145482</v>
      </c>
      <c r="J8">
        <f>F8+I8</f>
        <v>4.7679384723157421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4.7679384723157421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Residual_Prices!AM22</f>
        <v>4.34</v>
      </c>
      <c r="F9">
        <f t="shared" si="1"/>
        <v>3.633110295578545</v>
      </c>
      <c r="G9">
        <f>E9-F9</f>
        <v>0.70688970442145482</v>
      </c>
      <c r="H9">
        <f>G9^2</f>
        <v>0.49969305421705179</v>
      </c>
      <c r="I9">
        <f>G9</f>
        <v>0.70688970442145482</v>
      </c>
      <c r="J9">
        <f t="shared" ref="J9:J33" si="5">F9+I9</f>
        <v>4.34</v>
      </c>
      <c r="M9">
        <f t="shared" si="2"/>
        <v>1985</v>
      </c>
      <c r="N9">
        <f t="shared" si="0"/>
        <v>4.16</v>
      </c>
      <c r="O9">
        <f>E9</f>
        <v>4.34</v>
      </c>
      <c r="P9" s="2">
        <f t="shared" si="3"/>
        <v>4.34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2.0872917323155584</v>
      </c>
      <c r="I10">
        <f>(0.67*G9+0.33*G12)</f>
        <v>0.71327628022139433</v>
      </c>
      <c r="J10">
        <f t="shared" si="5"/>
        <v>2.800568012536953</v>
      </c>
      <c r="M10">
        <f t="shared" si="2"/>
        <v>1986</v>
      </c>
      <c r="N10">
        <f t="shared" si="0"/>
        <v>2.39</v>
      </c>
      <c r="P10" s="2">
        <f t="shared" si="3"/>
        <v>2.800568012536953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2.4890298899997245</v>
      </c>
      <c r="I11">
        <f>(0.33*G9+0.67*G12)</f>
        <v>0.71985638862133206</v>
      </c>
      <c r="J11">
        <f t="shared" si="5"/>
        <v>3.2088862786210566</v>
      </c>
      <c r="M11">
        <f t="shared" si="2"/>
        <v>1987</v>
      </c>
      <c r="N11">
        <f t="shared" si="0"/>
        <v>2.85</v>
      </c>
      <c r="P11" s="2">
        <f t="shared" si="3"/>
        <v>3.2088862786210566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Residual_Prices!AM25</f>
        <v>2.7</v>
      </c>
      <c r="F12">
        <f t="shared" si="1"/>
        <v>1.9737570355787286</v>
      </c>
      <c r="G12">
        <f>E12-F12</f>
        <v>0.72624296442127156</v>
      </c>
      <c r="H12">
        <f>G12^2</f>
        <v>0.52742884337139628</v>
      </c>
      <c r="I12">
        <f>G12</f>
        <v>0.72624296442127156</v>
      </c>
      <c r="J12">
        <f t="shared" si="5"/>
        <v>2.7</v>
      </c>
      <c r="M12">
        <f t="shared" si="2"/>
        <v>1988</v>
      </c>
      <c r="N12">
        <f t="shared" si="0"/>
        <v>2.2599999999999998</v>
      </c>
      <c r="O12">
        <f>E12</f>
        <v>2.7</v>
      </c>
      <c r="P12" s="2">
        <f t="shared" si="3"/>
        <v>2.7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2.2968942493681666</v>
      </c>
      <c r="I13">
        <f>(0.67*G12+0.33*G15)</f>
        <v>0.85448075676443147</v>
      </c>
      <c r="J13">
        <f t="shared" si="5"/>
        <v>3.1513750061325982</v>
      </c>
      <c r="M13">
        <f t="shared" si="2"/>
        <v>1989</v>
      </c>
      <c r="N13">
        <f t="shared" si="0"/>
        <v>2.63</v>
      </c>
      <c r="P13" s="2">
        <f t="shared" si="3"/>
        <v>3.1513750061325982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2.6549652159997059</v>
      </c>
      <c r="I14">
        <f>(0.33*G12+0.67*G15)</f>
        <v>0.98660454281495968</v>
      </c>
      <c r="J14">
        <f t="shared" si="5"/>
        <v>3.6415697588146658</v>
      </c>
      <c r="M14">
        <f t="shared" si="2"/>
        <v>1990</v>
      </c>
      <c r="N14">
        <f t="shared" si="0"/>
        <v>3.04</v>
      </c>
      <c r="P14" s="2">
        <f t="shared" si="3"/>
        <v>3.6415697588146658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Residual_Prices!AM28</f>
        <v>3.141</v>
      </c>
      <c r="F15">
        <f t="shared" si="1"/>
        <v>2.0261576648418806</v>
      </c>
      <c r="G15">
        <f>E15-F15</f>
        <v>1.1148423351581194</v>
      </c>
      <c r="H15">
        <f>G15^2</f>
        <v>1.2428734322608086</v>
      </c>
      <c r="I15">
        <f>G15</f>
        <v>1.1148423351581194</v>
      </c>
      <c r="J15">
        <f t="shared" si="5"/>
        <v>3.141</v>
      </c>
      <c r="M15">
        <f t="shared" si="2"/>
        <v>1991</v>
      </c>
      <c r="N15">
        <f t="shared" si="0"/>
        <v>2.3199999999999998</v>
      </c>
      <c r="O15">
        <f>E15</f>
        <v>3.141</v>
      </c>
      <c r="P15" s="2">
        <f t="shared" si="3"/>
        <v>3.141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2.0174242266313556</v>
      </c>
      <c r="I16">
        <f>(0.67*G15+0.33*G18)</f>
        <v>0.98543809289180584</v>
      </c>
      <c r="J16">
        <f t="shared" si="5"/>
        <v>3.0028623195231612</v>
      </c>
      <c r="M16">
        <f t="shared" si="2"/>
        <v>1992</v>
      </c>
      <c r="N16">
        <f t="shared" si="0"/>
        <v>2.31</v>
      </c>
      <c r="P16" s="2">
        <f t="shared" si="3"/>
        <v>3.0028623195231612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1.9912239119997792</v>
      </c>
      <c r="I17">
        <f>(0.33*G15+0.67*G18)</f>
        <v>0.85211250995075538</v>
      </c>
      <c r="J17">
        <f t="shared" si="5"/>
        <v>2.8433364219505348</v>
      </c>
      <c r="M17">
        <f t="shared" si="2"/>
        <v>1993</v>
      </c>
      <c r="N17">
        <f t="shared" si="0"/>
        <v>2.2799999999999998</v>
      </c>
      <c r="P17" s="2">
        <f t="shared" si="3"/>
        <v>2.8433364219505348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Residual_Prices!AM31</f>
        <v>2.81</v>
      </c>
      <c r="F18">
        <f t="shared" si="1"/>
        <v>2.0872917323155584</v>
      </c>
      <c r="G18">
        <f>E18-F18</f>
        <v>0.72270826768444163</v>
      </c>
      <c r="H18">
        <f>G18^2</f>
        <v>0.52230724017944652</v>
      </c>
      <c r="I18">
        <f>G18</f>
        <v>0.72270826768444163</v>
      </c>
      <c r="J18">
        <f t="shared" si="5"/>
        <v>2.81</v>
      </c>
      <c r="M18">
        <f t="shared" si="2"/>
        <v>1994</v>
      </c>
      <c r="N18">
        <f t="shared" si="0"/>
        <v>2.39</v>
      </c>
      <c r="O18">
        <f>E18</f>
        <v>2.81</v>
      </c>
      <c r="P18" s="2">
        <f t="shared" si="3"/>
        <v>2.81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2.3143611257892172</v>
      </c>
      <c r="I19">
        <f>0.75*G18+0.25*G22</f>
        <v>0.81789241381601308</v>
      </c>
      <c r="J19">
        <f t="shared" si="5"/>
        <v>3.1322535396052302</v>
      </c>
      <c r="M19">
        <f t="shared" si="2"/>
        <v>1995</v>
      </c>
      <c r="N19">
        <f t="shared" si="0"/>
        <v>2.65</v>
      </c>
      <c r="P19" s="2">
        <f t="shared" si="3"/>
        <v>3.1322535396052302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2.7073658452628582</v>
      </c>
      <c r="I20">
        <f>0.5*G18+0.5*G22</f>
        <v>0.91307655994758452</v>
      </c>
      <c r="J20">
        <f t="shared" si="5"/>
        <v>3.6204424052104427</v>
      </c>
      <c r="M20">
        <f t="shared" si="2"/>
        <v>1996</v>
      </c>
      <c r="N20">
        <f t="shared" si="0"/>
        <v>3.1</v>
      </c>
      <c r="P20" s="2">
        <f t="shared" si="3"/>
        <v>3.6204424052104427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2.5064967664207751</v>
      </c>
      <c r="I21">
        <f>0.25*G18+0.75*G22</f>
        <v>1.008260706079156</v>
      </c>
      <c r="J21">
        <f t="shared" si="5"/>
        <v>3.5147574724999311</v>
      </c>
      <c r="M21">
        <f t="shared" si="2"/>
        <v>1997</v>
      </c>
      <c r="N21">
        <f t="shared" si="0"/>
        <v>2.87</v>
      </c>
      <c r="P21" s="2">
        <f t="shared" si="3"/>
        <v>3.5147574724999311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Residual_Prices!AM35</f>
        <v>2.92</v>
      </c>
      <c r="F22">
        <f t="shared" si="1"/>
        <v>1.8165551477892725</v>
      </c>
      <c r="G22">
        <f>E22-F22</f>
        <v>1.1034448522107274</v>
      </c>
      <c r="H22">
        <f>G22^2</f>
        <v>1.2175905418703541</v>
      </c>
      <c r="I22">
        <f>G22</f>
        <v>1.1034448522107274</v>
      </c>
      <c r="J22">
        <f t="shared" si="5"/>
        <v>2.92</v>
      </c>
      <c r="M22">
        <f t="shared" si="2"/>
        <v>1998</v>
      </c>
      <c r="N22">
        <f t="shared" si="0"/>
        <v>2.08</v>
      </c>
      <c r="O22">
        <f>E22</f>
        <v>2.92</v>
      </c>
      <c r="P22" s="2">
        <f t="shared" si="3"/>
        <v>2.92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2.2095598672629131</v>
      </c>
      <c r="I23">
        <f>0.75*G22+0.25*G26</f>
        <v>1.0063238069212943</v>
      </c>
      <c r="J23">
        <f t="shared" si="5"/>
        <v>3.2158836741842074</v>
      </c>
      <c r="M23">
        <f t="shared" si="2"/>
        <v>1999</v>
      </c>
      <c r="N23">
        <f t="shared" si="0"/>
        <v>2.5299999999999998</v>
      </c>
      <c r="P23" s="2">
        <f t="shared" si="3"/>
        <v>3.2158836741842074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3.5545093516838171</v>
      </c>
      <c r="I24">
        <f>0.5*G22+0.5*G26</f>
        <v>0.90920276163186098</v>
      </c>
      <c r="J24">
        <f t="shared" si="5"/>
        <v>4.4637121133156779</v>
      </c>
      <c r="M24">
        <f t="shared" si="2"/>
        <v>2000</v>
      </c>
      <c r="N24">
        <f t="shared" si="0"/>
        <v>4.07</v>
      </c>
      <c r="P24" s="2">
        <f t="shared" si="3"/>
        <v>4.4637121133156779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3.1091040029470238</v>
      </c>
      <c r="I25">
        <f>0.25*G22+0.75*G26</f>
        <v>0.81208171634242776</v>
      </c>
      <c r="J25">
        <f t="shared" si="5"/>
        <v>3.9211857192894515</v>
      </c>
      <c r="M25">
        <f t="shared" si="2"/>
        <v>2001</v>
      </c>
      <c r="N25">
        <f t="shared" si="0"/>
        <v>3.56</v>
      </c>
      <c r="P25" s="2">
        <f t="shared" si="3"/>
        <v>3.9211857192894515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Residual_Prices!AM39</f>
        <v>3.99</v>
      </c>
      <c r="F26">
        <f t="shared" si="1"/>
        <v>3.2750393289470057</v>
      </c>
      <c r="G26">
        <f>E26-F26</f>
        <v>0.71496067105299455</v>
      </c>
      <c r="H26">
        <f>G26^2</f>
        <v>0.51116876115254828</v>
      </c>
      <c r="I26">
        <f>G26</f>
        <v>0.71496067105299455</v>
      </c>
      <c r="J26">
        <f t="shared" si="5"/>
        <v>3.99</v>
      </c>
      <c r="M26">
        <f t="shared" si="2"/>
        <v>2002</v>
      </c>
      <c r="N26">
        <f t="shared" si="0"/>
        <v>3.75</v>
      </c>
      <c r="O26">
        <f>E26</f>
        <v>3.99</v>
      </c>
      <c r="P26" s="2">
        <f t="shared" si="3"/>
        <v>3.99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4.0610487678942873</v>
      </c>
      <c r="I27">
        <f>0.75*G26+0.25*G30</f>
        <v>0.86769926565836297</v>
      </c>
      <c r="J27">
        <f t="shared" si="5"/>
        <v>4.9287480335526501</v>
      </c>
      <c r="M27">
        <f t="shared" si="2"/>
        <v>2003</v>
      </c>
      <c r="N27">
        <f t="shared" si="0"/>
        <v>4.6500000000000004</v>
      </c>
      <c r="P27" s="2">
        <f t="shared" si="3"/>
        <v>4.9287480335526501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4.2269840938942682</v>
      </c>
      <c r="I28">
        <f>0.5*G26+0.5*G30</f>
        <v>1.0204378602637314</v>
      </c>
      <c r="J28">
        <f t="shared" si="5"/>
        <v>5.2474219541579998</v>
      </c>
      <c r="M28">
        <f t="shared" si="2"/>
        <v>2004</v>
      </c>
      <c r="N28">
        <f t="shared" si="0"/>
        <v>4.84</v>
      </c>
      <c r="P28" s="2">
        <f t="shared" si="3"/>
        <v>5.2474219541579998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6.0697395563151169</v>
      </c>
      <c r="I29">
        <f>0.25*G26+0.75*G30</f>
        <v>1.1731764548690999</v>
      </c>
      <c r="J29">
        <f t="shared" si="5"/>
        <v>7.2429160111842172</v>
      </c>
      <c r="M29">
        <f t="shared" si="2"/>
        <v>2005</v>
      </c>
      <c r="N29">
        <f t="shared" si="0"/>
        <v>6.95</v>
      </c>
      <c r="P29" s="2">
        <f t="shared" si="3"/>
        <v>7.2429160111842172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Residual_Prices!AM43</f>
        <v>8.4</v>
      </c>
      <c r="F30">
        <f t="shared" si="1"/>
        <v>7.0740849505255321</v>
      </c>
      <c r="G30">
        <f>E30-F30</f>
        <v>1.3259150494744683</v>
      </c>
      <c r="H30">
        <f>G30^2</f>
        <v>1.7580507184228815</v>
      </c>
      <c r="I30">
        <f>G30</f>
        <v>1.3259150494744683</v>
      </c>
      <c r="J30">
        <f t="shared" si="5"/>
        <v>8.4</v>
      </c>
      <c r="M30">
        <f t="shared" si="2"/>
        <v>2006</v>
      </c>
      <c r="N30">
        <f t="shared" si="0"/>
        <v>8.1</v>
      </c>
      <c r="O30">
        <f>E30</f>
        <v>8.4</v>
      </c>
      <c r="P30" s="2">
        <f t="shared" si="3"/>
        <v>8.4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8.0260297154727951</v>
      </c>
      <c r="I31">
        <f>0.75*G30+0.25*G34</f>
        <v>1.3726560038166566</v>
      </c>
      <c r="J31">
        <f t="shared" si="5"/>
        <v>9.3986857192894515</v>
      </c>
      <c r="M31">
        <f t="shared" si="2"/>
        <v>2007</v>
      </c>
      <c r="N31">
        <f t="shared" si="0"/>
        <v>9.19</v>
      </c>
      <c r="P31" s="2">
        <f t="shared" si="3"/>
        <v>9.3986857192894515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11.344736235472428</v>
      </c>
      <c r="I32">
        <f>0.5*G30+0.5*G34</f>
        <v>1.419396958158845</v>
      </c>
      <c r="J32">
        <f t="shared" si="5"/>
        <v>12.764133193631274</v>
      </c>
      <c r="M32">
        <f t="shared" si="2"/>
        <v>2008</v>
      </c>
      <c r="N32">
        <f t="shared" si="0"/>
        <v>12.99</v>
      </c>
      <c r="P32" s="2">
        <f t="shared" si="3"/>
        <v>12.764133193631274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7.8164271984201861</v>
      </c>
      <c r="I33">
        <f>0.25*G30+0.75*G34</f>
        <v>1.4661379125010334</v>
      </c>
      <c r="J33">
        <f t="shared" si="5"/>
        <v>9.2825651109212188</v>
      </c>
      <c r="M33">
        <f t="shared" si="2"/>
        <v>2009</v>
      </c>
      <c r="N33">
        <f t="shared" si="0"/>
        <v>8.9499999999999993</v>
      </c>
      <c r="P33" s="2">
        <f t="shared" si="3"/>
        <v>9.2825651109212188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Residual_Prices!AM47</f>
        <v>11.6</v>
      </c>
      <c r="F34">
        <f>$H$3*D34+$I$3*D33</f>
        <v>10.087121133156778</v>
      </c>
      <c r="G34">
        <f>E34-F34</f>
        <v>1.5128788668432218</v>
      </c>
      <c r="H34">
        <f>G34^2</f>
        <v>2.2888024657408308</v>
      </c>
      <c r="I34">
        <f>G34</f>
        <v>1.5128788668432218</v>
      </c>
      <c r="J34">
        <f>F34+I34</f>
        <v>11.6</v>
      </c>
      <c r="M34">
        <f>C34</f>
        <v>2010</v>
      </c>
      <c r="N34">
        <f t="shared" si="0"/>
        <v>11.55</v>
      </c>
      <c r="O34">
        <f>E34</f>
        <v>11.6</v>
      </c>
      <c r="P34" s="2">
        <f>J34</f>
        <v>11.6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14.139436462840541</v>
      </c>
      <c r="I35">
        <f>0.75*G34+0.25*G38</f>
        <v>0.46365137160647985</v>
      </c>
      <c r="J35">
        <f t="shared" ref="J35:J42" si="7">F35+I35</f>
        <v>14.60308783444702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14.60308783444702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15.26604999199831</v>
      </c>
      <c r="I36">
        <f>0.5*G34+0.5*G38</f>
        <v>-0.58557612363026212</v>
      </c>
      <c r="J36">
        <f t="shared" si="7"/>
        <v>14.680473868368047</v>
      </c>
      <c r="M36">
        <f t="shared" si="8"/>
        <v>2012</v>
      </c>
      <c r="N36">
        <f t="shared" si="0"/>
        <v>17.48</v>
      </c>
      <c r="P36" s="2">
        <f t="shared" si="9"/>
        <v>14.680473868368047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14.619775564419431</v>
      </c>
      <c r="I37">
        <f>0.25*G34+0.75*G38</f>
        <v>-1.6348036188670041</v>
      </c>
      <c r="J37">
        <f t="shared" si="7"/>
        <v>12.984971945552427</v>
      </c>
      <c r="M37">
        <f t="shared" si="8"/>
        <v>2013</v>
      </c>
      <c r="N37">
        <f t="shared" si="0"/>
        <v>16.739999999999998</v>
      </c>
      <c r="P37" s="2">
        <f t="shared" si="9"/>
        <v>12.984971945552427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Residual_Prices!AM51</f>
        <v>11.01</v>
      </c>
      <c r="F38">
        <f t="shared" si="6"/>
        <v>13.694031114103746</v>
      </c>
      <c r="G38">
        <f>E38-F38</f>
        <v>-2.6840311141037461</v>
      </c>
      <c r="H38">
        <f>G38^2</f>
        <v>7.2040230214769965</v>
      </c>
      <c r="I38">
        <f>G38</f>
        <v>-2.6840311141037461</v>
      </c>
      <c r="J38">
        <f t="shared" si="7"/>
        <v>11.01</v>
      </c>
      <c r="M38">
        <f t="shared" si="8"/>
        <v>2014</v>
      </c>
      <c r="N38">
        <f t="shared" si="0"/>
        <v>15.68</v>
      </c>
      <c r="O38">
        <f>E38</f>
        <v>11.01</v>
      </c>
      <c r="P38" s="2">
        <f t="shared" si="9"/>
        <v>11.01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7.5631574903149517</v>
      </c>
      <c r="I39" s="17">
        <v>0</v>
      </c>
      <c r="J39">
        <f t="shared" si="7"/>
        <v>7.5631574903149517</v>
      </c>
      <c r="M39">
        <f t="shared" si="8"/>
        <v>2015</v>
      </c>
      <c r="N39">
        <f t="shared" si="0"/>
        <v>8.66</v>
      </c>
      <c r="P39" s="2">
        <f t="shared" si="9"/>
        <v>7.5631574903149517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5.5632001401046471</v>
      </c>
      <c r="I40" s="17">
        <f t="shared" ref="I40:I42" si="10">I39</f>
        <v>0</v>
      </c>
      <c r="J40">
        <f t="shared" si="7"/>
        <v>5.5632001401046471</v>
      </c>
      <c r="M40">
        <f t="shared" si="8"/>
        <v>2016</v>
      </c>
      <c r="N40">
        <f t="shared" si="0"/>
        <v>6.37</v>
      </c>
      <c r="P40" s="2">
        <f t="shared" si="9"/>
        <v>5.5632001401046471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7.5806243667360018</v>
      </c>
      <c r="I41" s="17">
        <f t="shared" si="10"/>
        <v>0</v>
      </c>
      <c r="J41">
        <f t="shared" si="7"/>
        <v>7.5806243667360018</v>
      </c>
      <c r="M41">
        <f t="shared" si="8"/>
        <v>2017</v>
      </c>
      <c r="N41">
        <f t="shared" si="0"/>
        <v>8.68</v>
      </c>
      <c r="P41" s="2">
        <f t="shared" si="9"/>
        <v>7.5806243667360018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9.7901842339989162</v>
      </c>
      <c r="I42" s="17">
        <f t="shared" si="10"/>
        <v>0</v>
      </c>
      <c r="J42">
        <f t="shared" si="7"/>
        <v>9.7901842339989162</v>
      </c>
      <c r="M42">
        <f t="shared" si="8"/>
        <v>2018</v>
      </c>
      <c r="N42">
        <f t="shared" si="0"/>
        <v>11.21</v>
      </c>
      <c r="P42" s="2">
        <f t="shared" si="9"/>
        <v>9.7901842339989162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P42"/>
  <sheetViews>
    <sheetView topLeftCell="A6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28515625" customWidth="1"/>
  </cols>
  <sheetData>
    <row r="2" spans="3:16" x14ac:dyDescent="0.2">
      <c r="K2" s="9" t="s">
        <v>35</v>
      </c>
    </row>
    <row r="3" spans="3:16" x14ac:dyDescent="0.2">
      <c r="H3" s="4">
        <v>0.540561196682254</v>
      </c>
      <c r="I3" s="4">
        <v>0.41649685652690882</v>
      </c>
      <c r="K3">
        <v>0</v>
      </c>
    </row>
    <row r="4" spans="3:16" x14ac:dyDescent="0.2">
      <c r="H4">
        <f>SUM(H9:H38)</f>
        <v>2.5530876348237506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-5.4449610483029431E-3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4.3253708904645345</v>
      </c>
      <c r="I8">
        <f>G9</f>
        <v>-5.4449610483029431E-3</v>
      </c>
      <c r="J8">
        <f>F8+I8</f>
        <v>4.3199259294162315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4.3199259294162315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Residual_Prices!AN22</f>
        <v>4.18</v>
      </c>
      <c r="F9">
        <f t="shared" si="1"/>
        <v>4.1854449610483027</v>
      </c>
      <c r="G9">
        <f>E9-F9</f>
        <v>-5.4449610483029431E-3</v>
      </c>
      <c r="H9">
        <f>G9^2</f>
        <v>2.9647600817536286E-5</v>
      </c>
      <c r="I9">
        <f>G9</f>
        <v>-5.4449610483029431E-3</v>
      </c>
      <c r="J9">
        <f t="shared" ref="J9:J33" si="5">F9+I9</f>
        <v>4.18</v>
      </c>
      <c r="M9">
        <f t="shared" si="2"/>
        <v>1985</v>
      </c>
      <c r="N9">
        <f t="shared" si="0"/>
        <v>4.16</v>
      </c>
      <c r="O9">
        <f>E9</f>
        <v>4.18</v>
      </c>
      <c r="P9" s="2">
        <f t="shared" si="3"/>
        <v>4.18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3.0245681832225277</v>
      </c>
      <c r="I10">
        <f>(0.67*G9+0.33*G12)</f>
        <v>-4.2813957951545689E-2</v>
      </c>
      <c r="J10">
        <f t="shared" si="5"/>
        <v>2.9817542252709819</v>
      </c>
      <c r="M10">
        <f t="shared" si="2"/>
        <v>1986</v>
      </c>
      <c r="N10">
        <f t="shared" si="0"/>
        <v>2.39</v>
      </c>
      <c r="P10" s="2">
        <f t="shared" si="3"/>
        <v>2.9817542252709819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2.5360268976437359</v>
      </c>
      <c r="I11">
        <f>(0.33*G9+0.67*G12)</f>
        <v>-8.1315348700341253E-2</v>
      </c>
      <c r="J11">
        <f t="shared" si="5"/>
        <v>2.4547115489433948</v>
      </c>
      <c r="M11">
        <f t="shared" si="2"/>
        <v>1987</v>
      </c>
      <c r="N11">
        <f t="shared" si="0"/>
        <v>2.85</v>
      </c>
      <c r="P11" s="2">
        <f t="shared" si="3"/>
        <v>2.4547115489433948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Residual_Prices!AN25</f>
        <v>2.29</v>
      </c>
      <c r="F12">
        <f t="shared" si="1"/>
        <v>2.408684345603584</v>
      </c>
      <c r="G12">
        <f>E12-F12</f>
        <v>-0.11868434560358398</v>
      </c>
      <c r="H12">
        <f>G12^2</f>
        <v>1.4085973891350965E-2</v>
      </c>
      <c r="I12">
        <f>G12</f>
        <v>-0.11868434560358398</v>
      </c>
      <c r="J12">
        <f t="shared" si="5"/>
        <v>2.29</v>
      </c>
      <c r="M12">
        <f t="shared" si="2"/>
        <v>1988</v>
      </c>
      <c r="N12">
        <f t="shared" si="0"/>
        <v>2.2599999999999998</v>
      </c>
      <c r="O12">
        <f>E12</f>
        <v>2.29</v>
      </c>
      <c r="P12" s="2">
        <f t="shared" si="3"/>
        <v>2.29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2.3629588430251416</v>
      </c>
      <c r="I13">
        <f>(0.67*G12+0.33*G15)</f>
        <v>-0.19444181020212983</v>
      </c>
      <c r="J13">
        <f t="shared" si="5"/>
        <v>2.1685170328230119</v>
      </c>
      <c r="M13">
        <f t="shared" si="2"/>
        <v>1989</v>
      </c>
      <c r="N13">
        <f t="shared" si="0"/>
        <v>2.63</v>
      </c>
      <c r="P13" s="2">
        <f t="shared" si="3"/>
        <v>2.1685170328230119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2.7386927705798225</v>
      </c>
      <c r="I14">
        <f>(0.33*G12+0.67*G15)</f>
        <v>-0.27249495554608616</v>
      </c>
      <c r="J14">
        <f t="shared" si="5"/>
        <v>2.4661978150337363</v>
      </c>
      <c r="M14">
        <f t="shared" si="2"/>
        <v>1990</v>
      </c>
      <c r="N14">
        <f t="shared" si="0"/>
        <v>3.04</v>
      </c>
      <c r="P14" s="2">
        <f t="shared" si="3"/>
        <v>2.4661978150337363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Residual_Prices!AN28</f>
        <v>2.1720000000000002</v>
      </c>
      <c r="F15">
        <f t="shared" si="1"/>
        <v>2.5202524201446321</v>
      </c>
      <c r="G15">
        <f>E15-F15</f>
        <v>-0.34825242014463198</v>
      </c>
      <c r="H15">
        <f>G15^2</f>
        <v>0.12127974813659327</v>
      </c>
      <c r="I15">
        <f>G15</f>
        <v>-0.34825242014463198</v>
      </c>
      <c r="J15">
        <f t="shared" si="5"/>
        <v>2.1720000000000002</v>
      </c>
      <c r="M15">
        <f t="shared" si="2"/>
        <v>1991</v>
      </c>
      <c r="N15">
        <f t="shared" si="0"/>
        <v>2.3199999999999998</v>
      </c>
      <c r="O15">
        <f>E15</f>
        <v>2.1720000000000002</v>
      </c>
      <c r="P15" s="2">
        <f t="shared" si="3"/>
        <v>2.1720000000000002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2.2149690714784351</v>
      </c>
      <c r="I16">
        <f>(0.67*G15+0.33*G18)</f>
        <v>-0.10844197217104336</v>
      </c>
      <c r="J16">
        <f t="shared" si="5"/>
        <v>2.1065270993073919</v>
      </c>
      <c r="M16">
        <f t="shared" si="2"/>
        <v>1992</v>
      </c>
      <c r="N16">
        <f t="shared" si="0"/>
        <v>2.31</v>
      </c>
      <c r="P16" s="2">
        <f t="shared" si="3"/>
        <v>2.1065270993073919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2.1945872670126985</v>
      </c>
      <c r="I17">
        <f>(0.33*G15+0.67*G18)</f>
        <v>0.13863545907447222</v>
      </c>
      <c r="J17">
        <f t="shared" si="5"/>
        <v>2.3332227260871705</v>
      </c>
      <c r="M17">
        <f t="shared" si="2"/>
        <v>1993</v>
      </c>
      <c r="N17">
        <f t="shared" si="0"/>
        <v>2.2799999999999998</v>
      </c>
      <c r="P17" s="2">
        <f t="shared" si="3"/>
        <v>2.3332227260871705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Residual_Prices!AN31</f>
        <v>2.62</v>
      </c>
      <c r="F18">
        <f t="shared" si="1"/>
        <v>2.2415540929519393</v>
      </c>
      <c r="G18">
        <f>E18-F18</f>
        <v>0.3784459070480608</v>
      </c>
      <c r="H18">
        <f>G18^2</f>
        <v>0.14322130456142948</v>
      </c>
      <c r="I18">
        <f>G18</f>
        <v>0.3784459070480608</v>
      </c>
      <c r="J18">
        <f t="shared" si="5"/>
        <v>2.62</v>
      </c>
      <c r="M18">
        <f t="shared" si="2"/>
        <v>1994</v>
      </c>
      <c r="N18">
        <f t="shared" si="0"/>
        <v>2.39</v>
      </c>
      <c r="O18">
        <f>E18</f>
        <v>2.62</v>
      </c>
      <c r="P18" s="2">
        <f t="shared" si="3"/>
        <v>2.62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2.427914658307285</v>
      </c>
      <c r="I19">
        <f>0.75*G18+0.25*G22</f>
        <v>0.25890611345321646</v>
      </c>
      <c r="J19">
        <f t="shared" si="5"/>
        <v>2.6868207717605017</v>
      </c>
      <c r="M19">
        <f t="shared" si="2"/>
        <v>1995</v>
      </c>
      <c r="N19">
        <f t="shared" si="0"/>
        <v>2.65</v>
      </c>
      <c r="P19" s="2">
        <f t="shared" si="3"/>
        <v>2.6868207717605017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2.7794563795112959</v>
      </c>
      <c r="I20">
        <f>0.5*G18+0.5*G22</f>
        <v>0.13936631985837211</v>
      </c>
      <c r="J20">
        <f t="shared" si="5"/>
        <v>2.918822699369668</v>
      </c>
      <c r="M20">
        <f t="shared" si="2"/>
        <v>1996</v>
      </c>
      <c r="N20">
        <f t="shared" si="0"/>
        <v>3.1</v>
      </c>
      <c r="P20" s="2">
        <f t="shared" si="3"/>
        <v>2.918822699369668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2.8425508897114864</v>
      </c>
      <c r="I21">
        <f>0.25*G18+0.75*G22</f>
        <v>1.9826526263527766E-2</v>
      </c>
      <c r="J21">
        <f t="shared" si="5"/>
        <v>2.8623774159750139</v>
      </c>
      <c r="M21">
        <f t="shared" si="2"/>
        <v>1997</v>
      </c>
      <c r="N21">
        <f t="shared" si="0"/>
        <v>2.87</v>
      </c>
      <c r="P21" s="2">
        <f t="shared" si="3"/>
        <v>2.8623774159750139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Residual_Prices!AN35</f>
        <v>2.2200000000000002</v>
      </c>
      <c r="F22">
        <f t="shared" si="1"/>
        <v>2.3197132673313168</v>
      </c>
      <c r="G22">
        <f>E22-F22</f>
        <v>-9.971326733131658E-2</v>
      </c>
      <c r="H22">
        <f>G22^2</f>
        <v>9.9427356818866056E-3</v>
      </c>
      <c r="I22">
        <f>G22</f>
        <v>-9.971326733131658E-2</v>
      </c>
      <c r="J22">
        <f t="shared" si="5"/>
        <v>2.2200000000000002</v>
      </c>
      <c r="M22">
        <f t="shared" si="2"/>
        <v>1998</v>
      </c>
      <c r="N22">
        <f t="shared" si="0"/>
        <v>2.08</v>
      </c>
      <c r="O22">
        <f>E22</f>
        <v>2.2200000000000002</v>
      </c>
      <c r="P22" s="2">
        <f t="shared" si="3"/>
        <v>2.2200000000000002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2.2339332891820729</v>
      </c>
      <c r="I23">
        <f>0.75*G22+0.25*G26</f>
        <v>0.11025672530295061</v>
      </c>
      <c r="J23">
        <f t="shared" si="5"/>
        <v>2.3441900144850236</v>
      </c>
      <c r="M23">
        <f t="shared" si="2"/>
        <v>1999</v>
      </c>
      <c r="N23">
        <f t="shared" si="0"/>
        <v>2.5299999999999998</v>
      </c>
      <c r="P23" s="2">
        <f t="shared" si="3"/>
        <v>2.3441900144850236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3.2538211175098533</v>
      </c>
      <c r="I24">
        <f>0.5*G22+0.5*G26</f>
        <v>0.3202267179372178</v>
      </c>
      <c r="J24">
        <f t="shared" si="5"/>
        <v>3.5740478354470708</v>
      </c>
      <c r="M24">
        <f t="shared" si="2"/>
        <v>2000</v>
      </c>
      <c r="N24">
        <f t="shared" si="0"/>
        <v>4.07</v>
      </c>
      <c r="P24" s="2">
        <f t="shared" si="3"/>
        <v>3.5740478354470708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3.619540066253343</v>
      </c>
      <c r="I25">
        <f>0.25*G22+0.75*G26</f>
        <v>0.53019671057148499</v>
      </c>
      <c r="J25">
        <f t="shared" si="5"/>
        <v>4.1497367768248283</v>
      </c>
      <c r="M25">
        <f t="shared" si="2"/>
        <v>2001</v>
      </c>
      <c r="N25">
        <f t="shared" si="0"/>
        <v>3.56</v>
      </c>
      <c r="P25" s="2">
        <f t="shared" si="3"/>
        <v>4.1497367768248283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Residual_Prices!AN39</f>
        <v>4.25</v>
      </c>
      <c r="F26">
        <f t="shared" si="1"/>
        <v>3.5098332967942478</v>
      </c>
      <c r="G26">
        <f>E26-F26</f>
        <v>0.74016670320575217</v>
      </c>
      <c r="H26">
        <f>G26^2</f>
        <v>0.54784674853447202</v>
      </c>
      <c r="I26">
        <f>G26</f>
        <v>0.74016670320575217</v>
      </c>
      <c r="J26">
        <f t="shared" si="5"/>
        <v>4.25</v>
      </c>
      <c r="M26">
        <f t="shared" si="2"/>
        <v>2002</v>
      </c>
      <c r="N26">
        <f t="shared" si="0"/>
        <v>3.75</v>
      </c>
      <c r="O26">
        <f>E26</f>
        <v>4.25</v>
      </c>
      <c r="P26" s="2">
        <f t="shared" si="3"/>
        <v>4.25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4.0754727765483896</v>
      </c>
      <c r="I27">
        <f>0.75*G26+0.25*G30</f>
        <v>0.24682531590724588</v>
      </c>
      <c r="J27">
        <f t="shared" si="5"/>
        <v>4.3222980924556351</v>
      </c>
      <c r="M27">
        <f t="shared" si="2"/>
        <v>2003</v>
      </c>
      <c r="N27">
        <f t="shared" si="0"/>
        <v>4.6500000000000004</v>
      </c>
      <c r="P27" s="2">
        <f t="shared" si="3"/>
        <v>4.3222980924556351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4.5530265747922352</v>
      </c>
      <c r="I28">
        <f>0.5*G26+0.5*G30</f>
        <v>-0.24651607139126042</v>
      </c>
      <c r="J28">
        <f t="shared" si="5"/>
        <v>4.3065105034009745</v>
      </c>
      <c r="M28">
        <f t="shared" si="2"/>
        <v>2004</v>
      </c>
      <c r="N28">
        <f t="shared" si="0"/>
        <v>4.84</v>
      </c>
      <c r="P28" s="2">
        <f t="shared" si="3"/>
        <v>4.3065105034009745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5.7727451025319034</v>
      </c>
      <c r="I29">
        <f>0.25*G26+0.75*G30</f>
        <v>-0.73985745868976671</v>
      </c>
      <c r="J29">
        <f t="shared" si="5"/>
        <v>5.0328876438421366</v>
      </c>
      <c r="M29">
        <f t="shared" si="2"/>
        <v>2005</v>
      </c>
      <c r="N29">
        <f t="shared" si="0"/>
        <v>6.95</v>
      </c>
      <c r="P29" s="2">
        <f t="shared" si="3"/>
        <v>5.0328876438421366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Residual_Prices!AN43</f>
        <v>6.04</v>
      </c>
      <c r="F30">
        <f t="shared" si="1"/>
        <v>7.273198845988273</v>
      </c>
      <c r="G30">
        <f>E30-F30</f>
        <v>-1.233198845988273</v>
      </c>
      <c r="H30">
        <f>G30^2</f>
        <v>1.5207793937468084</v>
      </c>
      <c r="I30">
        <f>G30</f>
        <v>-1.233198845988273</v>
      </c>
      <c r="J30">
        <f t="shared" si="5"/>
        <v>6.04</v>
      </c>
      <c r="M30">
        <f t="shared" si="2"/>
        <v>2006</v>
      </c>
      <c r="N30">
        <f t="shared" si="0"/>
        <v>8.1</v>
      </c>
      <c r="O30">
        <f>E30</f>
        <v>6.04</v>
      </c>
      <c r="P30" s="2">
        <f t="shared" si="3"/>
        <v>6.04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8.3413819353778749</v>
      </c>
      <c r="I31">
        <f>0.75*G30+0.25*G34</f>
        <v>-0.82518130639017206</v>
      </c>
      <c r="J31">
        <f t="shared" si="5"/>
        <v>7.5162006289877024</v>
      </c>
      <c r="M31">
        <f t="shared" si="2"/>
        <v>2007</v>
      </c>
      <c r="N31">
        <f t="shared" si="0"/>
        <v>9.19</v>
      </c>
      <c r="P31" s="2">
        <f t="shared" si="3"/>
        <v>7.5162006289877024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10.849496056384771</v>
      </c>
      <c r="I32">
        <f>0.5*G30+0.5*G34</f>
        <v>-0.41716376679207112</v>
      </c>
      <c r="J32">
        <f t="shared" si="5"/>
        <v>10.432332289592701</v>
      </c>
      <c r="M32">
        <f t="shared" si="2"/>
        <v>2008</v>
      </c>
      <c r="N32">
        <f t="shared" si="0"/>
        <v>12.99</v>
      </c>
      <c r="P32" s="2">
        <f t="shared" si="3"/>
        <v>10.432332289592701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10.248316876590717</v>
      </c>
      <c r="I33">
        <f>0.25*G30+0.75*G34</f>
        <v>-9.14622719397018E-3</v>
      </c>
      <c r="J33">
        <f t="shared" si="5"/>
        <v>10.239170649396748</v>
      </c>
      <c r="M33">
        <f t="shared" si="2"/>
        <v>2009</v>
      </c>
      <c r="N33">
        <f t="shared" si="0"/>
        <v>8.9499999999999993</v>
      </c>
      <c r="P33" s="2">
        <f t="shared" si="3"/>
        <v>10.239170649396748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Residual_Prices!AN47</f>
        <v>10.37</v>
      </c>
      <c r="F34">
        <f>$H$3*D34+$I$3*D33</f>
        <v>9.9711286875958685</v>
      </c>
      <c r="G34">
        <f>E34-F34</f>
        <v>0.39887131240413076</v>
      </c>
      <c r="H34">
        <f>G34^2</f>
        <v>0.15909832385899367</v>
      </c>
      <c r="I34">
        <f>G34</f>
        <v>0.39887131240413076</v>
      </c>
      <c r="J34">
        <f>F34+I34</f>
        <v>10.37</v>
      </c>
      <c r="M34">
        <f>C34</f>
        <v>2010</v>
      </c>
      <c r="N34">
        <f t="shared" si="0"/>
        <v>11.55</v>
      </c>
      <c r="O34">
        <f>E34</f>
        <v>10.37</v>
      </c>
      <c r="P34" s="2">
        <f>J34</f>
        <v>10.37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13.56222446717149</v>
      </c>
      <c r="I35">
        <f>0.75*G34+0.25*G38</f>
        <v>0.34711424874354924</v>
      </c>
      <c r="J35">
        <f t="shared" ref="J35:J42" si="7">F35+I35</f>
        <v>13.909338715915039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13.909338715915039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16.192093825176457</v>
      </c>
      <c r="I36">
        <f>0.5*G34+0.5*G38</f>
        <v>0.29535718508296771</v>
      </c>
      <c r="J36">
        <f t="shared" si="7"/>
        <v>16.487451010259424</v>
      </c>
      <c r="M36">
        <f t="shared" si="8"/>
        <v>2012</v>
      </c>
      <c r="N36">
        <f t="shared" si="0"/>
        <v>17.48</v>
      </c>
      <c r="P36" s="2">
        <f t="shared" si="9"/>
        <v>16.487451010259424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16.329359484551297</v>
      </c>
      <c r="I37">
        <f>0.25*G34+0.75*G38</f>
        <v>0.24360012142238618</v>
      </c>
      <c r="J37">
        <f t="shared" si="7"/>
        <v>16.572959605973683</v>
      </c>
      <c r="M37">
        <f t="shared" si="8"/>
        <v>2013</v>
      </c>
      <c r="N37">
        <f t="shared" si="0"/>
        <v>16.739999999999998</v>
      </c>
      <c r="P37" s="2">
        <f t="shared" si="9"/>
        <v>16.572959605973683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Residual_Prices!AN51</f>
        <v>15.64</v>
      </c>
      <c r="F38">
        <f t="shared" si="6"/>
        <v>15.448156942238196</v>
      </c>
      <c r="G38">
        <f>E38-F38</f>
        <v>0.19184305776180466</v>
      </c>
      <c r="H38">
        <f>G38^2</f>
        <v>3.680375881139912E-2</v>
      </c>
      <c r="I38">
        <f>G38</f>
        <v>0.19184305776180466</v>
      </c>
      <c r="J38">
        <f t="shared" si="7"/>
        <v>15.64</v>
      </c>
      <c r="M38">
        <f t="shared" si="8"/>
        <v>2014</v>
      </c>
      <c r="N38">
        <f t="shared" si="0"/>
        <v>15.68</v>
      </c>
      <c r="O38">
        <f>E38</f>
        <v>15.64</v>
      </c>
      <c r="P38" s="2">
        <f t="shared" si="9"/>
        <v>15.64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11.211930673610251</v>
      </c>
      <c r="I39" s="17">
        <f>I38</f>
        <v>0.19184305776180466</v>
      </c>
      <c r="J39">
        <f t="shared" si="7"/>
        <v>11.403773731372056</v>
      </c>
      <c r="M39">
        <f t="shared" si="8"/>
        <v>2015</v>
      </c>
      <c r="N39">
        <f t="shared" si="0"/>
        <v>8.66</v>
      </c>
      <c r="P39" s="2">
        <f t="shared" si="9"/>
        <v>11.403773731372056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7.0502376003889884</v>
      </c>
      <c r="I40" s="17">
        <f t="shared" ref="I40:I42" si="10">I39</f>
        <v>0.19184305776180466</v>
      </c>
      <c r="J40">
        <f t="shared" si="7"/>
        <v>7.242080658150793</v>
      </c>
      <c r="M40">
        <f t="shared" si="8"/>
        <v>2016</v>
      </c>
      <c r="N40">
        <f t="shared" si="0"/>
        <v>6.37</v>
      </c>
      <c r="P40" s="2">
        <f t="shared" si="9"/>
        <v>7.242080658150793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7.3451561632783733</v>
      </c>
      <c r="I41" s="17">
        <f t="shared" si="10"/>
        <v>0.19184305776180466</v>
      </c>
      <c r="J41">
        <f t="shared" si="7"/>
        <v>7.5369992210401779</v>
      </c>
      <c r="M41">
        <f t="shared" si="8"/>
        <v>2017</v>
      </c>
      <c r="N41">
        <f t="shared" si="0"/>
        <v>8.68</v>
      </c>
      <c r="P41" s="2">
        <f t="shared" si="9"/>
        <v>7.5369992210401779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9.6748837294616354</v>
      </c>
      <c r="I42" s="17">
        <f t="shared" si="10"/>
        <v>0.19184305776180466</v>
      </c>
      <c r="J42">
        <f t="shared" si="7"/>
        <v>9.8667267872234401</v>
      </c>
      <c r="M42">
        <f t="shared" si="8"/>
        <v>2018</v>
      </c>
      <c r="N42">
        <f t="shared" si="0"/>
        <v>11.21</v>
      </c>
      <c r="P42" s="2">
        <f t="shared" si="9"/>
        <v>9.8667267872234401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2" customWidth="1"/>
  </cols>
  <sheetData>
    <row r="2" spans="3:16" x14ac:dyDescent="0.2">
      <c r="K2" s="9" t="s">
        <v>35</v>
      </c>
    </row>
    <row r="3" spans="3:16" x14ac:dyDescent="0.2">
      <c r="H3" s="4">
        <v>0.66523230192788152</v>
      </c>
      <c r="I3" s="4">
        <v>0.33261617445130376</v>
      </c>
      <c r="K3">
        <v>0</v>
      </c>
    </row>
    <row r="4" spans="3:16" x14ac:dyDescent="0.2">
      <c r="H4">
        <f>SUM(H9:H38)</f>
        <v>26.163836957671951</v>
      </c>
      <c r="K4">
        <v>0</v>
      </c>
    </row>
    <row r="5" spans="3:16" x14ac:dyDescent="0.2">
      <c r="J5">
        <f>H3/I3</f>
        <v>1.9999998587719732</v>
      </c>
      <c r="K5">
        <v>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6" t="s">
        <v>38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0.3759684127814511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4.54021056282782</v>
      </c>
      <c r="I8">
        <f>G9</f>
        <v>0.3759684127814511</v>
      </c>
      <c r="J8">
        <f>F8+I8</f>
        <v>4.9161789756092711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4.9161789756092711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Residual_Prices!AO22</f>
        <v>4.6900000000000004</v>
      </c>
      <c r="F9">
        <f t="shared" si="1"/>
        <v>4.3140315872185493</v>
      </c>
      <c r="G9">
        <f>E9-F9</f>
        <v>0.3759684127814511</v>
      </c>
      <c r="H9">
        <f>G9^2</f>
        <v>0.14135224740940361</v>
      </c>
      <c r="I9">
        <f>G9</f>
        <v>0.3759684127814511</v>
      </c>
      <c r="J9">
        <f t="shared" ref="J9:J33" si="5">F9+I9</f>
        <v>4.6900000000000004</v>
      </c>
      <c r="M9">
        <f t="shared" si="2"/>
        <v>1985</v>
      </c>
      <c r="N9">
        <f t="shared" si="0"/>
        <v>4.16</v>
      </c>
      <c r="O9">
        <f>E9</f>
        <v>4.6900000000000004</v>
      </c>
      <c r="P9" s="2">
        <f t="shared" si="3"/>
        <v>4.6900000000000004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2.9735884873250606</v>
      </c>
      <c r="I10">
        <f>(0.67*G9+0.33*G12)</f>
        <v>0.489043073714307</v>
      </c>
      <c r="J10">
        <f t="shared" si="5"/>
        <v>3.4626315610393679</v>
      </c>
      <c r="M10">
        <f t="shared" si="2"/>
        <v>1986</v>
      </c>
      <c r="N10">
        <f t="shared" si="0"/>
        <v>2.39</v>
      </c>
      <c r="P10" s="2">
        <f t="shared" si="3"/>
        <v>3.4626315610393679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2.6908647174330786</v>
      </c>
      <c r="I11">
        <f>(0.33*G9+0.67*G12)</f>
        <v>0.60554423952391612</v>
      </c>
      <c r="J11">
        <f t="shared" si="5"/>
        <v>3.296408956956995</v>
      </c>
      <c r="M11">
        <f t="shared" si="2"/>
        <v>1987</v>
      </c>
      <c r="N11">
        <f t="shared" si="0"/>
        <v>2.85</v>
      </c>
      <c r="P11" s="2">
        <f t="shared" si="3"/>
        <v>3.296408956956995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Residual_Prices!AO25</f>
        <v>3.17</v>
      </c>
      <c r="F12">
        <f t="shared" si="1"/>
        <v>2.4513810995432279</v>
      </c>
      <c r="G12">
        <f>E12-F12</f>
        <v>0.71861890045677201</v>
      </c>
      <c r="H12">
        <f>G12^2</f>
        <v>0.51641312409369999</v>
      </c>
      <c r="I12">
        <f>G12</f>
        <v>0.71861890045677201</v>
      </c>
      <c r="J12">
        <f t="shared" si="5"/>
        <v>3.17</v>
      </c>
      <c r="M12">
        <f t="shared" si="2"/>
        <v>1988</v>
      </c>
      <c r="N12">
        <f t="shared" si="0"/>
        <v>2.2599999999999998</v>
      </c>
      <c r="O12">
        <f>E12</f>
        <v>3.17</v>
      </c>
      <c r="P12" s="2">
        <f t="shared" si="3"/>
        <v>3.17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2.5012735083302746</v>
      </c>
      <c r="I13">
        <f>(0.67*G12+0.33*G15)</f>
        <v>0.68096226674050331</v>
      </c>
      <c r="J13">
        <f t="shared" si="5"/>
        <v>3.1822357750707777</v>
      </c>
      <c r="M13">
        <f t="shared" si="2"/>
        <v>1989</v>
      </c>
      <c r="N13">
        <f t="shared" si="0"/>
        <v>2.63</v>
      </c>
      <c r="P13" s="2">
        <f t="shared" si="3"/>
        <v>3.1822357750707777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2.8970867366676885</v>
      </c>
      <c r="I14">
        <f>(0.33*G12+0.67*G15)</f>
        <v>0.64216452291162029</v>
      </c>
      <c r="J14">
        <f t="shared" si="5"/>
        <v>3.5392512595793089</v>
      </c>
      <c r="M14">
        <f t="shared" si="2"/>
        <v>1990</v>
      </c>
      <c r="N14">
        <f t="shared" si="0"/>
        <v>3.04</v>
      </c>
      <c r="P14" s="2">
        <f t="shared" si="3"/>
        <v>3.5392512595793089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Residual_Prices!AO28</f>
        <v>3.1589999999999998</v>
      </c>
      <c r="F15">
        <f t="shared" si="1"/>
        <v>2.5544921108046483</v>
      </c>
      <c r="G15">
        <f>E15-F15</f>
        <v>0.60450788919535148</v>
      </c>
      <c r="H15">
        <f>G15^2</f>
        <v>0.36542978809941934</v>
      </c>
      <c r="I15">
        <f>G15</f>
        <v>0.60450788919535148</v>
      </c>
      <c r="J15">
        <f t="shared" si="5"/>
        <v>3.1589999999999998</v>
      </c>
      <c r="M15">
        <f t="shared" si="2"/>
        <v>1991</v>
      </c>
      <c r="N15">
        <f t="shared" si="0"/>
        <v>2.3199999999999998</v>
      </c>
      <c r="O15">
        <f>E15</f>
        <v>3.1589999999999998</v>
      </c>
      <c r="P15" s="2">
        <f t="shared" si="3"/>
        <v>3.1589999999999998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2.3083561421804308</v>
      </c>
      <c r="I16">
        <f>(0.67*G15+0.33*G18)</f>
        <v>0.86759115957320443</v>
      </c>
      <c r="J16">
        <f t="shared" si="5"/>
        <v>3.1759473017536353</v>
      </c>
      <c r="M16">
        <f t="shared" si="2"/>
        <v>1992</v>
      </c>
      <c r="N16">
        <f t="shared" si="0"/>
        <v>2.31</v>
      </c>
      <c r="P16" s="2">
        <f t="shared" si="3"/>
        <v>3.1759473017536353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2.2850730113780813</v>
      </c>
      <c r="I17">
        <f>(0.33*G15+0.67*G18)</f>
        <v>1.1386466502655377</v>
      </c>
      <c r="J17">
        <f t="shared" si="5"/>
        <v>3.4237196616436192</v>
      </c>
      <c r="M17">
        <f t="shared" si="2"/>
        <v>1993</v>
      </c>
      <c r="N17">
        <f t="shared" si="0"/>
        <v>2.2799999999999998</v>
      </c>
      <c r="P17" s="2">
        <f t="shared" si="3"/>
        <v>3.4237196616436192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Residual_Prices!AO31</f>
        <v>3.75</v>
      </c>
      <c r="F18">
        <f t="shared" si="1"/>
        <v>2.3482700793566096</v>
      </c>
      <c r="G18">
        <f>E18-F18</f>
        <v>1.4017299206433904</v>
      </c>
      <c r="H18">
        <f>G18^2</f>
        <v>1.9648467704269257</v>
      </c>
      <c r="I18">
        <f>G18</f>
        <v>1.4017299206433904</v>
      </c>
      <c r="J18">
        <f t="shared" si="5"/>
        <v>3.75</v>
      </c>
      <c r="M18">
        <f t="shared" si="2"/>
        <v>1994</v>
      </c>
      <c r="N18">
        <f t="shared" si="0"/>
        <v>2.39</v>
      </c>
      <c r="O18">
        <f>E18</f>
        <v>3.75</v>
      </c>
      <c r="P18" s="2">
        <f t="shared" si="3"/>
        <v>3.75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2.5578182570475021</v>
      </c>
      <c r="I19">
        <f>0.75*G18+0.25*G22</f>
        <v>1.1792245383112339</v>
      </c>
      <c r="J19">
        <f t="shared" si="5"/>
        <v>3.737042795358736</v>
      </c>
      <c r="M19">
        <f t="shared" si="2"/>
        <v>1995</v>
      </c>
      <c r="N19">
        <f t="shared" si="0"/>
        <v>2.65</v>
      </c>
      <c r="P19" s="2">
        <f t="shared" si="3"/>
        <v>3.737042795358736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2.9436529982723876</v>
      </c>
      <c r="I20">
        <f>0.5*G18+0.5*G22</f>
        <v>0.95671915597907753</v>
      </c>
      <c r="J20">
        <f t="shared" si="5"/>
        <v>3.9003721542514649</v>
      </c>
      <c r="M20">
        <f t="shared" si="2"/>
        <v>1996</v>
      </c>
      <c r="N20">
        <f t="shared" si="0"/>
        <v>3.1</v>
      </c>
      <c r="P20" s="2">
        <f t="shared" si="3"/>
        <v>3.9003721542514649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2.9403268473320621</v>
      </c>
      <c r="I21">
        <f>0.25*G18+0.75*G22</f>
        <v>0.73421377364692109</v>
      </c>
      <c r="J21">
        <f t="shared" si="5"/>
        <v>3.6745406209789833</v>
      </c>
      <c r="M21">
        <f t="shared" si="2"/>
        <v>1997</v>
      </c>
      <c r="N21">
        <f t="shared" si="0"/>
        <v>2.87</v>
      </c>
      <c r="P21" s="2">
        <f t="shared" si="3"/>
        <v>3.6745406209789833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Residual_Prices!AO35</f>
        <v>2.85</v>
      </c>
      <c r="F22">
        <f t="shared" si="1"/>
        <v>2.3382916086852354</v>
      </c>
      <c r="G22">
        <f>E22-F22</f>
        <v>0.51170839131476464</v>
      </c>
      <c r="H22">
        <f>G22^2</f>
        <v>0.26184547774194428</v>
      </c>
      <c r="I22">
        <f>G22</f>
        <v>0.51170839131476464</v>
      </c>
      <c r="J22">
        <f t="shared" si="5"/>
        <v>2.85</v>
      </c>
      <c r="M22">
        <f t="shared" si="2"/>
        <v>1998</v>
      </c>
      <c r="N22">
        <f t="shared" si="0"/>
        <v>2.08</v>
      </c>
      <c r="O22">
        <f>E22</f>
        <v>2.85</v>
      </c>
      <c r="P22" s="2">
        <f t="shared" si="3"/>
        <v>2.85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2.374879366736252</v>
      </c>
      <c r="I23">
        <f>0.75*G22+0.25*G26</f>
        <v>0.52659761516702419</v>
      </c>
      <c r="J23">
        <f t="shared" si="5"/>
        <v>2.9014769819032762</v>
      </c>
      <c r="M23">
        <f t="shared" si="2"/>
        <v>1999</v>
      </c>
      <c r="N23">
        <f t="shared" si="0"/>
        <v>2.5299999999999998</v>
      </c>
      <c r="P23" s="2">
        <f t="shared" si="3"/>
        <v>2.9014769819032762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3.549014390208276</v>
      </c>
      <c r="I24">
        <f>0.5*G22+0.5*G26</f>
        <v>0.54148683901928374</v>
      </c>
      <c r="J24">
        <f t="shared" si="5"/>
        <v>4.0905012292275593</v>
      </c>
      <c r="M24">
        <f t="shared" si="2"/>
        <v>2000</v>
      </c>
      <c r="N24">
        <f t="shared" si="0"/>
        <v>4.07</v>
      </c>
      <c r="P24" s="2">
        <f t="shared" si="3"/>
        <v>4.0905012292275593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3.721974824880065</v>
      </c>
      <c r="I25">
        <f>0.25*G22+0.75*G26</f>
        <v>0.55637606287154329</v>
      </c>
      <c r="J25">
        <f t="shared" si="5"/>
        <v>4.2783508877516088</v>
      </c>
      <c r="M25">
        <f t="shared" si="2"/>
        <v>2001</v>
      </c>
      <c r="N25">
        <f t="shared" si="0"/>
        <v>3.56</v>
      </c>
      <c r="P25" s="2">
        <f t="shared" si="3"/>
        <v>4.2783508877516088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Residual_Prices!AO39</f>
        <v>4.25</v>
      </c>
      <c r="F26">
        <f t="shared" si="1"/>
        <v>3.6787347132761972</v>
      </c>
      <c r="G26">
        <f>E26-F26</f>
        <v>0.57126528672380283</v>
      </c>
      <c r="H26">
        <f>G26^2</f>
        <v>0.32634402781562866</v>
      </c>
      <c r="I26">
        <f>G26</f>
        <v>0.57126528672380283</v>
      </c>
      <c r="J26">
        <f t="shared" si="5"/>
        <v>4.25</v>
      </c>
      <c r="M26">
        <f t="shared" si="2"/>
        <v>2002</v>
      </c>
      <c r="N26">
        <f t="shared" si="0"/>
        <v>3.75</v>
      </c>
      <c r="O26">
        <f>E26</f>
        <v>4.25</v>
      </c>
      <c r="P26" s="2">
        <f t="shared" si="3"/>
        <v>4.25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4.3406408581570384</v>
      </c>
      <c r="I27">
        <f>0.75*G26+0.25*G30</f>
        <v>0.50343295052975179</v>
      </c>
      <c r="J27">
        <f t="shared" si="5"/>
        <v>4.8440738086867903</v>
      </c>
      <c r="M27">
        <f t="shared" si="2"/>
        <v>2003</v>
      </c>
      <c r="N27">
        <f t="shared" si="0"/>
        <v>4.6500000000000004</v>
      </c>
      <c r="P27" s="2">
        <f t="shared" si="3"/>
        <v>4.8440738086867903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4.7663895525295086</v>
      </c>
      <c r="I28">
        <f>0.5*G26+0.5*G30</f>
        <v>0.43560061433570074</v>
      </c>
      <c r="J28">
        <f t="shared" si="5"/>
        <v>5.2019901668652091</v>
      </c>
      <c r="M28">
        <f t="shared" si="2"/>
        <v>2004</v>
      </c>
      <c r="N28">
        <f t="shared" si="0"/>
        <v>4.84</v>
      </c>
      <c r="P28" s="2">
        <f t="shared" si="3"/>
        <v>5.2019901668652091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6.2332267827430874</v>
      </c>
      <c r="I29">
        <f>0.25*G26+0.75*G30</f>
        <v>0.3677682781416497</v>
      </c>
      <c r="J29">
        <f t="shared" si="5"/>
        <v>6.6009950608847374</v>
      </c>
      <c r="M29">
        <f t="shared" si="2"/>
        <v>2005</v>
      </c>
      <c r="N29">
        <f t="shared" si="0"/>
        <v>6.95</v>
      </c>
      <c r="P29" s="2">
        <f t="shared" si="3"/>
        <v>6.6009950608847374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Residual_Prices!AO43</f>
        <v>8</v>
      </c>
      <c r="F30">
        <f t="shared" si="1"/>
        <v>7.7000640580524014</v>
      </c>
      <c r="G30">
        <f>E30-F30</f>
        <v>0.29993594194759865</v>
      </c>
      <c r="H30">
        <f>G30^2</f>
        <v>8.9961569271993266E-2</v>
      </c>
      <c r="I30">
        <f>G30</f>
        <v>0.29993594194759865</v>
      </c>
      <c r="J30">
        <f t="shared" si="5"/>
        <v>8</v>
      </c>
      <c r="M30">
        <f t="shared" si="2"/>
        <v>2006</v>
      </c>
      <c r="N30">
        <f t="shared" si="0"/>
        <v>8.1</v>
      </c>
      <c r="O30">
        <f>E30</f>
        <v>8</v>
      </c>
      <c r="P30" s="2">
        <f t="shared" si="3"/>
        <v>8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8.8076758677727902</v>
      </c>
      <c r="I31">
        <f>0.75*G30+0.25*G34</f>
        <v>-0.85013500569085099</v>
      </c>
      <c r="J31">
        <f t="shared" si="5"/>
        <v>7.957540862081939</v>
      </c>
      <c r="M31">
        <f t="shared" si="2"/>
        <v>2007</v>
      </c>
      <c r="N31">
        <f t="shared" si="0"/>
        <v>9.19</v>
      </c>
      <c r="P31" s="2">
        <f t="shared" si="3"/>
        <v>7.957540862081939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11.698110245250662</v>
      </c>
      <c r="I32">
        <f>0.5*G30+0.5*G34</f>
        <v>-2.0002059533293006</v>
      </c>
      <c r="J32">
        <f t="shared" si="5"/>
        <v>9.6979042919213612</v>
      </c>
      <c r="M32">
        <f t="shared" si="2"/>
        <v>2008</v>
      </c>
      <c r="N32">
        <f t="shared" si="0"/>
        <v>12.99</v>
      </c>
      <c r="P32" s="2">
        <f t="shared" si="3"/>
        <v>9.6979042919213612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10.274513208376975</v>
      </c>
      <c r="I33">
        <f>0.25*G30+0.75*G34</f>
        <v>-3.15027690096775</v>
      </c>
      <c r="J33">
        <f t="shared" si="5"/>
        <v>7.124236307409225</v>
      </c>
      <c r="M33">
        <f t="shared" si="2"/>
        <v>2009</v>
      </c>
      <c r="N33">
        <f t="shared" si="0"/>
        <v>8.9499999999999993</v>
      </c>
      <c r="P33" s="2">
        <f t="shared" si="3"/>
        <v>7.124236307409225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Residual_Prices!AO47</f>
        <v>6.36</v>
      </c>
      <c r="F34">
        <f>$H$3*D34+$I$3*D33</f>
        <v>10.6603478486062</v>
      </c>
      <c r="G34">
        <f>E34-F34</f>
        <v>-4.3003478486061999</v>
      </c>
      <c r="H34">
        <f>G34^2</f>
        <v>18.492991619011971</v>
      </c>
      <c r="I34">
        <f>G34</f>
        <v>-4.3003478486061999</v>
      </c>
      <c r="J34">
        <f>F34+I34</f>
        <v>6.36</v>
      </c>
      <c r="M34">
        <f>C34</f>
        <v>2010</v>
      </c>
      <c r="N34">
        <f t="shared" si="0"/>
        <v>11.55</v>
      </c>
      <c r="O34">
        <f>E34</f>
        <v>6.36</v>
      </c>
      <c r="P34" s="2">
        <f>J34</f>
        <v>6.36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14.611827783124962</v>
      </c>
      <c r="I35">
        <f>0.75*G34+0.25*G38</f>
        <v>-2.7249702000906515</v>
      </c>
      <c r="J35">
        <f t="shared" ref="J35:J42" si="7">F35+I35</f>
        <v>11.88685758303431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11.88685758303431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17.013316502065976</v>
      </c>
      <c r="I36">
        <f>0.5*G34+0.5*G38</f>
        <v>-1.1495925515751035</v>
      </c>
      <c r="J36">
        <f t="shared" si="7"/>
        <v>15.863723950490872</v>
      </c>
      <c r="M36">
        <f t="shared" si="8"/>
        <v>2012</v>
      </c>
      <c r="N36">
        <f t="shared" si="0"/>
        <v>17.48</v>
      </c>
      <c r="P36" s="2">
        <f t="shared" si="9"/>
        <v>15.863723950490872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16.950119463681524</v>
      </c>
      <c r="I37">
        <f>0.25*G34+0.75*G38</f>
        <v>0.42578509694044464</v>
      </c>
      <c r="J37">
        <f t="shared" si="7"/>
        <v>17.375904560621969</v>
      </c>
      <c r="M37">
        <f t="shared" si="8"/>
        <v>2013</v>
      </c>
      <c r="N37">
        <f t="shared" si="0"/>
        <v>16.739999999999998</v>
      </c>
      <c r="P37" s="2">
        <f t="shared" si="9"/>
        <v>17.375904560621969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Residual_Prices!AO51</f>
        <v>18</v>
      </c>
      <c r="F38">
        <f t="shared" si="6"/>
        <v>15.998837254544007</v>
      </c>
      <c r="G38">
        <f>E38-F38</f>
        <v>2.0011627454559928</v>
      </c>
      <c r="H38">
        <f>G38^2</f>
        <v>4.0046523338009665</v>
      </c>
      <c r="I38">
        <f>G38</f>
        <v>2.0011627454559928</v>
      </c>
      <c r="J38">
        <f t="shared" si="7"/>
        <v>18</v>
      </c>
      <c r="M38">
        <f t="shared" si="8"/>
        <v>2014</v>
      </c>
      <c r="N38">
        <f t="shared" si="0"/>
        <v>15.68</v>
      </c>
      <c r="O38">
        <f>E38</f>
        <v>18</v>
      </c>
      <c r="P38" s="2">
        <f t="shared" si="9"/>
        <v>18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10.976333350091897</v>
      </c>
      <c r="I39" s="17">
        <f>I38</f>
        <v>2.0011627454559928</v>
      </c>
      <c r="J39">
        <f t="shared" si="7"/>
        <v>12.97749609554789</v>
      </c>
      <c r="M39">
        <f t="shared" si="8"/>
        <v>2015</v>
      </c>
      <c r="N39">
        <f t="shared" si="0"/>
        <v>8.66</v>
      </c>
      <c r="P39" s="2">
        <f t="shared" si="9"/>
        <v>12.97749609554789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7.1179858340288957</v>
      </c>
      <c r="I40" s="17">
        <f t="shared" ref="I40:I42" si="10">I39</f>
        <v>2.0011627454559928</v>
      </c>
      <c r="J40">
        <f t="shared" si="7"/>
        <v>9.1191485794848894</v>
      </c>
      <c r="M40">
        <f t="shared" si="8"/>
        <v>2016</v>
      </c>
      <c r="N40">
        <f t="shared" si="0"/>
        <v>6.37</v>
      </c>
      <c r="P40" s="2">
        <f t="shared" si="9"/>
        <v>9.1191485794848894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7.8929814119888171</v>
      </c>
      <c r="I41" s="17">
        <f t="shared" si="10"/>
        <v>2.0011627454559928</v>
      </c>
      <c r="J41">
        <f t="shared" si="7"/>
        <v>9.8941441574448099</v>
      </c>
      <c r="M41">
        <f t="shared" si="8"/>
        <v>2017</v>
      </c>
      <c r="N41">
        <f t="shared" si="0"/>
        <v>8.68</v>
      </c>
      <c r="P41" s="2">
        <f t="shared" si="9"/>
        <v>9.8941441574448099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10.344362498848868</v>
      </c>
      <c r="I42" s="17">
        <f t="shared" si="10"/>
        <v>2.0011627454559928</v>
      </c>
      <c r="J42">
        <f t="shared" si="7"/>
        <v>12.345525244304861</v>
      </c>
      <c r="M42">
        <f t="shared" si="8"/>
        <v>2018</v>
      </c>
      <c r="N42">
        <f t="shared" si="0"/>
        <v>11.21</v>
      </c>
      <c r="P42" s="2">
        <f t="shared" si="9"/>
        <v>12.345525244304861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2:P42"/>
  <sheetViews>
    <sheetView topLeftCell="A11" workbookViewId="0">
      <selection activeCell="C34" sqref="C34:P42"/>
    </sheetView>
  </sheetViews>
  <sheetFormatPr defaultRowHeight="12.75" x14ac:dyDescent="0.2"/>
  <cols>
    <col min="9" max="9" width="11.140625" customWidth="1"/>
    <col min="10" max="10" width="9.7109375" customWidth="1"/>
  </cols>
  <sheetData>
    <row r="2" spans="3:16" x14ac:dyDescent="0.2">
      <c r="K2" s="9" t="s">
        <v>35</v>
      </c>
    </row>
    <row r="3" spans="3:16" x14ac:dyDescent="0.2">
      <c r="H3" s="4">
        <v>0.61395369178921055</v>
      </c>
      <c r="I3" s="4">
        <v>0.30697688439727805</v>
      </c>
      <c r="K3">
        <v>0</v>
      </c>
    </row>
    <row r="4" spans="3:16" x14ac:dyDescent="0.2">
      <c r="H4">
        <f>SUM(H9:H38)</f>
        <v>8.5911302486370751</v>
      </c>
      <c r="J4">
        <v>0</v>
      </c>
      <c r="K4">
        <v>0</v>
      </c>
    </row>
    <row r="5" spans="3:16" x14ac:dyDescent="0.2">
      <c r="J5">
        <f>H3/I3</f>
        <v>1.9999997491493677</v>
      </c>
      <c r="K5">
        <v>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6" t="s">
        <v>38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0.65851012970954059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4.1902341139479891</v>
      </c>
      <c r="I8">
        <f>G9</f>
        <v>0.65851012970954059</v>
      </c>
      <c r="J8">
        <f>F8+I8</f>
        <v>4.8487442436575297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4.8487442436575297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Residual_Prices!AP22</f>
        <v>4.6399999999999997</v>
      </c>
      <c r="F9">
        <f t="shared" si="1"/>
        <v>3.9814898702904591</v>
      </c>
      <c r="G9">
        <f>E9-F9</f>
        <v>0.65851012970954059</v>
      </c>
      <c r="H9">
        <f>G9^2</f>
        <v>0.43363559093007598</v>
      </c>
      <c r="I9">
        <f>G9</f>
        <v>0.65851012970954059</v>
      </c>
      <c r="J9">
        <f t="shared" ref="J9:J33" si="5">F9+I9</f>
        <v>4.6399999999999997</v>
      </c>
      <c r="M9">
        <f t="shared" si="2"/>
        <v>1985</v>
      </c>
      <c r="N9">
        <f t="shared" si="0"/>
        <v>4.16</v>
      </c>
      <c r="O9">
        <f>E9</f>
        <v>4.6399999999999997</v>
      </c>
      <c r="P9" s="2">
        <f t="shared" si="3"/>
        <v>4.6399999999999997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2.7443731624688903</v>
      </c>
      <c r="I10">
        <f>(0.67*G9+0.33*G12)</f>
        <v>0.691203363793359</v>
      </c>
      <c r="J10">
        <f t="shared" si="5"/>
        <v>3.4355765262622491</v>
      </c>
      <c r="M10">
        <f t="shared" si="2"/>
        <v>1986</v>
      </c>
      <c r="N10">
        <f t="shared" si="0"/>
        <v>2.39</v>
      </c>
      <c r="P10" s="2">
        <f t="shared" si="3"/>
        <v>3.4355765262622491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2.4834427753087445</v>
      </c>
      <c r="I11">
        <f>(0.33*G9+0.67*G12)</f>
        <v>0.72488730194032347</v>
      </c>
      <c r="J11">
        <f t="shared" si="5"/>
        <v>3.2083300772490677</v>
      </c>
      <c r="M11">
        <f t="shared" si="2"/>
        <v>1987</v>
      </c>
      <c r="N11">
        <f t="shared" si="0"/>
        <v>2.85</v>
      </c>
      <c r="P11" s="2">
        <f t="shared" si="3"/>
        <v>3.2083300772490677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Residual_Prices!AP25</f>
        <v>3.02</v>
      </c>
      <c r="F12">
        <f t="shared" si="1"/>
        <v>2.2624194639758581</v>
      </c>
      <c r="G12">
        <f>E12-F12</f>
        <v>0.75758053602414188</v>
      </c>
      <c r="H12">
        <f>G12^2</f>
        <v>0.57392826856262613</v>
      </c>
      <c r="I12">
        <f>G12</f>
        <v>0.75758053602414188</v>
      </c>
      <c r="J12">
        <f t="shared" si="5"/>
        <v>3.02</v>
      </c>
      <c r="M12">
        <f t="shared" si="2"/>
        <v>1988</v>
      </c>
      <c r="N12">
        <f t="shared" si="0"/>
        <v>2.2599999999999998</v>
      </c>
      <c r="O12">
        <f>E12</f>
        <v>3.02</v>
      </c>
      <c r="P12" s="2">
        <f t="shared" si="3"/>
        <v>3.02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2.308465968143472</v>
      </c>
      <c r="I13">
        <f>(0.67*G12+0.33*G15)</f>
        <v>0.74564680227500624</v>
      </c>
      <c r="J13">
        <f t="shared" si="5"/>
        <v>3.0541127704184783</v>
      </c>
      <c r="M13">
        <f t="shared" si="2"/>
        <v>1989</v>
      </c>
      <c r="N13">
        <f t="shared" si="0"/>
        <v>2.63</v>
      </c>
      <c r="P13" s="2">
        <f t="shared" si="3"/>
        <v>3.0541127704184783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2.6737684290040411</v>
      </c>
      <c r="I14">
        <f>(0.33*G12+0.67*G15)</f>
        <v>0.73335144023044219</v>
      </c>
      <c r="J14">
        <f t="shared" si="5"/>
        <v>3.4071198692344833</v>
      </c>
      <c r="M14">
        <f t="shared" si="2"/>
        <v>1990</v>
      </c>
      <c r="N14">
        <f t="shared" si="0"/>
        <v>3.04</v>
      </c>
      <c r="P14" s="2">
        <f t="shared" si="3"/>
        <v>3.4071198692344833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Residual_Prices!AP28</f>
        <v>3.0790000000000002</v>
      </c>
      <c r="F15">
        <f t="shared" si="1"/>
        <v>2.3575822935186936</v>
      </c>
      <c r="G15">
        <f>E15-F15</f>
        <v>0.72141770648130654</v>
      </c>
      <c r="H15">
        <f>G15^2</f>
        <v>0.52044350722474852</v>
      </c>
      <c r="I15">
        <f>G15</f>
        <v>0.72141770648130654</v>
      </c>
      <c r="J15">
        <f t="shared" si="5"/>
        <v>3.0790000000000002</v>
      </c>
      <c r="M15">
        <f t="shared" si="2"/>
        <v>1991</v>
      </c>
      <c r="N15">
        <f t="shared" si="0"/>
        <v>2.3199999999999998</v>
      </c>
      <c r="O15">
        <f>E15</f>
        <v>3.0790000000000002</v>
      </c>
      <c r="P15" s="2">
        <f t="shared" si="3"/>
        <v>3.0790000000000002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2.1304193998347616</v>
      </c>
      <c r="I16">
        <f>(0.67*G15+0.33*G18)</f>
        <v>0.81755517880781314</v>
      </c>
      <c r="J16">
        <f t="shared" si="5"/>
        <v>2.9479745786425746</v>
      </c>
      <c r="M16">
        <f t="shared" si="2"/>
        <v>1992</v>
      </c>
      <c r="N16">
        <f t="shared" si="0"/>
        <v>2.31</v>
      </c>
      <c r="P16" s="2">
        <f t="shared" si="3"/>
        <v>2.9479745786425746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2.1089310202371125</v>
      </c>
      <c r="I17">
        <f>(0.33*G15+0.67*G18)</f>
        <v>0.91660590787148655</v>
      </c>
      <c r="J17">
        <f t="shared" si="5"/>
        <v>3.0255369281085991</v>
      </c>
      <c r="M17">
        <f t="shared" si="2"/>
        <v>1993</v>
      </c>
      <c r="N17">
        <f t="shared" si="0"/>
        <v>2.2799999999999998</v>
      </c>
      <c r="P17" s="2">
        <f t="shared" si="3"/>
        <v>3.0255369281085991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Residual_Prices!AP31</f>
        <v>3.18</v>
      </c>
      <c r="F18">
        <f t="shared" si="1"/>
        <v>2.1672566198020071</v>
      </c>
      <c r="G18">
        <f>E18-F18</f>
        <v>1.012743380197993</v>
      </c>
      <c r="H18">
        <f>G18^2</f>
        <v>1.0256491541348567</v>
      </c>
      <c r="I18">
        <f>G18</f>
        <v>1.012743380197993</v>
      </c>
      <c r="J18">
        <f t="shared" si="5"/>
        <v>3.18</v>
      </c>
      <c r="M18">
        <f t="shared" si="2"/>
        <v>1994</v>
      </c>
      <c r="N18">
        <f t="shared" si="0"/>
        <v>2.39</v>
      </c>
      <c r="O18">
        <f>E18</f>
        <v>3.18</v>
      </c>
      <c r="P18" s="2">
        <f t="shared" si="3"/>
        <v>3.18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2.3606520369509028</v>
      </c>
      <c r="I19">
        <f>0.75*G18+0.25*G22</f>
        <v>0.81004570086305816</v>
      </c>
      <c r="J19">
        <f t="shared" si="5"/>
        <v>3.1706977378139607</v>
      </c>
      <c r="M19">
        <f t="shared" si="2"/>
        <v>1995</v>
      </c>
      <c r="N19">
        <f t="shared" si="0"/>
        <v>2.65</v>
      </c>
      <c r="P19" s="2">
        <f t="shared" si="3"/>
        <v>3.1706977378139607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2.7167451881993396</v>
      </c>
      <c r="I20">
        <f>0.5*G18+0.5*G22</f>
        <v>0.60734802152812328</v>
      </c>
      <c r="J20">
        <f t="shared" si="5"/>
        <v>3.3240932097274629</v>
      </c>
      <c r="M20">
        <f t="shared" si="2"/>
        <v>1996</v>
      </c>
      <c r="N20">
        <f t="shared" si="0"/>
        <v>3.1</v>
      </c>
      <c r="P20" s="2">
        <f t="shared" si="3"/>
        <v>3.3240932097274629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2.7136754370665965</v>
      </c>
      <c r="I21">
        <f>0.25*G18+0.75*G22</f>
        <v>0.40465034219318841</v>
      </c>
      <c r="J21">
        <f t="shared" si="5"/>
        <v>3.1183257792597852</v>
      </c>
      <c r="M21">
        <f t="shared" si="2"/>
        <v>1997</v>
      </c>
      <c r="N21">
        <f t="shared" si="0"/>
        <v>2.87</v>
      </c>
      <c r="P21" s="2">
        <f t="shared" si="3"/>
        <v>3.1183257792597852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Residual_Prices!AP35</f>
        <v>2.36</v>
      </c>
      <c r="F22">
        <f t="shared" si="1"/>
        <v>2.1580473371417463</v>
      </c>
      <c r="G22">
        <f>E22-F22</f>
        <v>0.20195266285825353</v>
      </c>
      <c r="H22">
        <f>G22^2</f>
        <v>4.0784878035539415E-2</v>
      </c>
      <c r="I22">
        <f>G22</f>
        <v>0.20195266285825353</v>
      </c>
      <c r="J22">
        <f t="shared" si="5"/>
        <v>2.36</v>
      </c>
      <c r="M22">
        <f t="shared" si="2"/>
        <v>1998</v>
      </c>
      <c r="N22">
        <f t="shared" si="0"/>
        <v>2.08</v>
      </c>
      <c r="O22">
        <f>E22</f>
        <v>2.36</v>
      </c>
      <c r="P22" s="2">
        <f t="shared" si="3"/>
        <v>2.36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2.1918147597730409</v>
      </c>
      <c r="I23">
        <f>0.75*G22+0.25*G26</f>
        <v>0.34017348397772784</v>
      </c>
      <c r="J23">
        <f t="shared" si="5"/>
        <v>2.5319882437507686</v>
      </c>
      <c r="M23">
        <f t="shared" si="2"/>
        <v>1999</v>
      </c>
      <c r="N23">
        <f t="shared" si="0"/>
        <v>2.5299999999999998</v>
      </c>
      <c r="P23" s="2">
        <f t="shared" si="3"/>
        <v>2.5319882437507686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3.2754430431072006</v>
      </c>
      <c r="I24">
        <f>0.5*G22+0.5*G26</f>
        <v>0.47839430509720215</v>
      </c>
      <c r="J24">
        <f t="shared" si="5"/>
        <v>3.753837348204403</v>
      </c>
      <c r="M24">
        <f t="shared" si="2"/>
        <v>2000</v>
      </c>
      <c r="N24">
        <f t="shared" si="0"/>
        <v>4.07</v>
      </c>
      <c r="P24" s="2">
        <f t="shared" si="3"/>
        <v>3.753837348204403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3.4350710622665117</v>
      </c>
      <c r="I25">
        <f>0.25*G22+0.75*G26</f>
        <v>0.61661512621667647</v>
      </c>
      <c r="J25">
        <f t="shared" si="5"/>
        <v>4.0516861884831883</v>
      </c>
      <c r="M25">
        <f t="shared" si="2"/>
        <v>2001</v>
      </c>
      <c r="N25">
        <f t="shared" si="0"/>
        <v>3.56</v>
      </c>
      <c r="P25" s="2">
        <f t="shared" si="3"/>
        <v>4.0516861884831883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Residual_Prices!AP39</f>
        <v>4.1500000000000004</v>
      </c>
      <c r="F26">
        <f t="shared" si="1"/>
        <v>3.3951640526638496</v>
      </c>
      <c r="G26">
        <f>E26-F26</f>
        <v>0.75483594733615078</v>
      </c>
      <c r="H26">
        <f>G26^2</f>
        <v>0.56977730739086418</v>
      </c>
      <c r="I26">
        <f>G26</f>
        <v>0.75483594733615078</v>
      </c>
      <c r="J26">
        <f t="shared" si="5"/>
        <v>4.1500000000000004</v>
      </c>
      <c r="M26">
        <f t="shared" si="2"/>
        <v>2002</v>
      </c>
      <c r="N26">
        <f t="shared" si="0"/>
        <v>3.75</v>
      </c>
      <c r="O26">
        <f>E26</f>
        <v>4.1500000000000004</v>
      </c>
      <c r="P26" s="2">
        <f t="shared" si="3"/>
        <v>4.1500000000000004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4.0060479833096219</v>
      </c>
      <c r="I27">
        <f>0.75*G26+0.25*G30</f>
        <v>0.78949839798869137</v>
      </c>
      <c r="J27">
        <f t="shared" si="5"/>
        <v>4.7955463812983137</v>
      </c>
      <c r="M27">
        <f t="shared" si="2"/>
        <v>2003</v>
      </c>
      <c r="N27">
        <f t="shared" si="0"/>
        <v>4.6500000000000004</v>
      </c>
      <c r="P27" s="2">
        <f t="shared" si="3"/>
        <v>4.7955463812983137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4.3989783807071223</v>
      </c>
      <c r="I28">
        <f>0.5*G26+0.5*G30</f>
        <v>0.82416084864123196</v>
      </c>
      <c r="J28">
        <f t="shared" si="5"/>
        <v>5.2231392293483543</v>
      </c>
      <c r="M28">
        <f t="shared" si="2"/>
        <v>2004</v>
      </c>
      <c r="N28">
        <f t="shared" si="0"/>
        <v>4.84</v>
      </c>
      <c r="P28" s="2">
        <f t="shared" si="3"/>
        <v>5.2231392293483543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5.7527462784178391</v>
      </c>
      <c r="I29">
        <f>0.25*G26+0.75*G30</f>
        <v>0.85882329929377255</v>
      </c>
      <c r="J29">
        <f t="shared" si="5"/>
        <v>6.6115695777116112</v>
      </c>
      <c r="M29">
        <f t="shared" si="2"/>
        <v>2005</v>
      </c>
      <c r="N29">
        <f t="shared" si="0"/>
        <v>6.95</v>
      </c>
      <c r="P29" s="2">
        <f t="shared" si="3"/>
        <v>6.6115695777116112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Residual_Prices!AP43</f>
        <v>8</v>
      </c>
      <c r="F30">
        <f t="shared" si="1"/>
        <v>7.1065142500536869</v>
      </c>
      <c r="G30">
        <f>E30-F30</f>
        <v>0.89348574994631313</v>
      </c>
      <c r="H30">
        <f>G30^2</f>
        <v>0.79831678535712558</v>
      </c>
      <c r="I30">
        <f>G30</f>
        <v>0.89348574994631313</v>
      </c>
      <c r="J30">
        <f t="shared" si="5"/>
        <v>8</v>
      </c>
      <c r="M30">
        <f t="shared" si="2"/>
        <v>2006</v>
      </c>
      <c r="N30">
        <f t="shared" si="0"/>
        <v>8.1</v>
      </c>
      <c r="O30">
        <f>E30</f>
        <v>8</v>
      </c>
      <c r="P30" s="2">
        <f t="shared" si="3"/>
        <v>8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8.128747191160798</v>
      </c>
      <c r="I31">
        <f>0.75*G30+0.25*G34</f>
        <v>0.13546224857947986</v>
      </c>
      <c r="J31">
        <f t="shared" si="5"/>
        <v>8.2642094397402772</v>
      </c>
      <c r="M31">
        <f t="shared" si="2"/>
        <v>2007</v>
      </c>
      <c r="N31">
        <f t="shared" si="0"/>
        <v>9.19</v>
      </c>
      <c r="P31" s="2">
        <f t="shared" si="3"/>
        <v>8.2642094397402772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10.796376023952831</v>
      </c>
      <c r="I32">
        <f>0.5*G30+0.5*G34</f>
        <v>-0.62256125278735341</v>
      </c>
      <c r="J32">
        <f t="shared" si="5"/>
        <v>10.173814771165478</v>
      </c>
      <c r="M32">
        <f t="shared" si="2"/>
        <v>2008</v>
      </c>
      <c r="N32">
        <f t="shared" si="0"/>
        <v>12.99</v>
      </c>
      <c r="P32" s="2">
        <f t="shared" si="3"/>
        <v>10.173814771165478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9.4825152698340762</v>
      </c>
      <c r="I33">
        <f>0.25*G30+0.75*G34</f>
        <v>-1.3805847541541867</v>
      </c>
      <c r="J33">
        <f t="shared" si="5"/>
        <v>8.1019305156798893</v>
      </c>
      <c r="M33">
        <f t="shared" si="2"/>
        <v>2009</v>
      </c>
      <c r="N33">
        <f t="shared" si="0"/>
        <v>8.9499999999999993</v>
      </c>
      <c r="P33" s="2">
        <f t="shared" si="3"/>
        <v>8.1019305156798893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Residual_Prices!AP47</f>
        <v>7.7</v>
      </c>
      <c r="F34">
        <f>$H$3*D34+$I$3*D33</f>
        <v>9.8386082555210201</v>
      </c>
      <c r="G34">
        <f>E34-F34</f>
        <v>-2.13860825552102</v>
      </c>
      <c r="H34">
        <f>G34^2</f>
        <v>4.5736452705826602</v>
      </c>
      <c r="I34">
        <f>G34</f>
        <v>-2.13860825552102</v>
      </c>
      <c r="J34">
        <f>F34+I34</f>
        <v>7.7</v>
      </c>
      <c r="M34">
        <f>C34</f>
        <v>2010</v>
      </c>
      <c r="N34">
        <f t="shared" si="0"/>
        <v>11.55</v>
      </c>
      <c r="O34">
        <f>E34</f>
        <v>7.7</v>
      </c>
      <c r="P34" s="2">
        <f>J34</f>
        <v>7.7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13.485493284855881</v>
      </c>
      <c r="I35">
        <f>0.75*G34+0.25*G38</f>
        <v>-1.545352924657079</v>
      </c>
      <c r="J35">
        <f t="shared" ref="J35:J42" si="7">F35+I35</f>
        <v>11.940140360198802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11.940140360198802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15.701866290867333</v>
      </c>
      <c r="I36">
        <f>0.5*G34+0.5*G38</f>
        <v>-0.95209759379313796</v>
      </c>
      <c r="J36">
        <f t="shared" si="7"/>
        <v>14.749768697074195</v>
      </c>
      <c r="M36">
        <f t="shared" si="8"/>
        <v>2012</v>
      </c>
      <c r="N36">
        <f t="shared" si="0"/>
        <v>17.48</v>
      </c>
      <c r="P36" s="2">
        <f t="shared" si="9"/>
        <v>14.749768697074195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15.643540739815805</v>
      </c>
      <c r="I37">
        <f>0.25*G34+0.75*G38</f>
        <v>-0.35884226292919696</v>
      </c>
      <c r="J37">
        <f t="shared" si="7"/>
        <v>15.284698476886607</v>
      </c>
      <c r="M37">
        <f t="shared" si="8"/>
        <v>2013</v>
      </c>
      <c r="N37">
        <f t="shared" si="0"/>
        <v>16.739999999999998</v>
      </c>
      <c r="P37" s="2">
        <f t="shared" si="9"/>
        <v>15.284698476886607</v>
      </c>
    </row>
    <row r="38" spans="3:16" x14ac:dyDescent="0.2">
      <c r="C38">
        <f t="shared" si="4"/>
        <v>2014</v>
      </c>
      <c r="D38" s="3">
        <f>[4]Prices!O34</f>
        <v>15.68</v>
      </c>
      <c r="E38" s="18">
        <v>15</v>
      </c>
      <c r="F38">
        <f t="shared" si="6"/>
        <v>14.765586932065256</v>
      </c>
      <c r="G38">
        <f>E38-F38</f>
        <v>0.23441306793474403</v>
      </c>
      <c r="H38">
        <f>G38^2</f>
        <v>5.494948641857892E-2</v>
      </c>
      <c r="I38">
        <f>G38</f>
        <v>0.23441306793474403</v>
      </c>
      <c r="J38">
        <f t="shared" si="7"/>
        <v>15</v>
      </c>
      <c r="M38">
        <f t="shared" si="8"/>
        <v>2014</v>
      </c>
      <c r="N38">
        <f t="shared" si="0"/>
        <v>15.68</v>
      </c>
      <c r="O38">
        <f>E38</f>
        <v>15</v>
      </c>
      <c r="P38" s="2">
        <f t="shared" si="9"/>
        <v>15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10.130236518243883</v>
      </c>
      <c r="I39" s="17">
        <f>I38</f>
        <v>0.23441306793474403</v>
      </c>
      <c r="J39">
        <f t="shared" si="7"/>
        <v>10.364649586178627</v>
      </c>
      <c r="M39">
        <f t="shared" si="8"/>
        <v>2015</v>
      </c>
      <c r="N39">
        <f t="shared" si="0"/>
        <v>8.66</v>
      </c>
      <c r="P39" s="2">
        <f t="shared" si="9"/>
        <v>10.364649586178627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6.5693048355776993</v>
      </c>
      <c r="I40" s="17">
        <f t="shared" ref="I40:I42" si="10">I39</f>
        <v>0.23441306793474403</v>
      </c>
      <c r="J40">
        <f t="shared" si="7"/>
        <v>6.8037179035124433</v>
      </c>
      <c r="M40">
        <f t="shared" si="8"/>
        <v>2016</v>
      </c>
      <c r="N40">
        <f t="shared" si="0"/>
        <v>6.37</v>
      </c>
      <c r="P40" s="2">
        <f t="shared" si="9"/>
        <v>6.8037179035124433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7.2845607983410083</v>
      </c>
      <c r="I41" s="17">
        <f t="shared" si="10"/>
        <v>0.23441306793474403</v>
      </c>
      <c r="J41">
        <f t="shared" si="7"/>
        <v>7.5189738662757524</v>
      </c>
      <c r="M41">
        <f t="shared" si="8"/>
        <v>2017</v>
      </c>
      <c r="N41">
        <f t="shared" si="0"/>
        <v>8.68</v>
      </c>
      <c r="P41" s="2">
        <f t="shared" si="9"/>
        <v>7.5189738662757524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9.5469802415254232</v>
      </c>
      <c r="I42" s="17">
        <f t="shared" si="10"/>
        <v>0.23441306793474403</v>
      </c>
      <c r="J42">
        <f t="shared" si="7"/>
        <v>9.7813933094601673</v>
      </c>
      <c r="M42">
        <f t="shared" si="8"/>
        <v>2018</v>
      </c>
      <c r="N42">
        <f t="shared" si="0"/>
        <v>11.21</v>
      </c>
      <c r="P42" s="2">
        <f t="shared" si="9"/>
        <v>9.7813933094601673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7109375" customWidth="1"/>
  </cols>
  <sheetData>
    <row r="2" spans="3:16" x14ac:dyDescent="0.2">
      <c r="K2" s="9" t="s">
        <v>35</v>
      </c>
    </row>
    <row r="3" spans="3:16" x14ac:dyDescent="0.2">
      <c r="H3" s="4">
        <v>0.74157879815455785</v>
      </c>
      <c r="I3" s="4">
        <v>0.62256176498983595</v>
      </c>
      <c r="K3">
        <v>0</v>
      </c>
    </row>
    <row r="4" spans="3:16" x14ac:dyDescent="0.2">
      <c r="H4">
        <f>SUM(H9:H38)</f>
        <v>5.5800403751571066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-1.3138800075256984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6.1564850891244802</v>
      </c>
      <c r="I8">
        <f>G9</f>
        <v>-1.3138800075256984</v>
      </c>
      <c r="J8">
        <f>F8+I8</f>
        <v>4.8426050815987818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4.8426050815987818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Residual_Prices!AQ22</f>
        <v>4.6659999999999995</v>
      </c>
      <c r="F9">
        <f t="shared" si="1"/>
        <v>5.9798800075256979</v>
      </c>
      <c r="G9">
        <f>E9-F9</f>
        <v>-1.3138800075256984</v>
      </c>
      <c r="H9">
        <f>G9^2</f>
        <v>1.7262806741757295</v>
      </c>
      <c r="I9">
        <f>G9</f>
        <v>-1.3138800075256984</v>
      </c>
      <c r="J9">
        <f t="shared" ref="J9:J33" si="5">F9+I9</f>
        <v>4.6659999999999995</v>
      </c>
      <c r="M9">
        <f t="shared" si="2"/>
        <v>1985</v>
      </c>
      <c r="N9">
        <f t="shared" si="0"/>
        <v>4.16</v>
      </c>
      <c r="O9">
        <f>E9</f>
        <v>4.6659999999999995</v>
      </c>
      <c r="P9" s="2">
        <f t="shared" si="3"/>
        <v>4.6659999999999995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4.3622302699471112</v>
      </c>
      <c r="I10">
        <f>(0.67*G9+0.33*G12)</f>
        <v>-1.145378412678828</v>
      </c>
      <c r="J10">
        <f t="shared" si="5"/>
        <v>3.2168518572682832</v>
      </c>
      <c r="M10">
        <f t="shared" si="2"/>
        <v>1986</v>
      </c>
      <c r="N10">
        <f t="shared" si="0"/>
        <v>2.39</v>
      </c>
      <c r="P10" s="2">
        <f t="shared" si="3"/>
        <v>3.2168518572682832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3.601422193066198</v>
      </c>
      <c r="I11">
        <f>(0.33*G9+0.67*G12)</f>
        <v>-0.97177070889720396</v>
      </c>
      <c r="J11">
        <f t="shared" si="5"/>
        <v>2.6296514841689942</v>
      </c>
      <c r="M11">
        <f t="shared" si="2"/>
        <v>1987</v>
      </c>
      <c r="N11">
        <f t="shared" si="0"/>
        <v>2.85</v>
      </c>
      <c r="P11" s="2">
        <f t="shared" si="3"/>
        <v>2.6296514841689942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Residual_Prices!AQ25</f>
        <v>2.6469999999999998</v>
      </c>
      <c r="F12">
        <f t="shared" si="1"/>
        <v>3.4502691140503332</v>
      </c>
      <c r="G12">
        <f>E12-F12</f>
        <v>-0.80326911405033341</v>
      </c>
      <c r="H12">
        <f>G12^2</f>
        <v>0.64524126958720751</v>
      </c>
      <c r="I12">
        <f>G12</f>
        <v>-0.80326911405033341</v>
      </c>
      <c r="J12">
        <f t="shared" si="5"/>
        <v>2.6469999999999998</v>
      </c>
      <c r="M12">
        <f t="shared" si="2"/>
        <v>1988</v>
      </c>
      <c r="N12">
        <f t="shared" si="0"/>
        <v>2.2599999999999998</v>
      </c>
      <c r="O12">
        <f>E12</f>
        <v>2.6469999999999998</v>
      </c>
      <c r="P12" s="2">
        <f t="shared" si="3"/>
        <v>2.6469999999999998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3.3573418280235163</v>
      </c>
      <c r="I13">
        <f>(0.67*G12+0.33*G15)</f>
        <v>-0.61608699691865643</v>
      </c>
      <c r="J13">
        <f t="shared" si="5"/>
        <v>2.7412548311048601</v>
      </c>
      <c r="M13">
        <f t="shared" si="2"/>
        <v>1989</v>
      </c>
      <c r="N13">
        <f t="shared" si="0"/>
        <v>2.63</v>
      </c>
      <c r="P13" s="2">
        <f t="shared" si="3"/>
        <v>2.7412548311048601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3.8917369883131245</v>
      </c>
      <c r="I14">
        <f>(0.33*G12+0.67*G15)</f>
        <v>-0.42323269441935263</v>
      </c>
      <c r="J14">
        <f t="shared" si="5"/>
        <v>3.4685042938937718</v>
      </c>
      <c r="M14">
        <f t="shared" si="2"/>
        <v>1990</v>
      </c>
      <c r="N14">
        <f t="shared" si="0"/>
        <v>3.04</v>
      </c>
      <c r="P14" s="2">
        <f t="shared" si="3"/>
        <v>3.4685042938937718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Residual_Prices!AQ28</f>
        <v>3.3769999999999998</v>
      </c>
      <c r="F15">
        <f t="shared" si="1"/>
        <v>3.6130505772876753</v>
      </c>
      <c r="G15">
        <f>E15-F15</f>
        <v>-0.23605057728767553</v>
      </c>
      <c r="H15">
        <f>G15^2</f>
        <v>5.5719875037844882E-2</v>
      </c>
      <c r="I15">
        <f>G15</f>
        <v>-0.23605057728767553</v>
      </c>
      <c r="J15">
        <f t="shared" si="5"/>
        <v>3.3769999999999998</v>
      </c>
      <c r="M15">
        <f t="shared" si="2"/>
        <v>1991</v>
      </c>
      <c r="N15">
        <f t="shared" si="0"/>
        <v>2.3199999999999998</v>
      </c>
      <c r="O15">
        <f>E15</f>
        <v>3.3769999999999998</v>
      </c>
      <c r="P15" s="2">
        <f t="shared" si="3"/>
        <v>3.3769999999999998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3.157390318513448</v>
      </c>
      <c r="I16">
        <f>(0.67*G15+0.33*G18)</f>
        <v>-0.11156255686559485</v>
      </c>
      <c r="J16">
        <f t="shared" si="5"/>
        <v>3.0458277616478533</v>
      </c>
      <c r="M16">
        <f t="shared" si="2"/>
        <v>1992</v>
      </c>
      <c r="N16">
        <f t="shared" si="0"/>
        <v>2.31</v>
      </c>
      <c r="P16" s="2">
        <f t="shared" si="3"/>
        <v>3.0458277616478533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3.1289173369189127</v>
      </c>
      <c r="I17">
        <f>(0.33*G15+0.67*G18)</f>
        <v>1.6697827811700414E-2</v>
      </c>
      <c r="J17">
        <f t="shared" si="5"/>
        <v>3.145615164730613</v>
      </c>
      <c r="M17">
        <f t="shared" si="2"/>
        <v>1993</v>
      </c>
      <c r="N17">
        <f t="shared" si="0"/>
        <v>2.2799999999999998</v>
      </c>
      <c r="P17" s="2">
        <f t="shared" si="3"/>
        <v>3.145615164730613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Residual_Prices!AQ31</f>
        <v>3.3330000000000002</v>
      </c>
      <c r="F18">
        <f t="shared" si="1"/>
        <v>3.1918141517662191</v>
      </c>
      <c r="G18">
        <f>E18-F18</f>
        <v>0.14118584823378111</v>
      </c>
      <c r="H18">
        <f>G18^2</f>
        <v>1.9933443741492272E-2</v>
      </c>
      <c r="I18">
        <f>G18</f>
        <v>0.14118584823378111</v>
      </c>
      <c r="J18">
        <f t="shared" si="5"/>
        <v>3.3330000000000002</v>
      </c>
      <c r="M18">
        <f t="shared" si="2"/>
        <v>1994</v>
      </c>
      <c r="N18">
        <f t="shared" si="0"/>
        <v>2.39</v>
      </c>
      <c r="O18">
        <f>E18</f>
        <v>3.3330000000000002</v>
      </c>
      <c r="P18" s="2">
        <f t="shared" si="3"/>
        <v>3.3330000000000002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3.4531064334352859</v>
      </c>
      <c r="I19">
        <f>0.75*G18+0.25*G22</f>
        <v>-0.10141965524524155</v>
      </c>
      <c r="J19">
        <f t="shared" si="5"/>
        <v>3.3516867781900443</v>
      </c>
      <c r="M19">
        <f t="shared" si="2"/>
        <v>1995</v>
      </c>
      <c r="N19">
        <f t="shared" si="0"/>
        <v>2.65</v>
      </c>
      <c r="P19" s="2">
        <f t="shared" si="3"/>
        <v>3.3516867781900443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3.9486829515021946</v>
      </c>
      <c r="I20">
        <f>0.5*G18+0.5*G22</f>
        <v>-0.3440251587242642</v>
      </c>
      <c r="J20">
        <f t="shared" si="5"/>
        <v>3.6046577927779304</v>
      </c>
      <c r="M20">
        <f t="shared" si="2"/>
        <v>1996</v>
      </c>
      <c r="N20">
        <f t="shared" si="0"/>
        <v>3.1</v>
      </c>
      <c r="P20" s="2">
        <f t="shared" si="3"/>
        <v>3.6046577927779304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4.0582726221720726</v>
      </c>
      <c r="I21">
        <f>0.25*G18+0.75*G22</f>
        <v>-0.58663066220328686</v>
      </c>
      <c r="J21">
        <f t="shared" si="5"/>
        <v>3.4716419599687858</v>
      </c>
      <c r="M21">
        <f t="shared" si="2"/>
        <v>1997</v>
      </c>
      <c r="N21">
        <f t="shared" si="0"/>
        <v>2.87</v>
      </c>
      <c r="P21" s="2">
        <f t="shared" si="3"/>
        <v>3.4716419599687858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Residual_Prices!AQ35</f>
        <v>2.5</v>
      </c>
      <c r="F22">
        <f t="shared" si="1"/>
        <v>3.3292361656823095</v>
      </c>
      <c r="G22">
        <f>E22-F22</f>
        <v>-0.82923616568230951</v>
      </c>
      <c r="H22">
        <f>G22^2</f>
        <v>0.68763261847549872</v>
      </c>
      <c r="I22">
        <f>G22</f>
        <v>-0.82923616568230951</v>
      </c>
      <c r="J22">
        <f t="shared" si="5"/>
        <v>2.5</v>
      </c>
      <c r="M22">
        <f t="shared" si="2"/>
        <v>1998</v>
      </c>
      <c r="N22">
        <f t="shared" si="0"/>
        <v>2.08</v>
      </c>
      <c r="O22">
        <f>E22</f>
        <v>2.5</v>
      </c>
      <c r="P22" s="2">
        <f t="shared" si="3"/>
        <v>2.5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3.1711228305098902</v>
      </c>
      <c r="I23">
        <f>0.75*G22+0.25*G26</f>
        <v>-0.62873721837258412</v>
      </c>
      <c r="J23">
        <f t="shared" si="5"/>
        <v>2.5423856121373061</v>
      </c>
      <c r="M23">
        <f t="shared" si="2"/>
        <v>1999</v>
      </c>
      <c r="N23">
        <f t="shared" si="0"/>
        <v>2.5299999999999998</v>
      </c>
      <c r="P23" s="2">
        <f t="shared" si="3"/>
        <v>2.5423856121373061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4.5933069739133359</v>
      </c>
      <c r="I24">
        <f>0.5*G22+0.5*G26</f>
        <v>-0.42823827106285872</v>
      </c>
      <c r="J24">
        <f t="shared" si="5"/>
        <v>4.1650687028504771</v>
      </c>
      <c r="M24">
        <f t="shared" si="2"/>
        <v>2000</v>
      </c>
      <c r="N24">
        <f t="shared" si="0"/>
        <v>4.07</v>
      </c>
      <c r="P24" s="2">
        <f t="shared" si="3"/>
        <v>4.1650687028504771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5.1738469049388582</v>
      </c>
      <c r="I25">
        <f>0.25*G22+0.75*G26</f>
        <v>-0.22773932375313333</v>
      </c>
      <c r="J25">
        <f t="shared" si="5"/>
        <v>4.9461075811857249</v>
      </c>
      <c r="M25">
        <f t="shared" si="2"/>
        <v>2001</v>
      </c>
      <c r="N25">
        <f t="shared" si="0"/>
        <v>3.56</v>
      </c>
      <c r="P25" s="2">
        <f t="shared" si="3"/>
        <v>4.9461075811857249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Residual_Prices!AQ39</f>
        <v>4.97</v>
      </c>
      <c r="F26">
        <f t="shared" si="1"/>
        <v>4.9972403764434077</v>
      </c>
      <c r="G26">
        <f>E26-F26</f>
        <v>-2.7240376443407932E-2</v>
      </c>
      <c r="H26">
        <f>G26^2</f>
        <v>7.4203810877857381E-4</v>
      </c>
      <c r="I26">
        <f>G26</f>
        <v>-2.7240376443407932E-2</v>
      </c>
      <c r="J26">
        <f t="shared" si="5"/>
        <v>4.97</v>
      </c>
      <c r="M26">
        <f t="shared" si="2"/>
        <v>2002</v>
      </c>
      <c r="N26">
        <f t="shared" si="0"/>
        <v>3.75</v>
      </c>
      <c r="O26">
        <f>E26</f>
        <v>4.97</v>
      </c>
      <c r="P26" s="2">
        <f t="shared" si="3"/>
        <v>4.97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5.7829480301305791</v>
      </c>
      <c r="I27">
        <f>0.75*G26+0.25*G30</f>
        <v>-0.30632841526537535</v>
      </c>
      <c r="J27">
        <f t="shared" si="5"/>
        <v>5.4766196148652035</v>
      </c>
      <c r="M27">
        <f t="shared" si="2"/>
        <v>2003</v>
      </c>
      <c r="N27">
        <f t="shared" si="0"/>
        <v>4.6500000000000004</v>
      </c>
      <c r="P27" s="2">
        <f t="shared" si="3"/>
        <v>5.4766196148652035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6.4841535902707967</v>
      </c>
      <c r="I28">
        <f>0.5*G26+0.5*G30</f>
        <v>-0.58541645408734277</v>
      </c>
      <c r="J28">
        <f t="shared" si="5"/>
        <v>5.8987371361834544</v>
      </c>
      <c r="M28">
        <f t="shared" si="2"/>
        <v>2004</v>
      </c>
      <c r="N28">
        <f t="shared" si="0"/>
        <v>4.84</v>
      </c>
      <c r="P28" s="2">
        <f t="shared" si="3"/>
        <v>5.8987371361834544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8.1671715897249832</v>
      </c>
      <c r="I29">
        <f>0.25*G26+0.75*G30</f>
        <v>-0.8645044929093102</v>
      </c>
      <c r="J29">
        <f t="shared" si="5"/>
        <v>7.3026670968156733</v>
      </c>
      <c r="M29">
        <f t="shared" si="2"/>
        <v>2005</v>
      </c>
      <c r="N29">
        <f t="shared" si="0"/>
        <v>6.95</v>
      </c>
      <c r="P29" s="2">
        <f t="shared" si="3"/>
        <v>7.3026670968156733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Residual_Prices!AQ43</f>
        <v>9.19</v>
      </c>
      <c r="F30">
        <f t="shared" si="1"/>
        <v>10.333592531731277</v>
      </c>
      <c r="G30">
        <f>E30-F30</f>
        <v>-1.1435925317312776</v>
      </c>
      <c r="H30">
        <f>G30^2</f>
        <v>1.3078038786315531</v>
      </c>
      <c r="I30">
        <f>G30</f>
        <v>-1.1435925317312776</v>
      </c>
      <c r="J30">
        <f t="shared" si="5"/>
        <v>9.19</v>
      </c>
      <c r="M30">
        <f t="shared" si="2"/>
        <v>2006</v>
      </c>
      <c r="N30">
        <f t="shared" si="0"/>
        <v>8.1</v>
      </c>
      <c r="O30">
        <f>E30</f>
        <v>9.19</v>
      </c>
      <c r="P30" s="2">
        <f t="shared" si="3"/>
        <v>9.19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11.857859451458058</v>
      </c>
      <c r="I31">
        <f>0.75*G30+0.25*G34</f>
        <v>-0.81198512763450159</v>
      </c>
      <c r="J31">
        <f t="shared" si="5"/>
        <v>11.045874323823556</v>
      </c>
      <c r="M31">
        <f t="shared" si="2"/>
        <v>2007</v>
      </c>
      <c r="N31">
        <f t="shared" si="0"/>
        <v>9.19</v>
      </c>
      <c r="P31" s="2">
        <f t="shared" si="3"/>
        <v>11.045874323823556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15.354451208284299</v>
      </c>
      <c r="I32">
        <f>0.5*G30+0.5*G34</f>
        <v>-0.48037772353772556</v>
      </c>
      <c r="J32">
        <f t="shared" si="5"/>
        <v>14.874073484746575</v>
      </c>
      <c r="M32">
        <f t="shared" si="2"/>
        <v>2008</v>
      </c>
      <c r="N32">
        <f t="shared" si="0"/>
        <v>12.99</v>
      </c>
      <c r="P32" s="2">
        <f t="shared" si="3"/>
        <v>14.874073484746575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14.72420757070126</v>
      </c>
      <c r="I33">
        <f>0.25*G30+0.75*G34</f>
        <v>-0.14877031944094954</v>
      </c>
      <c r="J33">
        <f t="shared" si="5"/>
        <v>14.575437251260311</v>
      </c>
      <c r="M33">
        <f t="shared" si="2"/>
        <v>2009</v>
      </c>
      <c r="N33">
        <f t="shared" si="0"/>
        <v>8.9499999999999993</v>
      </c>
      <c r="P33" s="2">
        <f t="shared" si="3"/>
        <v>14.575437251260311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Residual_Prices!AQ47</f>
        <v>14.32</v>
      </c>
      <c r="F34">
        <f>$H$3*D34+$I$3*D33</f>
        <v>14.137162915344174</v>
      </c>
      <c r="G34">
        <f>E34-F34</f>
        <v>0.18283708465582649</v>
      </c>
      <c r="H34">
        <f>G34^2</f>
        <v>3.3429399525441862E-2</v>
      </c>
      <c r="I34">
        <f>G34</f>
        <v>0.18283708465582649</v>
      </c>
      <c r="J34">
        <f>F34+I34</f>
        <v>14.32</v>
      </c>
      <c r="M34">
        <f>C34</f>
        <v>2010</v>
      </c>
      <c r="N34">
        <f t="shared" si="0"/>
        <v>11.55</v>
      </c>
      <c r="O34">
        <f>E34</f>
        <v>14.32</v>
      </c>
      <c r="P34" s="2">
        <f>J34</f>
        <v>14.32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19.196749127754899</v>
      </c>
      <c r="I35">
        <f>0.75*G34+0.25*G38</f>
        <v>0.39971793824353963</v>
      </c>
      <c r="J35">
        <f t="shared" ref="J35:J42" si="7">F35+I35</f>
        <v>19.596467065998439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19.596467065998439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23.042072366927115</v>
      </c>
      <c r="I36">
        <f>0.5*G34+0.5*G38</f>
        <v>0.61659879183125277</v>
      </c>
      <c r="J36">
        <f t="shared" si="7"/>
        <v>23.658671158758366</v>
      </c>
      <c r="M36">
        <f t="shared" si="8"/>
        <v>2012</v>
      </c>
      <c r="N36">
        <f t="shared" si="0"/>
        <v>17.48</v>
      </c>
      <c r="P36" s="2">
        <f t="shared" si="9"/>
        <v>23.658671158758366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23.296408733129631</v>
      </c>
      <c r="I37">
        <f>0.25*G34+0.75*G38</f>
        <v>0.83347964541896591</v>
      </c>
      <c r="J37">
        <f t="shared" si="7"/>
        <v>24.129888378548596</v>
      </c>
      <c r="M37">
        <f t="shared" si="8"/>
        <v>2013</v>
      </c>
      <c r="N37">
        <f t="shared" si="0"/>
        <v>16.739999999999998</v>
      </c>
      <c r="P37" s="2">
        <f t="shared" si="9"/>
        <v>24.129888378548596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Residual_Prices!AQ51</f>
        <v>23.1</v>
      </c>
      <c r="F38">
        <f t="shared" si="6"/>
        <v>22.049639500993322</v>
      </c>
      <c r="G38">
        <f>E38-F38</f>
        <v>1.050360499006679</v>
      </c>
      <c r="H38">
        <f>G38^2</f>
        <v>1.1032571778735598</v>
      </c>
      <c r="I38">
        <f>G38</f>
        <v>1.050360499006679</v>
      </c>
      <c r="J38">
        <f t="shared" si="7"/>
        <v>23.1</v>
      </c>
      <c r="M38">
        <f t="shared" si="8"/>
        <v>2014</v>
      </c>
      <c r="N38">
        <f t="shared" si="0"/>
        <v>15.68</v>
      </c>
      <c r="O38">
        <f>E38</f>
        <v>23.1</v>
      </c>
      <c r="P38" s="2">
        <f t="shared" si="9"/>
        <v>23.1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16.183840867059097</v>
      </c>
      <c r="I39" s="17">
        <f>I38</f>
        <v>1.050360499006679</v>
      </c>
      <c r="J39">
        <f t="shared" si="7"/>
        <v>17.234201366065776</v>
      </c>
      <c r="M39">
        <f t="shared" si="8"/>
        <v>2015</v>
      </c>
      <c r="N39">
        <f t="shared" si="0"/>
        <v>8.66</v>
      </c>
      <c r="P39" s="2">
        <f t="shared" si="9"/>
        <v>17.234201366065776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10.115241829056513</v>
      </c>
      <c r="I40" s="17">
        <f t="shared" ref="I40:I42" si="10">I39</f>
        <v>1.050360499006679</v>
      </c>
      <c r="J40">
        <f t="shared" si="7"/>
        <v>11.165602328063192</v>
      </c>
      <c r="M40">
        <f t="shared" si="8"/>
        <v>2016</v>
      </c>
      <c r="N40">
        <f t="shared" si="0"/>
        <v>6.37</v>
      </c>
      <c r="P40" s="2">
        <f t="shared" si="9"/>
        <v>11.165602328063192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10.402622410966817</v>
      </c>
      <c r="I41" s="17">
        <f t="shared" si="10"/>
        <v>1.050360499006679</v>
      </c>
      <c r="J41">
        <f t="shared" si="7"/>
        <v>11.452982909973496</v>
      </c>
      <c r="M41">
        <f t="shared" si="8"/>
        <v>2017</v>
      </c>
      <c r="N41">
        <f t="shared" si="0"/>
        <v>8.68</v>
      </c>
      <c r="P41" s="2">
        <f t="shared" si="9"/>
        <v>11.452982909973496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13.716934447424372</v>
      </c>
      <c r="I42" s="17">
        <f t="shared" si="10"/>
        <v>1.050360499006679</v>
      </c>
      <c r="J42">
        <f t="shared" si="7"/>
        <v>14.767294946431051</v>
      </c>
      <c r="M42">
        <f t="shared" si="8"/>
        <v>2018</v>
      </c>
      <c r="N42">
        <f t="shared" si="0"/>
        <v>11.21</v>
      </c>
      <c r="P42" s="2">
        <f t="shared" si="9"/>
        <v>14.767294946431051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2:V45"/>
  <sheetViews>
    <sheetView topLeftCell="A8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42578125" customWidth="1"/>
  </cols>
  <sheetData>
    <row r="2" spans="3:16" x14ac:dyDescent="0.2">
      <c r="K2" s="9" t="s">
        <v>35</v>
      </c>
    </row>
    <row r="3" spans="3:16" x14ac:dyDescent="0.2">
      <c r="H3" s="4">
        <v>0</v>
      </c>
      <c r="I3" s="4">
        <v>1.4438605173245034</v>
      </c>
      <c r="K3">
        <v>0</v>
      </c>
    </row>
    <row r="4" spans="3:16" x14ac:dyDescent="0.2">
      <c r="H4">
        <f>SUM(H9:H38)</f>
        <v>12.975703905151503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-1.9639514055589409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6.2807932503615893</v>
      </c>
      <c r="I8">
        <f>G9</f>
        <v>-1.9639514055589409</v>
      </c>
      <c r="J8">
        <f>F8+I8</f>
        <v>4.3168418448026484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4.3168418448026484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Residual_Prices!AR22</f>
        <v>4.75</v>
      </c>
      <c r="F9">
        <f t="shared" si="1"/>
        <v>6.7139514055589409</v>
      </c>
      <c r="G9">
        <f>E9-F9</f>
        <v>-1.9639514055589409</v>
      </c>
      <c r="H9">
        <f>G9^2</f>
        <v>3.8571051233969396</v>
      </c>
      <c r="I9">
        <f>G9</f>
        <v>-1.9639514055589409</v>
      </c>
      <c r="J9">
        <f t="shared" ref="J9:J33" si="5">F9+I9</f>
        <v>4.75</v>
      </c>
      <c r="M9">
        <f t="shared" si="2"/>
        <v>1985</v>
      </c>
      <c r="N9">
        <f t="shared" si="0"/>
        <v>4.16</v>
      </c>
      <c r="O9">
        <f>E9</f>
        <v>4.75</v>
      </c>
      <c r="P9" s="2">
        <f t="shared" si="3"/>
        <v>4.75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6.0064597520699339</v>
      </c>
      <c r="I10">
        <f>(0.67*G9+0.33*G12)</f>
        <v>-1.7794982582681862</v>
      </c>
      <c r="J10">
        <f t="shared" si="5"/>
        <v>4.2269614938017472</v>
      </c>
      <c r="M10">
        <f t="shared" si="2"/>
        <v>1986</v>
      </c>
      <c r="N10">
        <f t="shared" si="0"/>
        <v>2.39</v>
      </c>
      <c r="P10" s="2">
        <f t="shared" si="3"/>
        <v>4.2269614938017472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3.4508266364055631</v>
      </c>
      <c r="I11">
        <f>(0.33*G9+0.67*G12)</f>
        <v>-1.5894556216655902</v>
      </c>
      <c r="J11">
        <f t="shared" si="5"/>
        <v>1.8613710147399729</v>
      </c>
      <c r="M11">
        <f t="shared" si="2"/>
        <v>1987</v>
      </c>
      <c r="N11">
        <f t="shared" si="0"/>
        <v>2.85</v>
      </c>
      <c r="P11" s="2">
        <f t="shared" si="3"/>
        <v>1.8613710147399729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Residual_Prices!AR25</f>
        <v>2.71</v>
      </c>
      <c r="F12">
        <f t="shared" si="1"/>
        <v>4.115002474374835</v>
      </c>
      <c r="G12">
        <f>E12-F12</f>
        <v>-1.4050024743748351</v>
      </c>
      <c r="H12">
        <f>G12^2</f>
        <v>1.974031952999409</v>
      </c>
      <c r="I12">
        <f>G12</f>
        <v>-1.4050024743748351</v>
      </c>
      <c r="J12">
        <f t="shared" si="5"/>
        <v>2.71</v>
      </c>
      <c r="M12">
        <f t="shared" si="2"/>
        <v>1988</v>
      </c>
      <c r="N12">
        <f t="shared" si="0"/>
        <v>2.2599999999999998</v>
      </c>
      <c r="O12">
        <f>E12</f>
        <v>2.71</v>
      </c>
      <c r="P12" s="2">
        <f t="shared" si="3"/>
        <v>2.71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3.2631247691533773</v>
      </c>
      <c r="I13">
        <f>(0.67*G12+0.33*G15)</f>
        <v>-1.2447325288110813</v>
      </c>
      <c r="J13">
        <f t="shared" si="5"/>
        <v>2.0183922403422958</v>
      </c>
      <c r="M13">
        <f t="shared" si="2"/>
        <v>1989</v>
      </c>
      <c r="N13">
        <f t="shared" si="0"/>
        <v>2.63</v>
      </c>
      <c r="P13" s="2">
        <f t="shared" si="3"/>
        <v>2.0183922403422958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3.7973531605634436</v>
      </c>
      <c r="I14">
        <f>(0.33*G12+0.67*G15)</f>
        <v>-1.0796059182302442</v>
      </c>
      <c r="J14">
        <f t="shared" si="5"/>
        <v>2.7177472423331994</v>
      </c>
      <c r="M14">
        <f t="shared" si="2"/>
        <v>1990</v>
      </c>
      <c r="N14">
        <f t="shared" si="0"/>
        <v>3.04</v>
      </c>
      <c r="P14" s="2">
        <f t="shared" si="3"/>
        <v>2.7177472423331994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Residual_Prices!AR28</f>
        <v>3.47</v>
      </c>
      <c r="F15">
        <f t="shared" si="1"/>
        <v>4.3893359726664904</v>
      </c>
      <c r="G15">
        <f>E15-F15</f>
        <v>-0.91933597266649025</v>
      </c>
      <c r="H15">
        <f>G15^2</f>
        <v>0.84517863063864174</v>
      </c>
      <c r="I15">
        <f>G15</f>
        <v>-0.91933597266649025</v>
      </c>
      <c r="J15">
        <f t="shared" si="5"/>
        <v>3.47</v>
      </c>
      <c r="M15">
        <f t="shared" si="2"/>
        <v>1991</v>
      </c>
      <c r="N15">
        <f t="shared" si="0"/>
        <v>2.3199999999999998</v>
      </c>
      <c r="O15">
        <f>E15</f>
        <v>3.47</v>
      </c>
      <c r="P15" s="2">
        <f t="shared" si="3"/>
        <v>3.47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3.3497564001928475</v>
      </c>
      <c r="I16">
        <f>(0.67*G15+0.33*G18)</f>
        <v>-0.5539157549215048</v>
      </c>
      <c r="J16">
        <f t="shared" si="5"/>
        <v>2.7958406452713427</v>
      </c>
      <c r="M16">
        <f t="shared" si="2"/>
        <v>1992</v>
      </c>
      <c r="N16">
        <f t="shared" si="0"/>
        <v>2.31</v>
      </c>
      <c r="P16" s="2">
        <f t="shared" si="3"/>
        <v>2.7958406452713427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3.3353177950196029</v>
      </c>
      <c r="I17">
        <f>(0.33*G15+0.67*G18)</f>
        <v>-0.17742219724485297</v>
      </c>
      <c r="J17">
        <f t="shared" si="5"/>
        <v>3.15789559777475</v>
      </c>
      <c r="M17">
        <f t="shared" si="2"/>
        <v>1993</v>
      </c>
      <c r="N17">
        <f t="shared" si="0"/>
        <v>2.2799999999999998</v>
      </c>
      <c r="P17" s="2">
        <f t="shared" si="3"/>
        <v>3.15789559777475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Residual_Prices!AR31</f>
        <v>3.48</v>
      </c>
      <c r="F18">
        <f t="shared" si="1"/>
        <v>3.2920019794998674</v>
      </c>
      <c r="G18">
        <f>E18-F18</f>
        <v>0.18799802050013259</v>
      </c>
      <c r="H18">
        <f>G18^2</f>
        <v>3.5343255711968273E-2</v>
      </c>
      <c r="I18">
        <f>G18</f>
        <v>0.18799802050013259</v>
      </c>
      <c r="J18">
        <f t="shared" si="5"/>
        <v>3.48</v>
      </c>
      <c r="M18">
        <f t="shared" si="2"/>
        <v>1994</v>
      </c>
      <c r="N18">
        <f t="shared" si="0"/>
        <v>2.39</v>
      </c>
      <c r="O18">
        <f>E18</f>
        <v>3.48</v>
      </c>
      <c r="P18" s="2">
        <f t="shared" si="3"/>
        <v>3.48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3.4508266364055631</v>
      </c>
      <c r="I19">
        <f>0.75*G18+0.25*G22</f>
        <v>-0.16247140580523178</v>
      </c>
      <c r="J19">
        <f t="shared" si="5"/>
        <v>3.2883552306003314</v>
      </c>
      <c r="M19">
        <f t="shared" si="2"/>
        <v>1995</v>
      </c>
      <c r="N19">
        <f t="shared" si="0"/>
        <v>2.65</v>
      </c>
      <c r="P19" s="2">
        <f t="shared" si="3"/>
        <v>3.2883552306003314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3.8262303709099337</v>
      </c>
      <c r="I20">
        <f>0.5*G18+0.5*G22</f>
        <v>-0.51294083211059616</v>
      </c>
      <c r="J20">
        <f t="shared" si="5"/>
        <v>3.3132895387993377</v>
      </c>
      <c r="M20">
        <f t="shared" si="2"/>
        <v>1996</v>
      </c>
      <c r="N20">
        <f t="shared" si="0"/>
        <v>3.1</v>
      </c>
      <c r="P20" s="2">
        <f t="shared" si="3"/>
        <v>3.3132895387993377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4.4759676037059606</v>
      </c>
      <c r="I21">
        <f>0.25*G18+0.75*G22</f>
        <v>-0.86341025841596053</v>
      </c>
      <c r="J21">
        <f t="shared" si="5"/>
        <v>3.6125573452899999</v>
      </c>
      <c r="M21">
        <f t="shared" si="2"/>
        <v>1997</v>
      </c>
      <c r="N21">
        <f t="shared" si="0"/>
        <v>2.87</v>
      </c>
      <c r="P21" s="2">
        <f t="shared" si="3"/>
        <v>3.6125573452899999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Residual_Prices!AR35</f>
        <v>2.93</v>
      </c>
      <c r="F22">
        <f t="shared" si="1"/>
        <v>4.1438796847213251</v>
      </c>
      <c r="G22">
        <f>E22-F22</f>
        <v>-1.2138796847213249</v>
      </c>
      <c r="H22">
        <f>G22^2</f>
        <v>1.4735038889791432</v>
      </c>
      <c r="I22">
        <f>G22</f>
        <v>-1.2138796847213249</v>
      </c>
      <c r="J22">
        <f t="shared" si="5"/>
        <v>2.93</v>
      </c>
      <c r="M22">
        <f t="shared" si="2"/>
        <v>1998</v>
      </c>
      <c r="N22">
        <f t="shared" si="0"/>
        <v>2.08</v>
      </c>
      <c r="O22">
        <f>E22</f>
        <v>2.93</v>
      </c>
      <c r="P22" s="2">
        <f t="shared" si="3"/>
        <v>2.93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3.0032298760349669</v>
      </c>
      <c r="I23">
        <f>0.75*G22+0.25*G26</f>
        <v>-1.045445623959802</v>
      </c>
      <c r="J23">
        <f t="shared" si="5"/>
        <v>1.9577842520751649</v>
      </c>
      <c r="M23">
        <f t="shared" si="2"/>
        <v>1999</v>
      </c>
      <c r="N23">
        <f t="shared" si="0"/>
        <v>2.5299999999999998</v>
      </c>
      <c r="P23" s="2">
        <f t="shared" si="3"/>
        <v>1.9577842520751649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3.6529671088309934</v>
      </c>
      <c r="I24">
        <f>0.5*G22+0.5*G26</f>
        <v>-0.87701156319827889</v>
      </c>
      <c r="J24">
        <f t="shared" si="5"/>
        <v>2.7759555456327147</v>
      </c>
      <c r="M24">
        <f t="shared" si="2"/>
        <v>2000</v>
      </c>
      <c r="N24">
        <f t="shared" si="0"/>
        <v>4.07</v>
      </c>
      <c r="P24" s="2">
        <f t="shared" si="3"/>
        <v>2.7759555456327147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5.8765123055107296</v>
      </c>
      <c r="I25">
        <f>0.25*G22+0.75*G26</f>
        <v>-0.70857750243675588</v>
      </c>
      <c r="J25">
        <f t="shared" si="5"/>
        <v>5.1679348030739733</v>
      </c>
      <c r="M25">
        <f t="shared" si="2"/>
        <v>2001</v>
      </c>
      <c r="N25">
        <f t="shared" si="0"/>
        <v>3.56</v>
      </c>
      <c r="P25" s="2">
        <f t="shared" si="3"/>
        <v>5.1679348030739733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Residual_Prices!AR39</f>
        <v>4.5999999999999996</v>
      </c>
      <c r="F26">
        <f t="shared" si="1"/>
        <v>5.1401434416752325</v>
      </c>
      <c r="G26">
        <f>E26-F26</f>
        <v>-0.54014344167523287</v>
      </c>
      <c r="H26">
        <f>G26^2</f>
        <v>0.29175493758476567</v>
      </c>
      <c r="I26">
        <f>G26</f>
        <v>-0.54014344167523287</v>
      </c>
      <c r="J26">
        <f t="shared" si="5"/>
        <v>4.5999999999999996</v>
      </c>
      <c r="M26">
        <f t="shared" si="2"/>
        <v>2002</v>
      </c>
      <c r="N26">
        <f t="shared" si="0"/>
        <v>3.75</v>
      </c>
      <c r="O26">
        <f>E26</f>
        <v>4.5999999999999996</v>
      </c>
      <c r="P26" s="2">
        <f t="shared" si="3"/>
        <v>4.5999999999999996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5.4144769399668879</v>
      </c>
      <c r="I27">
        <f>0.75*G26+0.25*G30</f>
        <v>-0.66381523010774912</v>
      </c>
      <c r="J27">
        <f t="shared" si="5"/>
        <v>4.7506617098591386</v>
      </c>
      <c r="M27">
        <f t="shared" si="2"/>
        <v>2003</v>
      </c>
      <c r="N27">
        <f t="shared" si="0"/>
        <v>4.6500000000000004</v>
      </c>
      <c r="P27" s="2">
        <f t="shared" si="3"/>
        <v>4.7506617098591386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6.7139514055589409</v>
      </c>
      <c r="I28">
        <f>0.5*G26+0.5*G30</f>
        <v>-0.78748701854026537</v>
      </c>
      <c r="J28">
        <f t="shared" si="5"/>
        <v>5.926464387018676</v>
      </c>
      <c r="M28">
        <f t="shared" si="2"/>
        <v>2004</v>
      </c>
      <c r="N28">
        <f t="shared" si="0"/>
        <v>4.84</v>
      </c>
      <c r="P28" s="2">
        <f t="shared" si="3"/>
        <v>5.926464387018676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6.9882849038505963</v>
      </c>
      <c r="I29">
        <f>0.25*G26+0.75*G30</f>
        <v>-0.91115880697278162</v>
      </c>
      <c r="J29">
        <f t="shared" si="5"/>
        <v>6.0771260968778149</v>
      </c>
      <c r="M29">
        <f t="shared" si="2"/>
        <v>2005</v>
      </c>
      <c r="N29">
        <f t="shared" si="0"/>
        <v>6.95</v>
      </c>
      <c r="P29" s="2">
        <f t="shared" si="3"/>
        <v>6.0771260968778149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Residual_Prices!AR43</f>
        <v>9</v>
      </c>
      <c r="F30">
        <f t="shared" si="1"/>
        <v>10.034830595405298</v>
      </c>
      <c r="G30">
        <f>E30-F30</f>
        <v>-1.0348305954052979</v>
      </c>
      <c r="H30">
        <f>G30^2</f>
        <v>1.0708743611868834</v>
      </c>
      <c r="I30">
        <f>G30</f>
        <v>-1.0348305954052979</v>
      </c>
      <c r="J30">
        <f t="shared" si="5"/>
        <v>9</v>
      </c>
      <c r="M30">
        <f t="shared" si="2"/>
        <v>2006</v>
      </c>
      <c r="N30">
        <f t="shared" si="0"/>
        <v>8.1</v>
      </c>
      <c r="O30">
        <f>E30</f>
        <v>9</v>
      </c>
      <c r="P30" s="2">
        <f t="shared" si="3"/>
        <v>9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11.695270190328477</v>
      </c>
      <c r="I31">
        <f>0.75*G30+0.25*G34</f>
        <v>-0.84676085406754931</v>
      </c>
      <c r="J31">
        <f t="shared" si="5"/>
        <v>10.848509336260928</v>
      </c>
      <c r="M31">
        <f t="shared" si="2"/>
        <v>2007</v>
      </c>
      <c r="N31">
        <f t="shared" si="0"/>
        <v>9.19</v>
      </c>
      <c r="P31" s="2">
        <f t="shared" si="3"/>
        <v>10.848509336260928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13.269078154212185</v>
      </c>
      <c r="I32">
        <f>0.5*G30+0.5*G34</f>
        <v>-0.65869111272980074</v>
      </c>
      <c r="J32">
        <f t="shared" si="5"/>
        <v>12.610387041482383</v>
      </c>
      <c r="M32">
        <f t="shared" si="2"/>
        <v>2008</v>
      </c>
      <c r="N32">
        <f t="shared" si="0"/>
        <v>12.99</v>
      </c>
      <c r="P32" s="2">
        <f t="shared" si="3"/>
        <v>12.610387041482383</v>
      </c>
    </row>
    <row r="33" spans="3:22" x14ac:dyDescent="0.2">
      <c r="C33">
        <f t="shared" si="4"/>
        <v>2009</v>
      </c>
      <c r="D33">
        <f>'Resid-311'!D33</f>
        <v>8.9499999999999993</v>
      </c>
      <c r="F33">
        <f t="shared" si="1"/>
        <v>18.7557481200453</v>
      </c>
      <c r="I33">
        <f>0.25*G30+0.75*G34</f>
        <v>-0.47062137139205218</v>
      </c>
      <c r="J33">
        <f t="shared" si="5"/>
        <v>18.285126748653248</v>
      </c>
      <c r="M33">
        <f t="shared" si="2"/>
        <v>2009</v>
      </c>
      <c r="N33">
        <f t="shared" si="0"/>
        <v>8.9499999999999993</v>
      </c>
      <c r="P33" s="2">
        <f t="shared" si="3"/>
        <v>18.285126748653248</v>
      </c>
    </row>
    <row r="34" spans="3:22" x14ac:dyDescent="0.2">
      <c r="C34">
        <f t="shared" si="4"/>
        <v>2010</v>
      </c>
      <c r="D34" s="3">
        <f>[4]Prices!O30</f>
        <v>11.55</v>
      </c>
      <c r="E34" s="3">
        <f>Residual_Prices!AR47</f>
        <v>12.64</v>
      </c>
      <c r="F34">
        <f>$H$3*D34+$I$3*D33</f>
        <v>12.922551630054304</v>
      </c>
      <c r="G34">
        <f>E34-F34</f>
        <v>-0.28255163005430362</v>
      </c>
      <c r="H34">
        <f>G34^2</f>
        <v>7.983542364634405E-2</v>
      </c>
      <c r="I34">
        <f>G34</f>
        <v>-0.28255163005430362</v>
      </c>
      <c r="J34">
        <f>F34+I34</f>
        <v>12.64</v>
      </c>
      <c r="M34">
        <f>C34</f>
        <v>2010</v>
      </c>
      <c r="N34">
        <f t="shared" si="0"/>
        <v>11.55</v>
      </c>
      <c r="O34">
        <f>E34</f>
        <v>12.64</v>
      </c>
      <c r="P34" s="2">
        <f>J34</f>
        <v>12.64</v>
      </c>
    </row>
    <row r="35" spans="3:22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16.676588975098014</v>
      </c>
      <c r="I35">
        <f>0.75*G34+0.25*G38</f>
        <v>0.24553001245622585</v>
      </c>
      <c r="J35">
        <f t="shared" ref="J35:J42" si="7">F35+I35</f>
        <v>16.922118987554239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16.922118987554239</v>
      </c>
    </row>
    <row r="36" spans="3:22" x14ac:dyDescent="0.2">
      <c r="C36">
        <f t="shared" si="4"/>
        <v>2012</v>
      </c>
      <c r="D36" s="3">
        <f>[4]Prices!O32</f>
        <v>17.48</v>
      </c>
      <c r="F36">
        <f t="shared" si="6"/>
        <v>23.376101775483711</v>
      </c>
      <c r="I36">
        <f>0.5*G34+0.5*G38</f>
        <v>0.77361165496675532</v>
      </c>
      <c r="J36">
        <f t="shared" si="7"/>
        <v>24.149713430450468</v>
      </c>
      <c r="M36">
        <f t="shared" si="8"/>
        <v>2012</v>
      </c>
      <c r="N36">
        <f t="shared" si="0"/>
        <v>17.48</v>
      </c>
      <c r="P36" s="2">
        <f t="shared" si="9"/>
        <v>24.149713430450468</v>
      </c>
    </row>
    <row r="37" spans="3:22" x14ac:dyDescent="0.2">
      <c r="C37">
        <f t="shared" si="4"/>
        <v>2013</v>
      </c>
      <c r="D37" s="3">
        <f>[4]Prices!O33</f>
        <v>16.739999999999998</v>
      </c>
      <c r="F37">
        <f t="shared" si="6"/>
        <v>25.238681842832321</v>
      </c>
      <c r="I37">
        <f>0.25*G34+0.75*G38</f>
        <v>1.3016932974772848</v>
      </c>
      <c r="J37">
        <f t="shared" si="7"/>
        <v>26.540375140309607</v>
      </c>
      <c r="M37">
        <f t="shared" si="8"/>
        <v>2013</v>
      </c>
      <c r="N37">
        <f t="shared" si="0"/>
        <v>16.739999999999998</v>
      </c>
      <c r="P37" s="2">
        <f t="shared" si="9"/>
        <v>26.540375140309607</v>
      </c>
    </row>
    <row r="38" spans="3:22" x14ac:dyDescent="0.2">
      <c r="C38">
        <f t="shared" si="4"/>
        <v>2014</v>
      </c>
      <c r="D38" s="3">
        <f>[4]Prices!O34</f>
        <v>15.68</v>
      </c>
      <c r="E38" s="3">
        <f>Residual_Prices!AR51</f>
        <v>26</v>
      </c>
      <c r="F38">
        <f t="shared" si="6"/>
        <v>24.170225060012186</v>
      </c>
      <c r="G38">
        <f>E38-F38</f>
        <v>1.8297749399878143</v>
      </c>
      <c r="H38">
        <f>G38^2</f>
        <v>3.3480763310074093</v>
      </c>
      <c r="I38">
        <f>G38</f>
        <v>1.8297749399878143</v>
      </c>
      <c r="J38">
        <f t="shared" si="7"/>
        <v>26</v>
      </c>
      <c r="M38">
        <f t="shared" si="8"/>
        <v>2014</v>
      </c>
      <c r="N38">
        <f t="shared" si="0"/>
        <v>15.68</v>
      </c>
      <c r="O38">
        <f>E38</f>
        <v>26</v>
      </c>
      <c r="P38" s="2">
        <f t="shared" si="9"/>
        <v>26</v>
      </c>
    </row>
    <row r="39" spans="3:22" x14ac:dyDescent="0.2">
      <c r="C39">
        <f t="shared" si="4"/>
        <v>2015</v>
      </c>
      <c r="D39" s="3">
        <f>[4]Prices!O35</f>
        <v>8.66</v>
      </c>
      <c r="F39">
        <f t="shared" si="6"/>
        <v>22.639732911648213</v>
      </c>
      <c r="I39" s="17">
        <f>I38</f>
        <v>1.8297749399878143</v>
      </c>
      <c r="J39">
        <f t="shared" si="7"/>
        <v>24.469507851636028</v>
      </c>
      <c r="M39">
        <f t="shared" si="8"/>
        <v>2015</v>
      </c>
      <c r="N39">
        <f t="shared" si="0"/>
        <v>8.66</v>
      </c>
      <c r="P39" s="2">
        <f t="shared" si="9"/>
        <v>24.469507851636028</v>
      </c>
    </row>
    <row r="40" spans="3:22" x14ac:dyDescent="0.2">
      <c r="C40">
        <f t="shared" si="4"/>
        <v>2016</v>
      </c>
      <c r="D40" s="3">
        <f>[4]Prices!O36</f>
        <v>6.37</v>
      </c>
      <c r="F40">
        <f t="shared" si="6"/>
        <v>12.5038320800302</v>
      </c>
      <c r="I40" s="17">
        <f t="shared" ref="I40:I42" si="10">I39</f>
        <v>1.8297749399878143</v>
      </c>
      <c r="J40">
        <f t="shared" si="7"/>
        <v>14.333607020018015</v>
      </c>
      <c r="M40">
        <f t="shared" si="8"/>
        <v>2016</v>
      </c>
      <c r="N40">
        <f t="shared" si="0"/>
        <v>6.37</v>
      </c>
      <c r="P40" s="2">
        <f t="shared" si="9"/>
        <v>14.333607020018015</v>
      </c>
    </row>
    <row r="41" spans="3:22" x14ac:dyDescent="0.2">
      <c r="C41">
        <f t="shared" si="4"/>
        <v>2017</v>
      </c>
      <c r="D41" s="3">
        <f>[4]Prices!O37</f>
        <v>8.68</v>
      </c>
      <c r="F41">
        <f t="shared" si="6"/>
        <v>9.1973914953570866</v>
      </c>
      <c r="I41" s="17">
        <f t="shared" si="10"/>
        <v>1.8297749399878143</v>
      </c>
      <c r="J41">
        <f t="shared" si="7"/>
        <v>11.027166435344901</v>
      </c>
      <c r="M41">
        <f t="shared" si="8"/>
        <v>2017</v>
      </c>
      <c r="N41">
        <f t="shared" si="0"/>
        <v>8.68</v>
      </c>
      <c r="P41" s="2">
        <f t="shared" si="9"/>
        <v>11.027166435344901</v>
      </c>
    </row>
    <row r="42" spans="3:22" x14ac:dyDescent="0.2">
      <c r="C42">
        <f t="shared" si="4"/>
        <v>2018</v>
      </c>
      <c r="D42" s="3">
        <f>[4]Prices!O38</f>
        <v>11.21</v>
      </c>
      <c r="F42">
        <f t="shared" si="6"/>
        <v>12.532709290376689</v>
      </c>
      <c r="I42" s="17">
        <f t="shared" si="10"/>
        <v>1.8297749399878143</v>
      </c>
      <c r="J42">
        <f t="shared" si="7"/>
        <v>14.362484230364503</v>
      </c>
      <c r="M42">
        <f t="shared" si="8"/>
        <v>2018</v>
      </c>
      <c r="N42">
        <f t="shared" si="0"/>
        <v>11.21</v>
      </c>
      <c r="P42" s="2">
        <f t="shared" si="9"/>
        <v>14.362484230364503</v>
      </c>
    </row>
    <row r="45" spans="3:22" x14ac:dyDescent="0.2"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19"/>
      <c r="U45" s="20"/>
      <c r="V45" s="2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" customWidth="1"/>
  </cols>
  <sheetData>
    <row r="2" spans="3:16" x14ac:dyDescent="0.2">
      <c r="K2" s="9" t="s">
        <v>35</v>
      </c>
    </row>
    <row r="3" spans="3:16" x14ac:dyDescent="0.2">
      <c r="H3" s="4">
        <v>0.52859717596292055</v>
      </c>
      <c r="I3" s="4">
        <v>0.44049777034845006</v>
      </c>
      <c r="K3">
        <v>0</v>
      </c>
    </row>
    <row r="4" spans="3:16" x14ac:dyDescent="0.2">
      <c r="H4">
        <f>SUM(H9:H38)</f>
        <v>2.3260259642010039</v>
      </c>
      <c r="K4">
        <v>0</v>
      </c>
    </row>
    <row r="5" spans="3:16" x14ac:dyDescent="0.2">
      <c r="J5">
        <f>H3/I3</f>
        <v>1.1999996629830398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0.59272111587395671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4.3741421692433384</v>
      </c>
      <c r="I8">
        <f>G9</f>
        <v>0.59272111587395671</v>
      </c>
      <c r="J8">
        <f>F8+I8</f>
        <v>4.9668632851172951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4.9668632851172951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Residual_Prices!AS22</f>
        <v>4.84</v>
      </c>
      <c r="F9">
        <f t="shared" si="1"/>
        <v>4.2472788841260432</v>
      </c>
      <c r="G9">
        <f>E9-F9</f>
        <v>0.59272111587395671</v>
      </c>
      <c r="H9">
        <f>G9^2</f>
        <v>0.35131832120286843</v>
      </c>
      <c r="I9">
        <f>G9</f>
        <v>0.59272111587395671</v>
      </c>
      <c r="J9">
        <f t="shared" ref="J9:J33" si="5">F9+I9</f>
        <v>4.84</v>
      </c>
      <c r="M9">
        <f t="shared" si="2"/>
        <v>1985</v>
      </c>
      <c r="N9">
        <f t="shared" si="0"/>
        <v>4.16</v>
      </c>
      <c r="O9">
        <f>E9</f>
        <v>4.84</v>
      </c>
      <c r="P9" s="2">
        <f t="shared" si="3"/>
        <v>4.84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3.0958179752009327</v>
      </c>
      <c r="I10">
        <f>(0.67*G9+0.33*G12)</f>
        <v>0.53900722078968755</v>
      </c>
      <c r="J10">
        <f t="shared" si="5"/>
        <v>3.6348251959906204</v>
      </c>
      <c r="M10">
        <f t="shared" si="2"/>
        <v>1986</v>
      </c>
      <c r="N10">
        <f t="shared" si="0"/>
        <v>2.39</v>
      </c>
      <c r="P10" s="2">
        <f t="shared" si="3"/>
        <v>3.6348251959906204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2.5592916226271196</v>
      </c>
      <c r="I11">
        <f>(0.33*G9+0.67*G12)</f>
        <v>0.48366563191498602</v>
      </c>
      <c r="J11">
        <f t="shared" si="5"/>
        <v>3.0429572545421055</v>
      </c>
      <c r="M11">
        <f t="shared" si="2"/>
        <v>1987</v>
      </c>
      <c r="N11">
        <f t="shared" si="0"/>
        <v>2.85</v>
      </c>
      <c r="P11" s="2">
        <f t="shared" si="3"/>
        <v>3.0429572545421055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Residual_Prices!AS25</f>
        <v>2.88</v>
      </c>
      <c r="F12">
        <f t="shared" si="1"/>
        <v>2.450048263169283</v>
      </c>
      <c r="G12">
        <f>E12-F12</f>
        <v>0.42995173683071686</v>
      </c>
      <c r="H12">
        <f>G12^2</f>
        <v>0.18485849600375001</v>
      </c>
      <c r="I12">
        <f>G12</f>
        <v>0.42995173683071686</v>
      </c>
      <c r="J12">
        <f t="shared" si="5"/>
        <v>2.88</v>
      </c>
      <c r="M12">
        <f t="shared" si="2"/>
        <v>1988</v>
      </c>
      <c r="N12">
        <f t="shared" si="0"/>
        <v>2.2599999999999998</v>
      </c>
      <c r="O12">
        <f>E12</f>
        <v>2.88</v>
      </c>
      <c r="P12" s="2">
        <f t="shared" si="3"/>
        <v>2.88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2.3857355337699779</v>
      </c>
      <c r="I13">
        <f>(0.67*G12+0.33*G15)</f>
        <v>0.44301630254580326</v>
      </c>
      <c r="J13">
        <f t="shared" si="5"/>
        <v>2.8287518363157811</v>
      </c>
      <c r="M13">
        <f t="shared" si="2"/>
        <v>1989</v>
      </c>
      <c r="N13">
        <f t="shared" si="0"/>
        <v>2.63</v>
      </c>
      <c r="P13" s="2">
        <f t="shared" si="3"/>
        <v>2.8287518363157811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2.7654445509437022</v>
      </c>
      <c r="I14">
        <f>(0.33*G12+0.67*G15)</f>
        <v>0.45647676419164984</v>
      </c>
      <c r="J14">
        <f t="shared" si="5"/>
        <v>3.2219213151353521</v>
      </c>
      <c r="M14">
        <f t="shared" si="2"/>
        <v>1990</v>
      </c>
      <c r="N14">
        <f t="shared" si="0"/>
        <v>3.04</v>
      </c>
      <c r="P14" s="2">
        <f t="shared" si="3"/>
        <v>3.2219213151353521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Residual_Prices!AS28</f>
        <v>3.0350000000000001</v>
      </c>
      <c r="F15">
        <f t="shared" si="1"/>
        <v>2.565458670093264</v>
      </c>
      <c r="G15">
        <f>E15-F15</f>
        <v>0.46954132990673614</v>
      </c>
      <c r="H15">
        <f>G15^2</f>
        <v>0.22046906049058643</v>
      </c>
      <c r="I15">
        <f>G15</f>
        <v>0.46954132990673614</v>
      </c>
      <c r="J15">
        <f t="shared" si="5"/>
        <v>3.0350000000000001</v>
      </c>
      <c r="M15">
        <f t="shared" si="2"/>
        <v>1991</v>
      </c>
      <c r="N15">
        <f t="shared" si="0"/>
        <v>2.3199999999999998</v>
      </c>
      <c r="O15">
        <f>E15</f>
        <v>3.0350000000000001</v>
      </c>
      <c r="P15" s="2">
        <f t="shared" si="3"/>
        <v>3.0350000000000001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2.2430143036827506</v>
      </c>
      <c r="I16">
        <f>(0.67*G15+0.33*G18)</f>
        <v>0.45065757594538403</v>
      </c>
      <c r="J16">
        <f t="shared" si="5"/>
        <v>2.6936718796281345</v>
      </c>
      <c r="M16">
        <f t="shared" si="2"/>
        <v>1992</v>
      </c>
      <c r="N16">
        <f t="shared" si="0"/>
        <v>2.31</v>
      </c>
      <c r="P16" s="2">
        <f t="shared" si="3"/>
        <v>2.6936718796281345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2.2227514107003783</v>
      </c>
      <c r="I17">
        <f>(0.33*G15+0.67*G18)</f>
        <v>0.43120158701550609</v>
      </c>
      <c r="J17">
        <f t="shared" si="5"/>
        <v>2.6539529977158844</v>
      </c>
      <c r="M17">
        <f t="shared" si="2"/>
        <v>1993</v>
      </c>
      <c r="N17">
        <f t="shared" si="0"/>
        <v>2.2799999999999998</v>
      </c>
      <c r="P17" s="2">
        <f t="shared" si="3"/>
        <v>2.6539529977158844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Residual_Prices!AS31</f>
        <v>2.68</v>
      </c>
      <c r="F18">
        <f t="shared" si="1"/>
        <v>2.2676821669458462</v>
      </c>
      <c r="G18">
        <f>E18-F18</f>
        <v>0.41231783305415393</v>
      </c>
      <c r="H18">
        <f>G18^2</f>
        <v>0.17000599545447315</v>
      </c>
      <c r="I18">
        <f>G18</f>
        <v>0.41231783305415393</v>
      </c>
      <c r="J18">
        <f t="shared" si="5"/>
        <v>2.68</v>
      </c>
      <c r="M18">
        <f t="shared" si="2"/>
        <v>1994</v>
      </c>
      <c r="N18">
        <f t="shared" si="0"/>
        <v>2.39</v>
      </c>
      <c r="O18">
        <f>E18</f>
        <v>2.68</v>
      </c>
      <c r="P18" s="2">
        <f t="shared" si="3"/>
        <v>2.68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2.4535721874345349</v>
      </c>
      <c r="I19">
        <f>0.75*G18+0.25*G22</f>
        <v>0.41581069306488383</v>
      </c>
      <c r="J19">
        <f t="shared" si="5"/>
        <v>2.8693828804994186</v>
      </c>
      <c r="M19">
        <f t="shared" si="2"/>
        <v>1995</v>
      </c>
      <c r="N19">
        <f t="shared" si="0"/>
        <v>2.65</v>
      </c>
      <c r="P19" s="2">
        <f t="shared" si="3"/>
        <v>2.8693828804994186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2.8059703369084463</v>
      </c>
      <c r="I20">
        <f>0.5*G18+0.5*G22</f>
        <v>0.41930355307561373</v>
      </c>
      <c r="J20">
        <f t="shared" si="5"/>
        <v>3.2252738899840603</v>
      </c>
      <c r="M20">
        <f t="shared" si="2"/>
        <v>1996</v>
      </c>
      <c r="N20">
        <f t="shared" si="0"/>
        <v>3.1</v>
      </c>
      <c r="P20" s="2">
        <f t="shared" si="3"/>
        <v>3.2252738899840603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2.8826169830937776</v>
      </c>
      <c r="I21">
        <f>0.25*G18+0.75*G22</f>
        <v>0.42279641308634364</v>
      </c>
      <c r="J21">
        <f t="shared" si="5"/>
        <v>3.3054133961801213</v>
      </c>
      <c r="M21">
        <f t="shared" si="2"/>
        <v>1997</v>
      </c>
      <c r="N21">
        <f t="shared" si="0"/>
        <v>2.87</v>
      </c>
      <c r="P21" s="2">
        <f t="shared" si="3"/>
        <v>3.3054133961801213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Residual_Prices!AS35</f>
        <v>2.79</v>
      </c>
      <c r="F22">
        <f t="shared" si="1"/>
        <v>2.3637107269029265</v>
      </c>
      <c r="G22">
        <f>E22-F22</f>
        <v>0.42628927309707354</v>
      </c>
      <c r="H22">
        <f>G22^2</f>
        <v>0.18172254435763135</v>
      </c>
      <c r="I22">
        <f>G22</f>
        <v>0.42628927309707354</v>
      </c>
      <c r="J22">
        <f t="shared" si="5"/>
        <v>2.79</v>
      </c>
      <c r="M22">
        <f t="shared" si="2"/>
        <v>1998</v>
      </c>
      <c r="N22">
        <f t="shared" si="0"/>
        <v>2.08</v>
      </c>
      <c r="O22">
        <f>E22</f>
        <v>2.79</v>
      </c>
      <c r="P22" s="2">
        <f t="shared" si="3"/>
        <v>2.79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2.2535862175109651</v>
      </c>
      <c r="I23">
        <f>0.75*G22+0.25*G26</f>
        <v>0.49211408674744661</v>
      </c>
      <c r="J23">
        <f t="shared" si="5"/>
        <v>2.7457003042584116</v>
      </c>
      <c r="M23">
        <f t="shared" si="2"/>
        <v>1999</v>
      </c>
      <c r="N23">
        <f t="shared" si="0"/>
        <v>2.5299999999999998</v>
      </c>
      <c r="P23" s="2">
        <f t="shared" si="3"/>
        <v>2.7457003042584116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3.2658498651506651</v>
      </c>
      <c r="I24">
        <f>0.5*G22+0.5*G26</f>
        <v>0.55793890039781968</v>
      </c>
      <c r="J24">
        <f t="shared" si="5"/>
        <v>3.8237887655484846</v>
      </c>
      <c r="M24">
        <f t="shared" si="2"/>
        <v>2000</v>
      </c>
      <c r="N24">
        <f t="shared" si="0"/>
        <v>4.07</v>
      </c>
      <c r="P24" s="2">
        <f t="shared" si="3"/>
        <v>3.8237887655484846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3.6746318717461892</v>
      </c>
      <c r="I25">
        <f>0.25*G22+0.75*G26</f>
        <v>0.62376371404819275</v>
      </c>
      <c r="J25">
        <f t="shared" si="5"/>
        <v>4.2983955857943821</v>
      </c>
      <c r="M25">
        <f t="shared" si="2"/>
        <v>2001</v>
      </c>
      <c r="N25">
        <f t="shared" si="0"/>
        <v>3.56</v>
      </c>
      <c r="P25" s="2">
        <f t="shared" si="3"/>
        <v>4.2983955857943821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Residual_Prices!AS39</f>
        <v>4.24</v>
      </c>
      <c r="F26">
        <f t="shared" si="1"/>
        <v>3.5504114723014344</v>
      </c>
      <c r="G26">
        <f>E26-F26</f>
        <v>0.68958852769856582</v>
      </c>
      <c r="H26">
        <f>G26^2</f>
        <v>0.47553233753347568</v>
      </c>
      <c r="I26">
        <f>G26</f>
        <v>0.68958852769856582</v>
      </c>
      <c r="J26">
        <f t="shared" si="5"/>
        <v>4.24</v>
      </c>
      <c r="M26">
        <f t="shared" si="2"/>
        <v>2002</v>
      </c>
      <c r="N26">
        <f t="shared" si="0"/>
        <v>3.75</v>
      </c>
      <c r="O26">
        <f>E26</f>
        <v>4.24</v>
      </c>
      <c r="P26" s="2">
        <f t="shared" si="3"/>
        <v>4.24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4.1098435070342685</v>
      </c>
      <c r="I27">
        <f>0.75*G26+0.25*G30</f>
        <v>0.57141723846857839</v>
      </c>
      <c r="J27">
        <f t="shared" si="5"/>
        <v>4.681260745502847</v>
      </c>
      <c r="M27">
        <f t="shared" si="2"/>
        <v>2003</v>
      </c>
      <c r="N27">
        <f t="shared" si="0"/>
        <v>4.6500000000000004</v>
      </c>
      <c r="P27" s="2">
        <f t="shared" si="3"/>
        <v>4.681260745502847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4.6067249637808283</v>
      </c>
      <c r="I28">
        <f>0.5*G26+0.5*G30</f>
        <v>0.45324594923859096</v>
      </c>
      <c r="J28">
        <f t="shared" si="5"/>
        <v>5.059970913019419</v>
      </c>
      <c r="M28">
        <f t="shared" si="2"/>
        <v>2004</v>
      </c>
      <c r="N28">
        <f t="shared" si="0"/>
        <v>4.84</v>
      </c>
      <c r="P28" s="2">
        <f t="shared" si="3"/>
        <v>5.059970913019419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5.8057595814287968</v>
      </c>
      <c r="I29">
        <f>0.25*G26+0.75*G30</f>
        <v>0.33507466000860353</v>
      </c>
      <c r="J29">
        <f t="shared" si="5"/>
        <v>6.1408342414374006</v>
      </c>
      <c r="M29">
        <f t="shared" si="2"/>
        <v>2005</v>
      </c>
      <c r="N29">
        <f t="shared" si="0"/>
        <v>6.95</v>
      </c>
      <c r="P29" s="2">
        <f t="shared" si="3"/>
        <v>6.1408342414374006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Residual_Prices!AS43</f>
        <v>7.56</v>
      </c>
      <c r="F30">
        <f t="shared" si="1"/>
        <v>7.3430966292213835</v>
      </c>
      <c r="G30">
        <f>E30-F30</f>
        <v>0.2169033707786161</v>
      </c>
      <c r="H30">
        <f>G30^2</f>
        <v>4.7047072255125812E-2</v>
      </c>
      <c r="I30">
        <f>G30</f>
        <v>0.2169033707786161</v>
      </c>
      <c r="J30">
        <f t="shared" si="5"/>
        <v>7.56</v>
      </c>
      <c r="M30">
        <f t="shared" si="2"/>
        <v>2006</v>
      </c>
      <c r="N30">
        <f t="shared" si="0"/>
        <v>8.1</v>
      </c>
      <c r="O30">
        <f>E30</f>
        <v>7.56</v>
      </c>
      <c r="P30" s="2">
        <f t="shared" si="3"/>
        <v>7.56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8.4258399869216838</v>
      </c>
      <c r="I31">
        <f>0.75*G30+0.25*G34</f>
        <v>-4.1760578663627923E-2</v>
      </c>
      <c r="J31">
        <f t="shared" si="5"/>
        <v>8.3840794082580565</v>
      </c>
      <c r="M31">
        <f t="shared" si="2"/>
        <v>2007</v>
      </c>
      <c r="N31">
        <f t="shared" si="0"/>
        <v>9.19</v>
      </c>
      <c r="P31" s="2">
        <f t="shared" si="3"/>
        <v>8.3840794082580565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10.914651825260595</v>
      </c>
      <c r="I32">
        <f>0.5*G30+0.5*G34</f>
        <v>-0.30042452810587195</v>
      </c>
      <c r="J32">
        <f t="shared" si="5"/>
        <v>10.614227297154724</v>
      </c>
      <c r="M32">
        <f t="shared" si="2"/>
        <v>2008</v>
      </c>
      <c r="N32">
        <f t="shared" si="0"/>
        <v>12.99</v>
      </c>
      <c r="P32" s="2">
        <f t="shared" si="3"/>
        <v>10.614227297154724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10.453010761694506</v>
      </c>
      <c r="I33">
        <f>0.25*G30+0.75*G34</f>
        <v>-0.55908847754811597</v>
      </c>
      <c r="J33">
        <f t="shared" si="5"/>
        <v>9.8939222841463899</v>
      </c>
      <c r="M33">
        <f t="shared" si="2"/>
        <v>2009</v>
      </c>
      <c r="N33">
        <f t="shared" si="0"/>
        <v>8.9499999999999993</v>
      </c>
      <c r="P33" s="2">
        <f t="shared" si="3"/>
        <v>9.8939222841463899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Residual_Prices!AS47</f>
        <v>9.23</v>
      </c>
      <c r="F34">
        <f>$H$3*D34+$I$3*D33</f>
        <v>10.04775242699036</v>
      </c>
      <c r="G34">
        <f>E34-F34</f>
        <v>-0.81775242699035999</v>
      </c>
      <c r="H34">
        <f>G34^2</f>
        <v>0.66871903184862402</v>
      </c>
      <c r="I34">
        <f>G34</f>
        <v>-0.81775242699035999</v>
      </c>
      <c r="J34">
        <f>F34+I34</f>
        <v>9.23</v>
      </c>
      <c r="M34">
        <f>C34</f>
        <v>2010</v>
      </c>
      <c r="N34">
        <f t="shared" si="0"/>
        <v>11.55</v>
      </c>
      <c r="O34">
        <f>E34</f>
        <v>9.23</v>
      </c>
      <c r="P34" s="2">
        <f>J34</f>
        <v>9.23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13.645737526364282</v>
      </c>
      <c r="I35">
        <f>0.75*G34+0.25*G38</f>
        <v>-0.65389841892568201</v>
      </c>
      <c r="J35">
        <f t="shared" ref="J35:J42" si="7">F35+I35</f>
        <v>12.991839107438601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12.991839107438601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16.371537537773257</v>
      </c>
      <c r="I36">
        <f>0.5*G34+0.5*G38</f>
        <v>-0.49004441086100403</v>
      </c>
      <c r="J36">
        <f t="shared" si="7"/>
        <v>15.881493126912254</v>
      </c>
      <c r="M36">
        <f t="shared" si="8"/>
        <v>2012</v>
      </c>
      <c r="N36">
        <f t="shared" si="0"/>
        <v>17.48</v>
      </c>
      <c r="P36" s="2">
        <f t="shared" si="9"/>
        <v>15.881493126912254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16.548617751310196</v>
      </c>
      <c r="I37">
        <f>0.25*G34+0.75*G38</f>
        <v>-0.32619040279632605</v>
      </c>
      <c r="J37">
        <f t="shared" si="7"/>
        <v>16.222427348513872</v>
      </c>
      <c r="M37">
        <f t="shared" si="8"/>
        <v>2013</v>
      </c>
      <c r="N37">
        <f t="shared" si="0"/>
        <v>16.739999999999998</v>
      </c>
      <c r="P37" s="2">
        <f t="shared" si="9"/>
        <v>16.222427348513872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Residual_Prices!AS51</f>
        <v>15.5</v>
      </c>
      <c r="F38">
        <f t="shared" si="6"/>
        <v>15.662336394731648</v>
      </c>
      <c r="G38">
        <f>E38-F38</f>
        <v>-0.16233639473164807</v>
      </c>
      <c r="H38">
        <f>G38^2</f>
        <v>2.6353105054469455E-2</v>
      </c>
      <c r="I38">
        <f>G38</f>
        <v>-0.16233639473164807</v>
      </c>
      <c r="J38">
        <f t="shared" si="7"/>
        <v>15.5</v>
      </c>
      <c r="M38">
        <f t="shared" si="8"/>
        <v>2014</v>
      </c>
      <c r="N38">
        <f t="shared" si="0"/>
        <v>15.68</v>
      </c>
      <c r="O38">
        <f>E38</f>
        <v>15.5</v>
      </c>
      <c r="P38" s="2">
        <f t="shared" si="9"/>
        <v>15.5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11.484656582902588</v>
      </c>
      <c r="I39" s="17">
        <f>I38</f>
        <v>-0.16233639473164807</v>
      </c>
      <c r="J39">
        <f t="shared" si="7"/>
        <v>11.32232018817094</v>
      </c>
      <c r="M39">
        <f t="shared" si="8"/>
        <v>2015</v>
      </c>
      <c r="N39">
        <f t="shared" si="0"/>
        <v>8.66</v>
      </c>
      <c r="P39" s="2">
        <f t="shared" si="9"/>
        <v>11.32232018817094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7.181874702101382</v>
      </c>
      <c r="I40" s="17">
        <f t="shared" ref="I40:I42" si="10">I39</f>
        <v>-0.16233639473164807</v>
      </c>
      <c r="J40">
        <f t="shared" si="7"/>
        <v>7.0195383073697339</v>
      </c>
      <c r="M40">
        <f t="shared" si="8"/>
        <v>2016</v>
      </c>
      <c r="N40">
        <f t="shared" si="0"/>
        <v>6.37</v>
      </c>
      <c r="P40" s="2">
        <f t="shared" si="9"/>
        <v>7.0195383073697339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7.394194284477777</v>
      </c>
      <c r="I41" s="17">
        <f t="shared" si="10"/>
        <v>-0.16233639473164807</v>
      </c>
      <c r="J41">
        <f t="shared" si="7"/>
        <v>7.231857889746129</v>
      </c>
      <c r="M41">
        <f t="shared" si="8"/>
        <v>2017</v>
      </c>
      <c r="N41">
        <f t="shared" si="0"/>
        <v>8.68</v>
      </c>
      <c r="P41" s="2">
        <f t="shared" si="9"/>
        <v>7.231857889746129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9.749094989168885</v>
      </c>
      <c r="I42" s="17">
        <f t="shared" si="10"/>
        <v>-0.16233639473164807</v>
      </c>
      <c r="J42">
        <f t="shared" si="7"/>
        <v>9.5867585944372369</v>
      </c>
      <c r="M42">
        <f t="shared" si="8"/>
        <v>2018</v>
      </c>
      <c r="N42">
        <f t="shared" si="0"/>
        <v>11.21</v>
      </c>
      <c r="P42" s="2">
        <f t="shared" si="9"/>
        <v>9.5867585944372369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2:P42"/>
  <sheetViews>
    <sheetView topLeftCell="A31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7109375" customWidth="1"/>
  </cols>
  <sheetData>
    <row r="2" spans="3:16" x14ac:dyDescent="0.2">
      <c r="K2" s="9" t="s">
        <v>35</v>
      </c>
    </row>
    <row r="3" spans="3:16" x14ac:dyDescent="0.2">
      <c r="H3" s="4">
        <v>0.29877432855520636</v>
      </c>
      <c r="I3" s="4">
        <v>0.687493883355068</v>
      </c>
      <c r="K3">
        <v>0</v>
      </c>
    </row>
    <row r="4" spans="3:16" x14ac:dyDescent="0.2">
      <c r="H4">
        <f>SUM(H9:H38)</f>
        <v>3.6155924202613128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0.4402522356092744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4.3798990203762553</v>
      </c>
      <c r="I8">
        <f>G9</f>
        <v>0.4402522356092744</v>
      </c>
      <c r="J8">
        <f>F8+I8</f>
        <v>4.8201512559855297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4.8201512559855297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Residual_Prices!AT22</f>
        <v>4.88</v>
      </c>
      <c r="F9">
        <f t="shared" si="1"/>
        <v>4.4397477643907255</v>
      </c>
      <c r="G9">
        <f>E9-F9</f>
        <v>0.4402522356092744</v>
      </c>
      <c r="H9">
        <f>G9^2</f>
        <v>0.19382203095896405</v>
      </c>
      <c r="I9">
        <f>G9</f>
        <v>0.4402522356092744</v>
      </c>
      <c r="J9">
        <f t="shared" ref="J9:J33" si="5">F9+I9</f>
        <v>4.88</v>
      </c>
      <c r="M9">
        <f t="shared" si="2"/>
        <v>1985</v>
      </c>
      <c r="N9">
        <f t="shared" si="0"/>
        <v>4.16</v>
      </c>
      <c r="O9">
        <f>E9</f>
        <v>4.88</v>
      </c>
      <c r="P9" s="2">
        <f t="shared" si="3"/>
        <v>4.88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3.5740452000040266</v>
      </c>
      <c r="I10">
        <f>(0.67*G9+0.33*G12)</f>
        <v>0.46175510632629957</v>
      </c>
      <c r="J10">
        <f t="shared" si="5"/>
        <v>4.0358003063303265</v>
      </c>
      <c r="M10">
        <f t="shared" si="2"/>
        <v>1986</v>
      </c>
      <c r="N10">
        <f t="shared" si="0"/>
        <v>2.39</v>
      </c>
      <c r="P10" s="2">
        <f t="shared" si="3"/>
        <v>4.0358003063303265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2.4946172176009505</v>
      </c>
      <c r="I11">
        <f>(0.33*G9+0.67*G12)</f>
        <v>0.48390957918626482</v>
      </c>
      <c r="J11">
        <f t="shared" si="5"/>
        <v>2.9785267967872153</v>
      </c>
      <c r="M11">
        <f t="shared" si="2"/>
        <v>1987</v>
      </c>
      <c r="N11">
        <f t="shared" si="0"/>
        <v>2.85</v>
      </c>
      <c r="P11" s="2">
        <f t="shared" si="3"/>
        <v>2.9785267967872153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Residual_Prices!AT25</f>
        <v>3.14</v>
      </c>
      <c r="F12">
        <f t="shared" si="1"/>
        <v>2.6345875500967102</v>
      </c>
      <c r="G12">
        <f>E12-F12</f>
        <v>0.50541244990328993</v>
      </c>
      <c r="H12">
        <f>G12^2</f>
        <v>0.25544174451724555</v>
      </c>
      <c r="I12">
        <f>G12</f>
        <v>0.50541244990328993</v>
      </c>
      <c r="J12">
        <f t="shared" si="5"/>
        <v>3.14</v>
      </c>
      <c r="M12">
        <f t="shared" si="2"/>
        <v>1988</v>
      </c>
      <c r="N12">
        <f t="shared" si="0"/>
        <v>2.2599999999999998</v>
      </c>
      <c r="O12">
        <f>E12</f>
        <v>3.14</v>
      </c>
      <c r="P12" s="2">
        <f t="shared" si="3"/>
        <v>3.14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2.3395126604826464</v>
      </c>
      <c r="I13">
        <f>(0.67*G12+0.33*G15)</f>
        <v>0.51315085171153396</v>
      </c>
      <c r="J13">
        <f t="shared" si="5"/>
        <v>2.8526635121941801</v>
      </c>
      <c r="M13">
        <f t="shared" si="2"/>
        <v>1989</v>
      </c>
      <c r="N13">
        <f t="shared" si="0"/>
        <v>2.63</v>
      </c>
      <c r="P13" s="2">
        <f t="shared" si="3"/>
        <v>2.8526635121941801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2.7163828720316561</v>
      </c>
      <c r="I14">
        <f>(0.33*G12+0.67*G15)</f>
        <v>0.52112375054427029</v>
      </c>
      <c r="J14">
        <f t="shared" si="5"/>
        <v>3.2375066225759266</v>
      </c>
      <c r="M14">
        <f t="shared" si="2"/>
        <v>1990</v>
      </c>
      <c r="N14">
        <f t="shared" si="0"/>
        <v>3.04</v>
      </c>
      <c r="P14" s="2">
        <f t="shared" si="3"/>
        <v>3.2375066225759266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Residual_Prices!AT28</f>
        <v>3.3119999999999998</v>
      </c>
      <c r="F15">
        <f t="shared" si="1"/>
        <v>2.7831378476474855</v>
      </c>
      <c r="G15">
        <f>E15-F15</f>
        <v>0.52886215235251433</v>
      </c>
      <c r="H15">
        <f>G15^2</f>
        <v>0.27969517619093409</v>
      </c>
      <c r="I15">
        <f>G15</f>
        <v>0.52886215235251433</v>
      </c>
      <c r="J15">
        <f t="shared" si="5"/>
        <v>3.3119999999999998</v>
      </c>
      <c r="M15">
        <f t="shared" si="2"/>
        <v>1991</v>
      </c>
      <c r="N15">
        <f t="shared" si="0"/>
        <v>2.3199999999999998</v>
      </c>
      <c r="O15">
        <f>E15</f>
        <v>3.3119999999999998</v>
      </c>
      <c r="P15" s="2">
        <f t="shared" si="3"/>
        <v>3.3119999999999998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2.2851545083462845</v>
      </c>
      <c r="I16">
        <f>(0.67*G15+0.33*G18)</f>
        <v>0.74982393130834024</v>
      </c>
      <c r="J16">
        <f t="shared" si="5"/>
        <v>3.0349784396546249</v>
      </c>
      <c r="M16">
        <f t="shared" si="2"/>
        <v>1992</v>
      </c>
      <c r="N16">
        <f t="shared" si="0"/>
        <v>2.31</v>
      </c>
      <c r="P16" s="2">
        <f t="shared" si="3"/>
        <v>3.0349784396546249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2.2693163396560774</v>
      </c>
      <c r="I17">
        <f>(0.33*G15+0.67*G18)</f>
        <v>0.977481521747676</v>
      </c>
      <c r="J17">
        <f t="shared" si="5"/>
        <v>3.2467978614037536</v>
      </c>
      <c r="M17">
        <f t="shared" si="2"/>
        <v>1993</v>
      </c>
      <c r="N17">
        <f t="shared" si="0"/>
        <v>2.2799999999999998</v>
      </c>
      <c r="P17" s="2">
        <f t="shared" si="3"/>
        <v>3.2467978614037536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Residual_Prices!AT31</f>
        <v>3.48</v>
      </c>
      <c r="F18">
        <f t="shared" si="1"/>
        <v>2.2815566992964982</v>
      </c>
      <c r="G18">
        <f>E18-F18</f>
        <v>1.1984433007035018</v>
      </c>
      <c r="H18">
        <f>G18^2</f>
        <v>1.436266345001104</v>
      </c>
      <c r="I18">
        <f>G18</f>
        <v>1.1984433007035018</v>
      </c>
      <c r="J18">
        <f t="shared" si="5"/>
        <v>3.48</v>
      </c>
      <c r="M18">
        <f t="shared" si="2"/>
        <v>1994</v>
      </c>
      <c r="N18">
        <f t="shared" si="0"/>
        <v>2.39</v>
      </c>
      <c r="O18">
        <f>E18</f>
        <v>3.48</v>
      </c>
      <c r="P18" s="2">
        <f t="shared" si="3"/>
        <v>3.48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2.4348623518899095</v>
      </c>
      <c r="I19">
        <f>0.75*G18+0.25*G22</f>
        <v>0.90019296337165777</v>
      </c>
      <c r="J19">
        <f t="shared" si="5"/>
        <v>3.3350553152615672</v>
      </c>
      <c r="M19">
        <f t="shared" si="2"/>
        <v>1995</v>
      </c>
      <c r="N19">
        <f t="shared" si="0"/>
        <v>2.65</v>
      </c>
      <c r="P19" s="2">
        <f t="shared" si="3"/>
        <v>3.3350553152615672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2.7480592094120699</v>
      </c>
      <c r="I20">
        <f>0.5*G18+0.5*G22</f>
        <v>0.60194262603981374</v>
      </c>
      <c r="J20">
        <f t="shared" si="5"/>
        <v>3.3500018354518835</v>
      </c>
      <c r="M20">
        <f t="shared" si="2"/>
        <v>1996</v>
      </c>
      <c r="N20">
        <f t="shared" si="0"/>
        <v>3.1</v>
      </c>
      <c r="P20" s="2">
        <f t="shared" si="3"/>
        <v>3.3500018354518835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2.988713361354153</v>
      </c>
      <c r="I21">
        <f>0.25*G18+0.75*G22</f>
        <v>0.30369228870796972</v>
      </c>
      <c r="J21">
        <f t="shared" si="5"/>
        <v>3.2924056500621228</v>
      </c>
      <c r="M21">
        <f t="shared" si="2"/>
        <v>1997</v>
      </c>
      <c r="N21">
        <f t="shared" si="0"/>
        <v>2.87</v>
      </c>
      <c r="P21" s="2">
        <f t="shared" si="3"/>
        <v>3.2924056500621228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Residual_Prices!AT35</f>
        <v>2.6</v>
      </c>
      <c r="F22">
        <f t="shared" si="1"/>
        <v>2.5945580486238744</v>
      </c>
      <c r="G22">
        <f>E22-F22</f>
        <v>5.4419513761256866E-3</v>
      </c>
      <c r="H22">
        <f>G22^2</f>
        <v>2.9614834780116253E-5</v>
      </c>
      <c r="I22">
        <f>G22</f>
        <v>5.4419513761256866E-3</v>
      </c>
      <c r="J22">
        <f t="shared" si="5"/>
        <v>2.6</v>
      </c>
      <c r="M22">
        <f t="shared" si="2"/>
        <v>1998</v>
      </c>
      <c r="N22">
        <f t="shared" si="0"/>
        <v>2.08</v>
      </c>
      <c r="O22">
        <f>E22</f>
        <v>2.6</v>
      </c>
      <c r="P22" s="2">
        <f t="shared" si="3"/>
        <v>2.6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2.1858863286232135</v>
      </c>
      <c r="I23">
        <f>0.75*G22+0.25*G26</f>
        <v>0.11211097432557771</v>
      </c>
      <c r="J23">
        <f t="shared" si="5"/>
        <v>2.297997302948791</v>
      </c>
      <c r="M23">
        <f t="shared" si="2"/>
        <v>1999</v>
      </c>
      <c r="N23">
        <f t="shared" si="0"/>
        <v>2.5299999999999998</v>
      </c>
      <c r="P23" s="2">
        <f t="shared" si="3"/>
        <v>2.297997302948791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2.9553710421080117</v>
      </c>
      <c r="I24">
        <f>0.5*G22+0.5*G26</f>
        <v>0.21877999727502973</v>
      </c>
      <c r="J24">
        <f t="shared" si="5"/>
        <v>3.1741510393830414</v>
      </c>
      <c r="M24">
        <f t="shared" si="2"/>
        <v>2000</v>
      </c>
      <c r="N24">
        <f t="shared" si="0"/>
        <v>4.07</v>
      </c>
      <c r="P24" s="2">
        <f t="shared" si="3"/>
        <v>3.1741510393830414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3.8617367149116619</v>
      </c>
      <c r="I25">
        <f>0.25*G22+0.75*G26</f>
        <v>0.32544902022448174</v>
      </c>
      <c r="J25">
        <f t="shared" si="5"/>
        <v>4.1871857351361434</v>
      </c>
      <c r="M25">
        <f t="shared" si="2"/>
        <v>2001</v>
      </c>
      <c r="N25">
        <f t="shared" si="0"/>
        <v>3.56</v>
      </c>
      <c r="P25" s="2">
        <f t="shared" si="3"/>
        <v>4.1871857351361434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Residual_Prices!AT39</f>
        <v>4</v>
      </c>
      <c r="F26">
        <f t="shared" si="1"/>
        <v>3.5678819568260662</v>
      </c>
      <c r="G26">
        <f>E26-F26</f>
        <v>0.43211804317393376</v>
      </c>
      <c r="H26">
        <f>G26^2</f>
        <v>0.18672600323646968</v>
      </c>
      <c r="I26">
        <f>G26</f>
        <v>0.43211804317393376</v>
      </c>
      <c r="J26">
        <f t="shared" si="5"/>
        <v>4</v>
      </c>
      <c r="M26">
        <f t="shared" si="2"/>
        <v>2002</v>
      </c>
      <c r="N26">
        <f t="shared" si="0"/>
        <v>3.75</v>
      </c>
      <c r="O26">
        <f>E26</f>
        <v>4</v>
      </c>
      <c r="P26" s="2">
        <f t="shared" si="3"/>
        <v>4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3.9674026903632149</v>
      </c>
      <c r="I27">
        <f>0.75*G26+0.25*G30</f>
        <v>0.52454989472672664</v>
      </c>
      <c r="J27">
        <f t="shared" si="5"/>
        <v>4.4919525850899413</v>
      </c>
      <c r="M27">
        <f t="shared" si="2"/>
        <v>2003</v>
      </c>
      <c r="N27">
        <f t="shared" si="0"/>
        <v>4.6500000000000004</v>
      </c>
      <c r="P27" s="2">
        <f t="shared" si="3"/>
        <v>4.4919525850899413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4.6429143078082653</v>
      </c>
      <c r="I28">
        <f>0.5*G26+0.5*G30</f>
        <v>0.61698174627951952</v>
      </c>
      <c r="J28">
        <f t="shared" si="5"/>
        <v>5.2598960540877844</v>
      </c>
      <c r="M28">
        <f t="shared" si="2"/>
        <v>2004</v>
      </c>
      <c r="N28">
        <f t="shared" si="0"/>
        <v>4.84</v>
      </c>
      <c r="P28" s="2">
        <f t="shared" si="3"/>
        <v>5.2598960540877844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5.4039519788972132</v>
      </c>
      <c r="I29">
        <f>0.25*G26+0.75*G30</f>
        <v>0.70941359783231239</v>
      </c>
      <c r="J29">
        <f t="shared" si="5"/>
        <v>6.1133655767295254</v>
      </c>
      <c r="M29">
        <f t="shared" si="2"/>
        <v>2005</v>
      </c>
      <c r="N29">
        <f t="shared" si="0"/>
        <v>6.95</v>
      </c>
      <c r="P29" s="2">
        <f t="shared" si="3"/>
        <v>6.1133655767295254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Residual_Prices!AT43</f>
        <v>8</v>
      </c>
      <c r="F30">
        <f t="shared" si="1"/>
        <v>7.1981545506148947</v>
      </c>
      <c r="G30">
        <f>E30-F30</f>
        <v>0.80184544938510527</v>
      </c>
      <c r="H30">
        <f>G30^2</f>
        <v>0.64295612469960139</v>
      </c>
      <c r="I30">
        <f>G30</f>
        <v>0.80184544938510527</v>
      </c>
      <c r="J30">
        <f t="shared" si="5"/>
        <v>8</v>
      </c>
      <c r="M30">
        <f t="shared" si="2"/>
        <v>2006</v>
      </c>
      <c r="N30">
        <f t="shared" si="0"/>
        <v>8.1</v>
      </c>
      <c r="O30">
        <f>E30</f>
        <v>8</v>
      </c>
      <c r="P30" s="2">
        <f t="shared" si="3"/>
        <v>8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8.3144365345983964</v>
      </c>
      <c r="I31">
        <f>0.75*G30+0.25*G34</f>
        <v>0.50790564932870597</v>
      </c>
      <c r="J31">
        <f t="shared" si="5"/>
        <v>8.8223421839271019</v>
      </c>
      <c r="M31">
        <f t="shared" si="2"/>
        <v>2007</v>
      </c>
      <c r="N31">
        <f t="shared" si="0"/>
        <v>9.19</v>
      </c>
      <c r="P31" s="2">
        <f t="shared" si="3"/>
        <v>8.8223421839271019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10.199147315965206</v>
      </c>
      <c r="I32">
        <f>0.5*G30+0.5*G34</f>
        <v>0.21396584927230666</v>
      </c>
      <c r="J32">
        <f t="shared" si="5"/>
        <v>10.413113165237512</v>
      </c>
      <c r="M32">
        <f t="shared" si="2"/>
        <v>2008</v>
      </c>
      <c r="N32">
        <f t="shared" si="0"/>
        <v>12.99</v>
      </c>
      <c r="P32" s="2">
        <f t="shared" si="3"/>
        <v>10.413113165237512</v>
      </c>
    </row>
    <row r="33" spans="3:16" x14ac:dyDescent="0.2">
      <c r="C33">
        <f t="shared" si="4"/>
        <v>2009</v>
      </c>
      <c r="D33">
        <f>'Resid-311'!D33</f>
        <v>8.9499999999999993</v>
      </c>
      <c r="F33">
        <f t="shared" si="1"/>
        <v>11.604575785351431</v>
      </c>
      <c r="I33">
        <f>0.25*G30+0.75*G34</f>
        <v>-7.997395078409264E-2</v>
      </c>
      <c r="J33">
        <f t="shared" si="5"/>
        <v>11.524601834567338</v>
      </c>
      <c r="M33">
        <f t="shared" si="2"/>
        <v>2009</v>
      </c>
      <c r="N33">
        <f t="shared" si="0"/>
        <v>8.9499999999999993</v>
      </c>
      <c r="P33" s="2">
        <f t="shared" si="3"/>
        <v>11.524601834567338</v>
      </c>
    </row>
    <row r="34" spans="3:16" x14ac:dyDescent="0.2">
      <c r="C34">
        <f t="shared" si="4"/>
        <v>2010</v>
      </c>
      <c r="D34" s="3">
        <f>[4]Prices!O30</f>
        <v>11.55</v>
      </c>
      <c r="E34" s="3">
        <f>Residual_Prices!AS47</f>
        <v>9.23</v>
      </c>
      <c r="F34">
        <f>$H$3*D34+$I$3*D33</f>
        <v>9.6039137508404924</v>
      </c>
      <c r="G34">
        <f>E34-F34</f>
        <v>-0.37391375084049194</v>
      </c>
      <c r="H34">
        <f>G34^2</f>
        <v>0.13981149306760549</v>
      </c>
      <c r="I34">
        <f>G34</f>
        <v>-0.37391375084049194</v>
      </c>
      <c r="J34">
        <f>F34+I34</f>
        <v>9.23</v>
      </c>
      <c r="M34">
        <f>C34</f>
        <v>2010</v>
      </c>
      <c r="N34">
        <f t="shared" si="0"/>
        <v>11.55</v>
      </c>
      <c r="O34">
        <f>E34</f>
        <v>9.23</v>
      </c>
      <c r="P34" s="2">
        <f>J34</f>
        <v>9.23</v>
      </c>
    </row>
    <row r="35" spans="3:16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12.777710732059827</v>
      </c>
      <c r="I35">
        <f>0.75*G34+0.25*G38</f>
        <v>-0.45379258290773672</v>
      </c>
      <c r="J35">
        <f t="shared" ref="J35:J42" si="7">F35+I35</f>
        <v>12.323918149152091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12.323918149152091</v>
      </c>
    </row>
    <row r="36" spans="3:16" x14ac:dyDescent="0.2">
      <c r="C36">
        <f t="shared" si="4"/>
        <v>2012</v>
      </c>
      <c r="D36" s="3">
        <f>[4]Prices!O32</f>
        <v>17.48</v>
      </c>
      <c r="F36">
        <f t="shared" si="6"/>
        <v>16.353101234663558</v>
      </c>
      <c r="I36">
        <f>0.5*G34+0.5*G38</f>
        <v>-0.5336714149749815</v>
      </c>
      <c r="J36">
        <f t="shared" si="7"/>
        <v>15.819429819688576</v>
      </c>
      <c r="M36">
        <f t="shared" si="8"/>
        <v>2012</v>
      </c>
      <c r="N36">
        <f t="shared" si="0"/>
        <v>17.48</v>
      </c>
      <c r="P36" s="2">
        <f t="shared" si="9"/>
        <v>15.819429819688576</v>
      </c>
    </row>
    <row r="37" spans="3:16" x14ac:dyDescent="0.2">
      <c r="C37">
        <f t="shared" si="4"/>
        <v>2013</v>
      </c>
      <c r="D37" s="3">
        <f>[4]Prices!O33</f>
        <v>16.739999999999998</v>
      </c>
      <c r="F37">
        <f t="shared" si="6"/>
        <v>17.018875341060742</v>
      </c>
      <c r="I37">
        <f>0.25*G34+0.75*G38</f>
        <v>-0.61355024704222627</v>
      </c>
      <c r="J37">
        <f t="shared" si="7"/>
        <v>16.405325094018515</v>
      </c>
      <c r="M37">
        <f t="shared" si="8"/>
        <v>2013</v>
      </c>
      <c r="N37">
        <f t="shared" si="0"/>
        <v>16.739999999999998</v>
      </c>
      <c r="P37" s="2">
        <f t="shared" si="9"/>
        <v>16.405325094018515</v>
      </c>
    </row>
    <row r="38" spans="3:16" x14ac:dyDescent="0.2">
      <c r="C38">
        <f t="shared" si="4"/>
        <v>2014</v>
      </c>
      <c r="D38" s="3">
        <f>[4]Prices!O34</f>
        <v>15.68</v>
      </c>
      <c r="E38" s="3">
        <f>Residual_Prices!AS51</f>
        <v>15.5</v>
      </c>
      <c r="F38">
        <f t="shared" si="6"/>
        <v>16.193429079109471</v>
      </c>
      <c r="G38">
        <f>E38-F38</f>
        <v>-0.69342907910947105</v>
      </c>
      <c r="H38">
        <f>G38^2</f>
        <v>0.48084388775460907</v>
      </c>
      <c r="I38">
        <f>G38</f>
        <v>-0.69342907910947105</v>
      </c>
      <c r="J38">
        <f t="shared" si="7"/>
        <v>15.5</v>
      </c>
      <c r="M38">
        <f t="shared" si="8"/>
        <v>2014</v>
      </c>
      <c r="N38">
        <f t="shared" si="0"/>
        <v>15.68</v>
      </c>
      <c r="O38">
        <f>E38</f>
        <v>15.5</v>
      </c>
      <c r="P38" s="2">
        <f t="shared" si="9"/>
        <v>15.5</v>
      </c>
    </row>
    <row r="39" spans="3:16" x14ac:dyDescent="0.2">
      <c r="C39">
        <f t="shared" si="4"/>
        <v>2015</v>
      </c>
      <c r="D39" s="3">
        <f>[4]Prices!O35</f>
        <v>8.66</v>
      </c>
      <c r="F39">
        <f t="shared" si="6"/>
        <v>13.367289776295554</v>
      </c>
      <c r="I39" s="17">
        <f>I38</f>
        <v>-0.69342907910947105</v>
      </c>
      <c r="J39">
        <f t="shared" si="7"/>
        <v>12.673860697186083</v>
      </c>
      <c r="M39">
        <f t="shared" si="8"/>
        <v>2015</v>
      </c>
      <c r="N39">
        <f t="shared" si="0"/>
        <v>8.66</v>
      </c>
      <c r="P39" s="2">
        <f t="shared" si="9"/>
        <v>12.673860697186083</v>
      </c>
    </row>
    <row r="40" spans="3:16" x14ac:dyDescent="0.2">
      <c r="C40">
        <f t="shared" si="4"/>
        <v>2016</v>
      </c>
      <c r="D40" s="3">
        <f>[4]Prices!O36</f>
        <v>6.37</v>
      </c>
      <c r="F40">
        <f t="shared" si="6"/>
        <v>7.856889502751554</v>
      </c>
      <c r="I40" s="17">
        <f t="shared" ref="I40:I42" si="10">I39</f>
        <v>-0.69342907910947105</v>
      </c>
      <c r="J40">
        <f t="shared" si="7"/>
        <v>7.1634604236420829</v>
      </c>
      <c r="M40">
        <f t="shared" si="8"/>
        <v>2016</v>
      </c>
      <c r="N40">
        <f t="shared" si="0"/>
        <v>6.37</v>
      </c>
      <c r="P40" s="2">
        <f t="shared" si="9"/>
        <v>7.1634604236420829</v>
      </c>
    </row>
    <row r="41" spans="3:16" x14ac:dyDescent="0.2">
      <c r="C41">
        <f t="shared" si="4"/>
        <v>2017</v>
      </c>
      <c r="D41" s="3">
        <f>[4]Prices!O37</f>
        <v>8.68</v>
      </c>
      <c r="F41">
        <f t="shared" si="6"/>
        <v>6.972697208830974</v>
      </c>
      <c r="I41" s="17">
        <f t="shared" si="10"/>
        <v>-0.69342907910947105</v>
      </c>
      <c r="J41">
        <f t="shared" si="7"/>
        <v>6.2792681297215029</v>
      </c>
      <c r="M41">
        <f t="shared" si="8"/>
        <v>2017</v>
      </c>
      <c r="N41">
        <f t="shared" si="0"/>
        <v>8.68</v>
      </c>
      <c r="P41" s="2">
        <f t="shared" si="9"/>
        <v>6.2792681297215029</v>
      </c>
    </row>
    <row r="42" spans="3:16" x14ac:dyDescent="0.2">
      <c r="C42">
        <f t="shared" si="4"/>
        <v>2018</v>
      </c>
      <c r="D42" s="3">
        <f>[4]Prices!O38</f>
        <v>11.21</v>
      </c>
      <c r="F42">
        <f t="shared" si="6"/>
        <v>9.3167071306258542</v>
      </c>
      <c r="I42" s="17">
        <f t="shared" si="10"/>
        <v>-0.69342907910947105</v>
      </c>
      <c r="J42">
        <f t="shared" si="7"/>
        <v>8.6232780515163832</v>
      </c>
      <c r="M42">
        <f t="shared" si="8"/>
        <v>2018</v>
      </c>
      <c r="N42">
        <f t="shared" si="0"/>
        <v>11.21</v>
      </c>
      <c r="P42" s="2">
        <f t="shared" si="9"/>
        <v>8.6232780515163832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2:AB45"/>
  <sheetViews>
    <sheetView workbookViewId="0">
      <selection activeCell="D3" sqref="D3"/>
    </sheetView>
  </sheetViews>
  <sheetFormatPr defaultRowHeight="12.75" x14ac:dyDescent="0.2"/>
  <cols>
    <col min="9" max="9" width="11.140625" customWidth="1"/>
    <col min="10" max="10" width="12.28515625" customWidth="1"/>
  </cols>
  <sheetData>
    <row r="2" spans="3:16" x14ac:dyDescent="0.2">
      <c r="K2" s="9" t="s">
        <v>35</v>
      </c>
    </row>
    <row r="3" spans="3:16" x14ac:dyDescent="0.2">
      <c r="H3" s="4">
        <v>1.3070273958647787</v>
      </c>
      <c r="I3" s="4">
        <v>0</v>
      </c>
      <c r="K3">
        <v>0</v>
      </c>
    </row>
    <row r="4" spans="3:16" x14ac:dyDescent="0.2">
      <c r="H4">
        <f>SUM(H9:H38)</f>
        <v>33.853115290655538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'Resid-311'!D7</f>
        <v>4.3499999999999996</v>
      </c>
      <c r="I7">
        <f>G9</f>
        <v>-0.48723396679747921</v>
      </c>
      <c r="M7">
        <f>C7</f>
        <v>1983</v>
      </c>
      <c r="N7">
        <f t="shared" ref="N7:N42" si="0">D7</f>
        <v>4.3499999999999996</v>
      </c>
      <c r="P7" s="2"/>
    </row>
    <row r="8" spans="3:16" x14ac:dyDescent="0.2">
      <c r="C8">
        <f>C7+1</f>
        <v>1984</v>
      </c>
      <c r="D8">
        <f>'Resid-311'!D8</f>
        <v>4.6500000000000004</v>
      </c>
      <c r="F8">
        <f t="shared" ref="F8:F33" si="1">$H$3*D8+$I$3*D7</f>
        <v>6.0776773907712212</v>
      </c>
      <c r="I8">
        <f>G9</f>
        <v>-0.48723396679747921</v>
      </c>
      <c r="J8">
        <f>F8+I8</f>
        <v>5.5904434239737419</v>
      </c>
      <c r="M8">
        <f t="shared" ref="M8:M33" si="2">C8</f>
        <v>1984</v>
      </c>
      <c r="N8">
        <f t="shared" si="0"/>
        <v>4.6500000000000004</v>
      </c>
      <c r="P8" s="2">
        <f t="shared" ref="P8:P33" si="3">J8</f>
        <v>5.5904434239737419</v>
      </c>
    </row>
    <row r="9" spans="3:16" x14ac:dyDescent="0.2">
      <c r="C9">
        <f t="shared" ref="C9:C42" si="4">C8+1</f>
        <v>1985</v>
      </c>
      <c r="D9">
        <f>'Resid-311'!D9</f>
        <v>4.16</v>
      </c>
      <c r="E9">
        <f>Residual_Prices!AU22</f>
        <v>4.95</v>
      </c>
      <c r="F9">
        <f t="shared" si="1"/>
        <v>5.4372339667974794</v>
      </c>
      <c r="G9">
        <f>E9-F9</f>
        <v>-0.48723396679747921</v>
      </c>
      <c r="H9">
        <f>G9^2</f>
        <v>0.23739693840120707</v>
      </c>
      <c r="I9">
        <f>G9</f>
        <v>-0.48723396679747921</v>
      </c>
      <c r="J9">
        <f t="shared" ref="J9:J33" si="5">F9+I9</f>
        <v>4.95</v>
      </c>
      <c r="M9">
        <f t="shared" si="2"/>
        <v>1985</v>
      </c>
      <c r="N9">
        <f t="shared" si="0"/>
        <v>4.16</v>
      </c>
      <c r="O9">
        <f>E9</f>
        <v>4.95</v>
      </c>
      <c r="P9" s="2">
        <f t="shared" si="3"/>
        <v>4.95</v>
      </c>
    </row>
    <row r="10" spans="3:16" x14ac:dyDescent="0.2">
      <c r="C10">
        <f t="shared" si="4"/>
        <v>1986</v>
      </c>
      <c r="D10">
        <f>'Resid-311'!D10</f>
        <v>2.39</v>
      </c>
      <c r="F10">
        <f t="shared" si="1"/>
        <v>3.1237954761168214</v>
      </c>
      <c r="I10">
        <f>(0.67*G9+0.33*G12)</f>
        <v>-0.35412778959026281</v>
      </c>
      <c r="J10">
        <f t="shared" si="5"/>
        <v>2.7696676865265584</v>
      </c>
      <c r="M10">
        <f t="shared" si="2"/>
        <v>1986</v>
      </c>
      <c r="N10">
        <f t="shared" si="0"/>
        <v>2.39</v>
      </c>
      <c r="P10" s="2">
        <f t="shared" si="3"/>
        <v>2.7696676865265584</v>
      </c>
    </row>
    <row r="11" spans="3:16" x14ac:dyDescent="0.2">
      <c r="C11">
        <f t="shared" si="4"/>
        <v>1987</v>
      </c>
      <c r="D11">
        <f>'Resid-311'!D11</f>
        <v>2.85</v>
      </c>
      <c r="F11">
        <f t="shared" si="1"/>
        <v>3.7250280782146192</v>
      </c>
      <c r="I11">
        <f>(0.33*G9+0.67*G12)</f>
        <v>-0.21698809186161561</v>
      </c>
      <c r="J11">
        <f t="shared" si="5"/>
        <v>3.5080399863530038</v>
      </c>
      <c r="M11">
        <f t="shared" si="2"/>
        <v>1987</v>
      </c>
      <c r="N11">
        <f t="shared" si="0"/>
        <v>2.85</v>
      </c>
      <c r="P11" s="2">
        <f t="shared" si="3"/>
        <v>3.5080399863530038</v>
      </c>
    </row>
    <row r="12" spans="3:16" x14ac:dyDescent="0.2">
      <c r="C12">
        <f t="shared" si="4"/>
        <v>1988</v>
      </c>
      <c r="D12">
        <f>'Resid-311'!D12</f>
        <v>2.2599999999999998</v>
      </c>
      <c r="E12">
        <f>Residual_Prices!AU25</f>
        <v>2.87</v>
      </c>
      <c r="F12">
        <f t="shared" si="1"/>
        <v>2.9538819146543993</v>
      </c>
      <c r="G12">
        <f>E12-F12</f>
        <v>-8.3881914654399203E-2</v>
      </c>
      <c r="H12">
        <f>G12^2</f>
        <v>7.036175606087912E-3</v>
      </c>
      <c r="I12">
        <f>G12</f>
        <v>-8.3881914654399203E-2</v>
      </c>
      <c r="J12">
        <f t="shared" si="5"/>
        <v>2.87</v>
      </c>
      <c r="M12">
        <f t="shared" si="2"/>
        <v>1988</v>
      </c>
      <c r="N12">
        <f t="shared" si="0"/>
        <v>2.2599999999999998</v>
      </c>
      <c r="O12">
        <f>E12</f>
        <v>2.87</v>
      </c>
      <c r="P12" s="2">
        <f t="shared" si="3"/>
        <v>2.87</v>
      </c>
    </row>
    <row r="13" spans="3:16" x14ac:dyDescent="0.2">
      <c r="C13">
        <f t="shared" si="4"/>
        <v>1989</v>
      </c>
      <c r="D13">
        <f>'Resid-311'!D13</f>
        <v>2.63</v>
      </c>
      <c r="F13">
        <f t="shared" si="1"/>
        <v>3.4374820511243676</v>
      </c>
      <c r="I13">
        <f>(0.67*G12+0.33*G15)</f>
        <v>-8.2371057092522001E-2</v>
      </c>
      <c r="J13">
        <f t="shared" si="5"/>
        <v>3.3551109940318455</v>
      </c>
      <c r="M13">
        <f t="shared" si="2"/>
        <v>1989</v>
      </c>
      <c r="N13">
        <f t="shared" si="0"/>
        <v>2.63</v>
      </c>
      <c r="P13" s="2">
        <f t="shared" si="3"/>
        <v>3.3551109940318455</v>
      </c>
    </row>
    <row r="14" spans="3:16" x14ac:dyDescent="0.2">
      <c r="C14">
        <f t="shared" si="4"/>
        <v>1990</v>
      </c>
      <c r="D14">
        <f>'Resid-311'!D14</f>
        <v>3.04</v>
      </c>
      <c r="F14">
        <f t="shared" si="1"/>
        <v>3.9733632834289274</v>
      </c>
      <c r="I14">
        <f>(0.33*G12+0.67*G15)</f>
        <v>-8.0814415968163661E-2</v>
      </c>
      <c r="J14">
        <f t="shared" si="5"/>
        <v>3.8925488674607638</v>
      </c>
      <c r="M14">
        <f t="shared" si="2"/>
        <v>1990</v>
      </c>
      <c r="N14">
        <f t="shared" si="0"/>
        <v>3.04</v>
      </c>
      <c r="P14" s="2">
        <f t="shared" si="3"/>
        <v>3.8925488674607638</v>
      </c>
    </row>
    <row r="15" spans="3:16" x14ac:dyDescent="0.2">
      <c r="C15">
        <f t="shared" si="4"/>
        <v>1991</v>
      </c>
      <c r="D15">
        <f>'Resid-311'!D15</f>
        <v>2.3199999999999998</v>
      </c>
      <c r="E15" s="3">
        <f>Residual_Prices!AU28</f>
        <v>2.9529999999999998</v>
      </c>
      <c r="F15">
        <f t="shared" si="1"/>
        <v>3.0323035584062863</v>
      </c>
      <c r="G15">
        <f>E15-F15</f>
        <v>-7.9303558406286445E-2</v>
      </c>
      <c r="H15">
        <f>G15^2</f>
        <v>6.2890543758992853E-3</v>
      </c>
      <c r="I15">
        <f>G15</f>
        <v>-7.9303558406286445E-2</v>
      </c>
      <c r="J15">
        <f t="shared" si="5"/>
        <v>2.9529999999999998</v>
      </c>
      <c r="M15">
        <f t="shared" si="2"/>
        <v>1991</v>
      </c>
      <c r="N15">
        <f t="shared" si="0"/>
        <v>2.3199999999999998</v>
      </c>
      <c r="O15">
        <f>E15</f>
        <v>2.9529999999999998</v>
      </c>
      <c r="P15" s="2">
        <f t="shared" si="3"/>
        <v>2.9529999999999998</v>
      </c>
    </row>
    <row r="16" spans="3:16" x14ac:dyDescent="0.2">
      <c r="C16">
        <f t="shared" si="4"/>
        <v>1992</v>
      </c>
      <c r="D16">
        <f>'Resid-311'!D16</f>
        <v>2.31</v>
      </c>
      <c r="F16">
        <f t="shared" si="1"/>
        <v>3.0192332844476386</v>
      </c>
      <c r="I16">
        <f>(0.67*G15+0.33*G18)</f>
        <v>-9.3985891250762982E-2</v>
      </c>
      <c r="J16">
        <f t="shared" si="5"/>
        <v>2.9252473931968757</v>
      </c>
      <c r="M16">
        <f t="shared" si="2"/>
        <v>1992</v>
      </c>
      <c r="N16">
        <f t="shared" si="0"/>
        <v>2.31</v>
      </c>
      <c r="P16" s="2">
        <f t="shared" si="3"/>
        <v>2.9252473931968757</v>
      </c>
    </row>
    <row r="17" spans="3:16" x14ac:dyDescent="0.2">
      <c r="C17">
        <f t="shared" si="4"/>
        <v>1993</v>
      </c>
      <c r="D17">
        <f>'Resid-311'!D17</f>
        <v>2.2799999999999998</v>
      </c>
      <c r="F17">
        <f t="shared" si="1"/>
        <v>2.9800224625716951</v>
      </c>
      <c r="I17">
        <f>(0.33*G15+0.67*G18)</f>
        <v>-0.10911314327234488</v>
      </c>
      <c r="J17">
        <f t="shared" si="5"/>
        <v>2.8709093192993502</v>
      </c>
      <c r="M17">
        <f t="shared" si="2"/>
        <v>1993</v>
      </c>
      <c r="N17">
        <f t="shared" si="0"/>
        <v>2.2799999999999998</v>
      </c>
      <c r="P17" s="2">
        <f t="shared" si="3"/>
        <v>2.8709093192993502</v>
      </c>
    </row>
    <row r="18" spans="3:16" x14ac:dyDescent="0.2">
      <c r="C18">
        <f t="shared" si="4"/>
        <v>1994</v>
      </c>
      <c r="D18">
        <f>'Resid-311'!D18</f>
        <v>2.39</v>
      </c>
      <c r="E18" s="3">
        <f>Residual_Prices!AU31</f>
        <v>3</v>
      </c>
      <c r="F18">
        <f t="shared" si="1"/>
        <v>3.1237954761168214</v>
      </c>
      <c r="G18">
        <f>E18-F18</f>
        <v>-0.1237954761168214</v>
      </c>
      <c r="H18">
        <f>G18^2</f>
        <v>1.5325319906990499E-2</v>
      </c>
      <c r="I18">
        <f>G18</f>
        <v>-0.1237954761168214</v>
      </c>
      <c r="J18">
        <f t="shared" si="5"/>
        <v>3</v>
      </c>
      <c r="M18">
        <f t="shared" si="2"/>
        <v>1994</v>
      </c>
      <c r="N18">
        <f t="shared" si="0"/>
        <v>2.39</v>
      </c>
      <c r="O18">
        <f>E18</f>
        <v>3</v>
      </c>
      <c r="P18" s="2">
        <f t="shared" si="3"/>
        <v>3</v>
      </c>
    </row>
    <row r="19" spans="3:16" x14ac:dyDescent="0.2">
      <c r="C19">
        <f t="shared" si="4"/>
        <v>1995</v>
      </c>
      <c r="D19">
        <f>'Resid-311'!D19</f>
        <v>2.65</v>
      </c>
      <c r="F19">
        <f t="shared" si="1"/>
        <v>3.4636225990416634</v>
      </c>
      <c r="I19">
        <f>0.75*G18+0.25*G22</f>
        <v>-0.12250085293730095</v>
      </c>
      <c r="J19">
        <f t="shared" si="5"/>
        <v>3.3411217461043625</v>
      </c>
      <c r="M19">
        <f t="shared" si="2"/>
        <v>1995</v>
      </c>
      <c r="N19">
        <f t="shared" si="0"/>
        <v>2.65</v>
      </c>
      <c r="P19" s="2">
        <f t="shared" si="3"/>
        <v>3.3411217461043625</v>
      </c>
    </row>
    <row r="20" spans="3:16" x14ac:dyDescent="0.2">
      <c r="C20">
        <f t="shared" si="4"/>
        <v>1996</v>
      </c>
      <c r="D20">
        <f>'Resid-311'!D20</f>
        <v>3.1</v>
      </c>
      <c r="F20">
        <f t="shared" si="1"/>
        <v>4.0517849271808144</v>
      </c>
      <c r="I20">
        <f>0.5*G18+0.5*G22</f>
        <v>-0.1212062297577805</v>
      </c>
      <c r="J20">
        <f t="shared" si="5"/>
        <v>3.9305786974230337</v>
      </c>
      <c r="M20">
        <f t="shared" si="2"/>
        <v>1996</v>
      </c>
      <c r="N20">
        <f t="shared" si="0"/>
        <v>3.1</v>
      </c>
      <c r="P20" s="2">
        <f t="shared" si="3"/>
        <v>3.9305786974230337</v>
      </c>
    </row>
    <row r="21" spans="3:16" x14ac:dyDescent="0.2">
      <c r="C21">
        <f t="shared" si="4"/>
        <v>1997</v>
      </c>
      <c r="D21">
        <f>'Resid-311'!D21</f>
        <v>2.87</v>
      </c>
      <c r="F21">
        <f t="shared" si="1"/>
        <v>3.751168626131915</v>
      </c>
      <c r="I21">
        <f>0.25*G18+0.75*G22</f>
        <v>-0.11991160657826005</v>
      </c>
      <c r="J21">
        <f t="shared" si="5"/>
        <v>3.6312570195536549</v>
      </c>
      <c r="M21">
        <f t="shared" si="2"/>
        <v>1997</v>
      </c>
      <c r="N21">
        <f t="shared" si="0"/>
        <v>2.87</v>
      </c>
      <c r="P21" s="2">
        <f t="shared" si="3"/>
        <v>3.6312570195536549</v>
      </c>
    </row>
    <row r="22" spans="3:16" x14ac:dyDescent="0.2">
      <c r="C22">
        <f t="shared" si="4"/>
        <v>1998</v>
      </c>
      <c r="D22">
        <f>'Resid-311'!D22</f>
        <v>2.08</v>
      </c>
      <c r="E22" s="3">
        <f>Residual_Prices!AU35</f>
        <v>2.6</v>
      </c>
      <c r="F22">
        <f t="shared" si="1"/>
        <v>2.7186169833987397</v>
      </c>
      <c r="G22">
        <f>E22-F22</f>
        <v>-0.11861698339873961</v>
      </c>
      <c r="H22">
        <f>G22^2</f>
        <v>1.4069988750616868E-2</v>
      </c>
      <c r="I22">
        <f>G22</f>
        <v>-0.11861698339873961</v>
      </c>
      <c r="J22">
        <f t="shared" si="5"/>
        <v>2.6</v>
      </c>
      <c r="M22">
        <f t="shared" si="2"/>
        <v>1998</v>
      </c>
      <c r="N22">
        <f t="shared" si="0"/>
        <v>2.08</v>
      </c>
      <c r="O22">
        <f>E22</f>
        <v>2.6</v>
      </c>
      <c r="P22" s="2">
        <f t="shared" si="3"/>
        <v>2.6</v>
      </c>
    </row>
    <row r="23" spans="3:16" x14ac:dyDescent="0.2">
      <c r="C23">
        <f t="shared" si="4"/>
        <v>1999</v>
      </c>
      <c r="D23">
        <f>'Resid-311'!D23</f>
        <v>2.5299999999999998</v>
      </c>
      <c r="F23">
        <f t="shared" si="1"/>
        <v>3.3067793115378898</v>
      </c>
      <c r="I23">
        <f>0.75*G22+0.25*G26</f>
        <v>-0.3143009211722847</v>
      </c>
      <c r="J23">
        <f t="shared" si="5"/>
        <v>2.9924783903656049</v>
      </c>
      <c r="M23">
        <f t="shared" si="2"/>
        <v>1999</v>
      </c>
      <c r="N23">
        <f t="shared" si="0"/>
        <v>2.5299999999999998</v>
      </c>
      <c r="P23" s="2">
        <f t="shared" si="3"/>
        <v>2.9924783903656049</v>
      </c>
    </row>
    <row r="24" spans="3:16" x14ac:dyDescent="0.2">
      <c r="C24">
        <f t="shared" si="4"/>
        <v>2000</v>
      </c>
      <c r="D24">
        <f>'Resid-311'!D24</f>
        <v>4.07</v>
      </c>
      <c r="F24">
        <f t="shared" si="1"/>
        <v>5.3196015011696494</v>
      </c>
      <c r="I24">
        <f>0.5*G22+0.5*G26</f>
        <v>-0.50998485894582979</v>
      </c>
      <c r="J24">
        <f t="shared" si="5"/>
        <v>4.8096166422238191</v>
      </c>
      <c r="M24">
        <f t="shared" si="2"/>
        <v>2000</v>
      </c>
      <c r="N24">
        <f t="shared" si="0"/>
        <v>4.07</v>
      </c>
      <c r="P24" s="2">
        <f t="shared" si="3"/>
        <v>4.8096166422238191</v>
      </c>
    </row>
    <row r="25" spans="3:16" x14ac:dyDescent="0.2">
      <c r="C25">
        <f t="shared" si="4"/>
        <v>2001</v>
      </c>
      <c r="D25">
        <f>'Resid-311'!D25</f>
        <v>3.56</v>
      </c>
      <c r="F25">
        <f t="shared" si="1"/>
        <v>4.6530175292786122</v>
      </c>
      <c r="I25">
        <f>0.25*G22+0.75*G26</f>
        <v>-0.70566879671937488</v>
      </c>
      <c r="J25">
        <f t="shared" si="5"/>
        <v>3.9473487325592371</v>
      </c>
      <c r="M25">
        <f t="shared" si="2"/>
        <v>2001</v>
      </c>
      <c r="N25">
        <f t="shared" si="0"/>
        <v>3.56</v>
      </c>
      <c r="P25" s="2">
        <f t="shared" si="3"/>
        <v>3.9473487325592371</v>
      </c>
    </row>
    <row r="26" spans="3:16" x14ac:dyDescent="0.2">
      <c r="C26">
        <f t="shared" si="4"/>
        <v>2002</v>
      </c>
      <c r="D26">
        <f>'Resid-311'!D26</f>
        <v>3.75</v>
      </c>
      <c r="E26" s="3">
        <f>Residual_Prices!AU39</f>
        <v>4</v>
      </c>
      <c r="F26">
        <f t="shared" si="1"/>
        <v>4.90135273449292</v>
      </c>
      <c r="G26">
        <f>E26-F26</f>
        <v>-0.90135273449291997</v>
      </c>
      <c r="H26">
        <f>G26^2</f>
        <v>0.81243675197786425</v>
      </c>
      <c r="I26">
        <f>G26</f>
        <v>-0.90135273449291997</v>
      </c>
      <c r="J26">
        <f t="shared" si="5"/>
        <v>4</v>
      </c>
      <c r="M26">
        <f t="shared" si="2"/>
        <v>2002</v>
      </c>
      <c r="N26">
        <f t="shared" si="0"/>
        <v>3.75</v>
      </c>
      <c r="O26">
        <f>E26</f>
        <v>4</v>
      </c>
      <c r="P26" s="2">
        <f t="shared" si="3"/>
        <v>4</v>
      </c>
    </row>
    <row r="27" spans="3:16" x14ac:dyDescent="0.2">
      <c r="C27">
        <f t="shared" si="4"/>
        <v>2003</v>
      </c>
      <c r="D27">
        <f>'Resid-311'!D27</f>
        <v>4.6500000000000004</v>
      </c>
      <c r="F27">
        <f t="shared" si="1"/>
        <v>6.0776773907712212</v>
      </c>
      <c r="I27">
        <f>0.75*G26+0.25*G30</f>
        <v>-1.3227450274958665</v>
      </c>
      <c r="J27">
        <f t="shared" si="5"/>
        <v>4.7549323632753548</v>
      </c>
      <c r="M27">
        <f t="shared" si="2"/>
        <v>2003</v>
      </c>
      <c r="N27">
        <f t="shared" si="0"/>
        <v>4.6500000000000004</v>
      </c>
      <c r="P27" s="2">
        <f t="shared" si="3"/>
        <v>4.7549323632753548</v>
      </c>
    </row>
    <row r="28" spans="3:16" x14ac:dyDescent="0.2">
      <c r="C28">
        <f t="shared" si="4"/>
        <v>2004</v>
      </c>
      <c r="D28">
        <f>'Resid-311'!D28</f>
        <v>4.84</v>
      </c>
      <c r="F28">
        <f t="shared" si="1"/>
        <v>6.3260125959855289</v>
      </c>
      <c r="I28">
        <f>0.5*G26+0.5*G30</f>
        <v>-1.7441373204988131</v>
      </c>
      <c r="J28">
        <f t="shared" si="5"/>
        <v>4.5818752754867162</v>
      </c>
      <c r="M28">
        <f t="shared" si="2"/>
        <v>2004</v>
      </c>
      <c r="N28">
        <f t="shared" si="0"/>
        <v>4.84</v>
      </c>
      <c r="P28" s="2">
        <f t="shared" si="3"/>
        <v>4.5818752754867162</v>
      </c>
    </row>
    <row r="29" spans="3:16" x14ac:dyDescent="0.2">
      <c r="C29">
        <f t="shared" si="4"/>
        <v>2005</v>
      </c>
      <c r="D29">
        <f>'Resid-311'!D29</f>
        <v>6.95</v>
      </c>
      <c r="F29">
        <f t="shared" si="1"/>
        <v>9.0838404012602112</v>
      </c>
      <c r="I29">
        <f>0.25*G26+0.75*G30</f>
        <v>-2.1655296135017599</v>
      </c>
      <c r="J29">
        <f t="shared" si="5"/>
        <v>6.9183107877584513</v>
      </c>
      <c r="M29">
        <f t="shared" si="2"/>
        <v>2005</v>
      </c>
      <c r="N29">
        <f t="shared" si="0"/>
        <v>6.95</v>
      </c>
      <c r="P29" s="2">
        <f t="shared" si="3"/>
        <v>6.9183107877584513</v>
      </c>
    </row>
    <row r="30" spans="3:16" x14ac:dyDescent="0.2">
      <c r="C30">
        <f t="shared" si="4"/>
        <v>2006</v>
      </c>
      <c r="D30">
        <f>'Resid-311'!D30</f>
        <v>8.1</v>
      </c>
      <c r="E30" s="3">
        <f>Residual_Prices!AU43</f>
        <v>8</v>
      </c>
      <c r="F30">
        <f t="shared" si="1"/>
        <v>10.586921906504706</v>
      </c>
      <c r="G30">
        <f>E30-F30</f>
        <v>-2.5869219065047062</v>
      </c>
      <c r="H30">
        <f>G30^2</f>
        <v>6.692164950353944</v>
      </c>
      <c r="I30">
        <f>G30</f>
        <v>-2.5869219065047062</v>
      </c>
      <c r="J30">
        <f t="shared" si="5"/>
        <v>8</v>
      </c>
      <c r="M30">
        <f t="shared" si="2"/>
        <v>2006</v>
      </c>
      <c r="N30">
        <f t="shared" si="0"/>
        <v>8.1</v>
      </c>
      <c r="O30">
        <f>E30</f>
        <v>8</v>
      </c>
      <c r="P30" s="2">
        <f t="shared" si="3"/>
        <v>8</v>
      </c>
    </row>
    <row r="31" spans="3:16" x14ac:dyDescent="0.2">
      <c r="C31">
        <f t="shared" si="4"/>
        <v>2007</v>
      </c>
      <c r="D31">
        <f>'Resid-311'!D31</f>
        <v>9.19</v>
      </c>
      <c r="F31">
        <f t="shared" si="1"/>
        <v>12.011581767997315</v>
      </c>
      <c r="I31">
        <f>0.75*G30+0.25*G34</f>
        <v>-0.74423303543807862</v>
      </c>
      <c r="J31">
        <f t="shared" si="5"/>
        <v>11.267348732559237</v>
      </c>
      <c r="M31">
        <f t="shared" si="2"/>
        <v>2007</v>
      </c>
      <c r="N31">
        <f t="shared" si="0"/>
        <v>9.19</v>
      </c>
      <c r="P31" s="2">
        <f t="shared" si="3"/>
        <v>11.267348732559237</v>
      </c>
    </row>
    <row r="32" spans="3:16" x14ac:dyDescent="0.2">
      <c r="C32">
        <f t="shared" si="4"/>
        <v>2008</v>
      </c>
      <c r="D32">
        <f>'Resid-311'!D32</f>
        <v>12.99</v>
      </c>
      <c r="F32">
        <f t="shared" si="1"/>
        <v>16.978285872283475</v>
      </c>
      <c r="I32">
        <f>0.5*G30+0.5*G34</f>
        <v>1.098455835628549</v>
      </c>
      <c r="J32">
        <f t="shared" si="5"/>
        <v>18.076741707912024</v>
      </c>
      <c r="M32">
        <f t="shared" si="2"/>
        <v>2008</v>
      </c>
      <c r="N32">
        <f t="shared" si="0"/>
        <v>12.99</v>
      </c>
      <c r="P32" s="2">
        <f t="shared" si="3"/>
        <v>18.076741707912024</v>
      </c>
    </row>
    <row r="33" spans="3:28" x14ac:dyDescent="0.2">
      <c r="C33">
        <f t="shared" si="4"/>
        <v>2009</v>
      </c>
      <c r="D33">
        <f>'Resid-311'!D33</f>
        <v>8.9499999999999993</v>
      </c>
      <c r="F33">
        <f t="shared" si="1"/>
        <v>11.697895192989769</v>
      </c>
      <c r="I33">
        <f>0.25*G30+0.75*G34</f>
        <v>2.9411447066951766</v>
      </c>
      <c r="J33">
        <f t="shared" si="5"/>
        <v>14.639039899684946</v>
      </c>
      <c r="M33">
        <f t="shared" si="2"/>
        <v>2009</v>
      </c>
      <c r="N33">
        <f t="shared" si="0"/>
        <v>8.9499999999999993</v>
      </c>
      <c r="P33" s="2">
        <f t="shared" si="3"/>
        <v>14.639039899684946</v>
      </c>
    </row>
    <row r="34" spans="3:28" x14ac:dyDescent="0.2">
      <c r="C34">
        <f t="shared" si="4"/>
        <v>2010</v>
      </c>
      <c r="D34" s="3">
        <f>[4]Prices!O30</f>
        <v>11.55</v>
      </c>
      <c r="E34" s="3">
        <f>Residual_Prices!AU47</f>
        <v>19.88</v>
      </c>
      <c r="F34">
        <f>$H$3*D34+$I$3*D33</f>
        <v>15.096166422238195</v>
      </c>
      <c r="G34">
        <f>E34-F34</f>
        <v>4.7838335777618042</v>
      </c>
      <c r="H34">
        <f>G34^2</f>
        <v>22.885063699721304</v>
      </c>
      <c r="I34">
        <f>G34</f>
        <v>4.7838335777618042</v>
      </c>
      <c r="J34">
        <f>F34+I34</f>
        <v>19.88</v>
      </c>
      <c r="M34">
        <f>C34</f>
        <v>2010</v>
      </c>
      <c r="N34">
        <f t="shared" si="0"/>
        <v>11.55</v>
      </c>
      <c r="O34">
        <f>E34</f>
        <v>19.88</v>
      </c>
      <c r="P34" s="2">
        <f>J34</f>
        <v>19.88</v>
      </c>
    </row>
    <row r="35" spans="3:28" x14ac:dyDescent="0.2">
      <c r="C35">
        <f t="shared" si="4"/>
        <v>2011</v>
      </c>
      <c r="D35" s="3">
        <f>[4]Prices!O31</f>
        <v>16.190000000000001</v>
      </c>
      <c r="F35">
        <f t="shared" ref="F35:F42" si="6">$H$3*D35+$I$3*D34</f>
        <v>21.160773539050769</v>
      </c>
      <c r="I35">
        <f>0.75*G34+0.25*G38</f>
        <v>3.141827791531421</v>
      </c>
      <c r="J35">
        <f t="shared" ref="J35:J42" si="7">F35+I35</f>
        <v>24.302601330582192</v>
      </c>
      <c r="M35">
        <f t="shared" ref="M35:M42" si="8">C35</f>
        <v>2011</v>
      </c>
      <c r="N35">
        <f t="shared" si="0"/>
        <v>16.190000000000001</v>
      </c>
      <c r="P35" s="2">
        <f t="shared" ref="P35:P42" si="9">J35</f>
        <v>24.302601330582192</v>
      </c>
    </row>
    <row r="36" spans="3:28" x14ac:dyDescent="0.2">
      <c r="C36">
        <f t="shared" si="4"/>
        <v>2012</v>
      </c>
      <c r="D36" s="3">
        <f>[4]Prices!O32</f>
        <v>17.48</v>
      </c>
      <c r="F36">
        <f t="shared" si="6"/>
        <v>22.846838879716334</v>
      </c>
      <c r="I36">
        <f>0.5*G34+0.5*G38</f>
        <v>1.4998220053010378</v>
      </c>
      <c r="J36">
        <f t="shared" si="7"/>
        <v>24.346660885017371</v>
      </c>
      <c r="M36">
        <f t="shared" si="8"/>
        <v>2012</v>
      </c>
      <c r="N36">
        <f t="shared" si="0"/>
        <v>17.48</v>
      </c>
      <c r="P36" s="2">
        <f t="shared" si="9"/>
        <v>24.346660885017371</v>
      </c>
    </row>
    <row r="37" spans="3:28" x14ac:dyDescent="0.2">
      <c r="C37">
        <f t="shared" si="4"/>
        <v>2013</v>
      </c>
      <c r="D37" s="3">
        <f>[4]Prices!O33</f>
        <v>16.739999999999998</v>
      </c>
      <c r="F37">
        <f t="shared" si="6"/>
        <v>21.879638606776393</v>
      </c>
      <c r="I37">
        <f>0.25*G34+0.75*G38</f>
        <v>-0.14218378092934536</v>
      </c>
      <c r="J37">
        <f t="shared" si="7"/>
        <v>21.737454825847045</v>
      </c>
      <c r="M37">
        <f t="shared" si="8"/>
        <v>2013</v>
      </c>
      <c r="N37">
        <f t="shared" si="0"/>
        <v>16.739999999999998</v>
      </c>
      <c r="P37" s="2">
        <f t="shared" si="9"/>
        <v>21.737454825847045</v>
      </c>
    </row>
    <row r="38" spans="3:28" x14ac:dyDescent="0.2">
      <c r="C38">
        <f t="shared" si="4"/>
        <v>2014</v>
      </c>
      <c r="D38" s="3">
        <f>[4]Prices!O34</f>
        <v>15.68</v>
      </c>
      <c r="E38" s="3">
        <f>Residual_Prices!AU51</f>
        <v>18.71</v>
      </c>
      <c r="F38">
        <f t="shared" si="6"/>
        <v>20.494189567159729</v>
      </c>
      <c r="G38">
        <f>E38-F38</f>
        <v>-1.7841895671597285</v>
      </c>
      <c r="H38">
        <f>G38^2</f>
        <v>3.1833324115616195</v>
      </c>
      <c r="I38">
        <f>G38</f>
        <v>-1.7841895671597285</v>
      </c>
      <c r="J38">
        <f t="shared" si="7"/>
        <v>18.71</v>
      </c>
      <c r="M38">
        <f t="shared" si="8"/>
        <v>2014</v>
      </c>
      <c r="N38">
        <f t="shared" si="0"/>
        <v>15.68</v>
      </c>
      <c r="O38">
        <f>E38</f>
        <v>18.71</v>
      </c>
      <c r="P38" s="2">
        <f t="shared" si="9"/>
        <v>18.71</v>
      </c>
    </row>
    <row r="39" spans="3:28" x14ac:dyDescent="0.2">
      <c r="C39">
        <f t="shared" si="4"/>
        <v>2015</v>
      </c>
      <c r="D39" s="3">
        <f>[4]Prices!O35</f>
        <v>8.66</v>
      </c>
      <c r="F39">
        <f t="shared" si="6"/>
        <v>11.318857248188984</v>
      </c>
      <c r="I39" s="17">
        <f>I38</f>
        <v>-1.7841895671597285</v>
      </c>
      <c r="J39">
        <f t="shared" si="7"/>
        <v>9.534667681029255</v>
      </c>
      <c r="M39">
        <f t="shared" si="8"/>
        <v>2015</v>
      </c>
      <c r="N39">
        <f t="shared" si="0"/>
        <v>8.66</v>
      </c>
      <c r="P39" s="2">
        <f t="shared" si="9"/>
        <v>9.534667681029255</v>
      </c>
    </row>
    <row r="40" spans="3:28" x14ac:dyDescent="0.2">
      <c r="C40">
        <f t="shared" si="4"/>
        <v>2016</v>
      </c>
      <c r="D40" s="3">
        <f>[4]Prices!O36</f>
        <v>6.37</v>
      </c>
      <c r="F40">
        <f t="shared" si="6"/>
        <v>8.3257645116586403</v>
      </c>
      <c r="I40" s="17">
        <f t="shared" ref="I40:I42" si="10">I39</f>
        <v>-1.7841895671597285</v>
      </c>
      <c r="J40">
        <f t="shared" si="7"/>
        <v>6.5415749444989117</v>
      </c>
      <c r="M40">
        <f t="shared" si="8"/>
        <v>2016</v>
      </c>
      <c r="N40">
        <f t="shared" si="0"/>
        <v>6.37</v>
      </c>
      <c r="P40" s="2">
        <f t="shared" si="9"/>
        <v>6.5415749444989117</v>
      </c>
    </row>
    <row r="41" spans="3:28" x14ac:dyDescent="0.2">
      <c r="C41">
        <f t="shared" si="4"/>
        <v>2017</v>
      </c>
      <c r="D41" s="3">
        <f>[4]Prices!O37</f>
        <v>8.68</v>
      </c>
      <c r="F41">
        <f t="shared" si="6"/>
        <v>11.344997796106279</v>
      </c>
      <c r="I41" s="17">
        <f t="shared" si="10"/>
        <v>-1.7841895671597285</v>
      </c>
      <c r="J41">
        <f t="shared" si="7"/>
        <v>9.5608082289465504</v>
      </c>
      <c r="M41">
        <f t="shared" si="8"/>
        <v>2017</v>
      </c>
      <c r="N41">
        <f t="shared" si="0"/>
        <v>8.68</v>
      </c>
      <c r="P41" s="2">
        <f t="shared" si="9"/>
        <v>9.5608082289465504</v>
      </c>
    </row>
    <row r="42" spans="3:28" x14ac:dyDescent="0.2">
      <c r="C42">
        <f t="shared" si="4"/>
        <v>2018</v>
      </c>
      <c r="D42" s="3">
        <f>[4]Prices!O38</f>
        <v>11.21</v>
      </c>
      <c r="F42">
        <f t="shared" si="6"/>
        <v>14.65177710764417</v>
      </c>
      <c r="I42" s="17">
        <f t="shared" si="10"/>
        <v>-1.7841895671597285</v>
      </c>
      <c r="J42">
        <f t="shared" si="7"/>
        <v>12.867587540484442</v>
      </c>
      <c r="M42">
        <f t="shared" si="8"/>
        <v>2018</v>
      </c>
      <c r="N42">
        <f t="shared" si="0"/>
        <v>11.21</v>
      </c>
      <c r="P42" s="2">
        <f t="shared" si="9"/>
        <v>12.867587540484442</v>
      </c>
    </row>
    <row r="45" spans="3:28" x14ac:dyDescent="0.2"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19"/>
      <c r="Z45" s="20"/>
      <c r="AA45" s="20"/>
      <c r="AB45" s="2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Residual_Prices</vt:lpstr>
      <vt:lpstr>Predicted Residual Prices</vt:lpstr>
      <vt:lpstr>Resid-311</vt:lpstr>
      <vt:lpstr>Resid-312</vt:lpstr>
      <vt:lpstr>Resid-313</vt:lpstr>
      <vt:lpstr>Resid-314</vt:lpstr>
      <vt:lpstr>Resid-315</vt:lpstr>
      <vt:lpstr>Resid-316</vt:lpstr>
      <vt:lpstr>Resid-321</vt:lpstr>
      <vt:lpstr>Resid-322</vt:lpstr>
      <vt:lpstr>Resid-323</vt:lpstr>
      <vt:lpstr>Resid-324</vt:lpstr>
      <vt:lpstr>Resid-325</vt:lpstr>
      <vt:lpstr>Resid-326</vt:lpstr>
      <vt:lpstr>Resid-327</vt:lpstr>
      <vt:lpstr>Resid-331</vt:lpstr>
      <vt:lpstr>Resid-332</vt:lpstr>
      <vt:lpstr>Resid-333</vt:lpstr>
      <vt:lpstr>Resid-334</vt:lpstr>
      <vt:lpstr>Resid-335</vt:lpstr>
      <vt:lpstr>Resid-336</vt:lpstr>
      <vt:lpstr>Resid-337</vt:lpstr>
      <vt:lpstr>Resid-339</vt:lpstr>
    </vt:vector>
  </TitlesOfParts>
  <Company>Pacific Northwest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David</cp:lastModifiedBy>
  <dcterms:created xsi:type="dcterms:W3CDTF">2010-10-31T16:10:11Z</dcterms:created>
  <dcterms:modified xsi:type="dcterms:W3CDTF">2019-12-31T23:04:03Z</dcterms:modified>
</cp:coreProperties>
</file>