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dicators 2020 Update\"/>
    </mc:Choice>
  </mc:AlternateContent>
  <xr:revisionPtr revIDLastSave="0" documentId="13_ncr:1_{C3CB0114-D93D-4B30-B5ED-42008092510F}" xr6:coauthVersionLast="45" xr6:coauthVersionMax="45" xr10:uidLastSave="{00000000-0000-0000-0000-000000000000}"/>
  <bookViews>
    <workbookView xWindow="1170" yWindow="1170" windowWidth="20670" windowHeight="14055" activeTab="2" xr2:uid="{BD1D5109-9EE6-438D-9978-DF51060829DB}"/>
  </bookViews>
  <sheets>
    <sheet name="Fuel Consumption" sheetId="1" r:id="rId1"/>
    <sheet name="Elec Btu Consumption" sheetId="2" r:id="rId2"/>
    <sheet name="ElecGen" sheetId="3" r:id="rId3"/>
    <sheet name="Commercial" sheetId="4" r:id="rId4"/>
    <sheet name="Industrial" sheetId="5" r:id="rId5"/>
    <sheet name="Electricity-only" sheetId="6" r:id="rId6"/>
    <sheet name="CHP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" i="4" l="1"/>
  <c r="AA10" i="4"/>
  <c r="AA9" i="4"/>
  <c r="AA8" i="4"/>
  <c r="X11" i="4"/>
  <c r="X10" i="4"/>
  <c r="X9" i="4"/>
  <c r="X8" i="4"/>
  <c r="X19" i="9" l="1"/>
  <c r="X20" i="9"/>
  <c r="X21" i="9"/>
  <c r="X18" i="9"/>
  <c r="Z19" i="9"/>
  <c r="Z20" i="9"/>
  <c r="Z21" i="9"/>
  <c r="Z11" i="9"/>
  <c r="Z10" i="9"/>
  <c r="Z9" i="9"/>
  <c r="X11" i="9"/>
  <c r="X10" i="9"/>
  <c r="X9" i="9"/>
  <c r="X8" i="9"/>
  <c r="Z18" i="9"/>
  <c r="Z8" i="9"/>
  <c r="BA9" i="3"/>
  <c r="T18" i="6" l="1"/>
  <c r="T19" i="6"/>
  <c r="T20" i="6"/>
  <c r="T21" i="6"/>
  <c r="BE111" i="3"/>
  <c r="BF111" i="3"/>
  <c r="BG111" i="3"/>
  <c r="BE112" i="3"/>
  <c r="BF112" i="3"/>
  <c r="BG112" i="3"/>
  <c r="BE113" i="3"/>
  <c r="BF113" i="3"/>
  <c r="BG113" i="3"/>
  <c r="BF110" i="3"/>
  <c r="BG110" i="3"/>
  <c r="BE110" i="3"/>
  <c r="BB110" i="3"/>
  <c r="BC110" i="3"/>
  <c r="BB111" i="3"/>
  <c r="BC111" i="3"/>
  <c r="BB112" i="3"/>
  <c r="BC112" i="3"/>
  <c r="BB113" i="3"/>
  <c r="BC113" i="3"/>
  <c r="BA113" i="3"/>
  <c r="BA112" i="3"/>
  <c r="BA111" i="3"/>
  <c r="BA110" i="3"/>
  <c r="BB109" i="2"/>
  <c r="BC109" i="2"/>
  <c r="BA109" i="2"/>
  <c r="BB107" i="2"/>
  <c r="BC107" i="2"/>
  <c r="BB108" i="2"/>
  <c r="BC108" i="2"/>
  <c r="BA108" i="2"/>
  <c r="BA107" i="2"/>
  <c r="BA106" i="2"/>
  <c r="BB106" i="2"/>
  <c r="BC106" i="2"/>
  <c r="T8" i="9"/>
  <c r="U8" i="9"/>
  <c r="U18" i="9" s="1"/>
  <c r="T9" i="9"/>
  <c r="T19" i="9" s="1"/>
  <c r="U9" i="9"/>
  <c r="T10" i="9"/>
  <c r="U10" i="9"/>
  <c r="U20" i="9" s="1"/>
  <c r="T11" i="9"/>
  <c r="T21" i="9" s="1"/>
  <c r="U11" i="9"/>
  <c r="U21" i="9" s="1"/>
  <c r="I8" i="9"/>
  <c r="I18" i="9" s="1"/>
  <c r="J8" i="9"/>
  <c r="K8" i="9"/>
  <c r="L8" i="9"/>
  <c r="I9" i="9"/>
  <c r="I19" i="9" s="1"/>
  <c r="J9" i="9"/>
  <c r="J19" i="9" s="1"/>
  <c r="K9" i="9"/>
  <c r="K19" i="9" s="1"/>
  <c r="L9" i="9"/>
  <c r="L19" i="9" s="1"/>
  <c r="I10" i="9"/>
  <c r="I20" i="9" s="1"/>
  <c r="J10" i="9"/>
  <c r="J20" i="9" s="1"/>
  <c r="K10" i="9"/>
  <c r="L10" i="9"/>
  <c r="L20" i="9" s="1"/>
  <c r="I11" i="9"/>
  <c r="J11" i="9"/>
  <c r="K11" i="9"/>
  <c r="K21" i="9" s="1"/>
  <c r="L11" i="9"/>
  <c r="L21" i="9" s="1"/>
  <c r="P8" i="9"/>
  <c r="Q8" i="9"/>
  <c r="P9" i="9"/>
  <c r="Q9" i="9"/>
  <c r="P10" i="9"/>
  <c r="P20" i="9" s="1"/>
  <c r="Q10" i="9"/>
  <c r="Q20" i="9" s="1"/>
  <c r="P11" i="9"/>
  <c r="P21" i="9" s="1"/>
  <c r="Q11" i="9"/>
  <c r="Q21" i="9" s="1"/>
  <c r="C8" i="9"/>
  <c r="C18" i="9" s="1"/>
  <c r="D8" i="9"/>
  <c r="D18" i="9" s="1"/>
  <c r="E8" i="9"/>
  <c r="E18" i="9" s="1"/>
  <c r="F8" i="9"/>
  <c r="F18" i="9" s="1"/>
  <c r="C9" i="9"/>
  <c r="C19" i="9" s="1"/>
  <c r="D9" i="9"/>
  <c r="D19" i="9" s="1"/>
  <c r="E9" i="9"/>
  <c r="E19" i="9" s="1"/>
  <c r="F9" i="9"/>
  <c r="F19" i="9" s="1"/>
  <c r="C10" i="9"/>
  <c r="C20" i="9" s="1"/>
  <c r="D10" i="9"/>
  <c r="D20" i="9" s="1"/>
  <c r="E10" i="9"/>
  <c r="E20" i="9" s="1"/>
  <c r="F10" i="9"/>
  <c r="F20" i="9" s="1"/>
  <c r="C11" i="9"/>
  <c r="C21" i="9" s="1"/>
  <c r="D11" i="9"/>
  <c r="D21" i="9" s="1"/>
  <c r="E11" i="9"/>
  <c r="E21" i="9" s="1"/>
  <c r="F11" i="9"/>
  <c r="F21" i="9" s="1"/>
  <c r="J21" i="9"/>
  <c r="I21" i="9"/>
  <c r="T20" i="9"/>
  <c r="U19" i="9"/>
  <c r="Q19" i="9"/>
  <c r="P19" i="9"/>
  <c r="T18" i="9"/>
  <c r="Q18" i="9"/>
  <c r="P18" i="9"/>
  <c r="L18" i="9"/>
  <c r="K18" i="9"/>
  <c r="J18" i="9"/>
  <c r="L5" i="9"/>
  <c r="K5" i="9"/>
  <c r="J5" i="9"/>
  <c r="I5" i="9"/>
  <c r="AA18" i="6"/>
  <c r="Z20" i="6"/>
  <c r="AA20" i="6"/>
  <c r="AA21" i="6"/>
  <c r="W8" i="6"/>
  <c r="X8" i="6"/>
  <c r="Y8" i="6"/>
  <c r="Z8" i="6"/>
  <c r="Z18" i="6" s="1"/>
  <c r="AA8" i="6"/>
  <c r="W9" i="6"/>
  <c r="W19" i="6" s="1"/>
  <c r="X9" i="6"/>
  <c r="X19" i="6" s="1"/>
  <c r="Y9" i="6"/>
  <c r="Z9" i="6"/>
  <c r="Z19" i="6" s="1"/>
  <c r="AA9" i="6"/>
  <c r="AA19" i="6" s="1"/>
  <c r="W10" i="6"/>
  <c r="W20" i="6" s="1"/>
  <c r="X10" i="6"/>
  <c r="X20" i="6" s="1"/>
  <c r="Y10" i="6"/>
  <c r="Y20" i="6" s="1"/>
  <c r="Z10" i="6"/>
  <c r="AA10" i="6"/>
  <c r="W11" i="6"/>
  <c r="W21" i="6" s="1"/>
  <c r="X11" i="6"/>
  <c r="X21" i="6" s="1"/>
  <c r="Y11" i="6"/>
  <c r="Y21" i="6" s="1"/>
  <c r="Z11" i="6"/>
  <c r="Z21" i="6" s="1"/>
  <c r="AA11" i="6"/>
  <c r="W18" i="6"/>
  <c r="Y19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S21" i="6"/>
  <c r="R21" i="6"/>
  <c r="Q21" i="6"/>
  <c r="P21" i="6"/>
  <c r="S20" i="6"/>
  <c r="R20" i="6"/>
  <c r="Q20" i="6"/>
  <c r="P20" i="6"/>
  <c r="S19" i="6"/>
  <c r="R19" i="6"/>
  <c r="Q19" i="6"/>
  <c r="P19" i="6"/>
  <c r="Y18" i="6"/>
  <c r="X18" i="6"/>
  <c r="S18" i="6"/>
  <c r="R18" i="6"/>
  <c r="Q18" i="6"/>
  <c r="P18" i="6"/>
  <c r="P8" i="6"/>
  <c r="Q8" i="6"/>
  <c r="R8" i="6"/>
  <c r="S8" i="6"/>
  <c r="T8" i="6"/>
  <c r="P9" i="6"/>
  <c r="Q9" i="6"/>
  <c r="R9" i="6"/>
  <c r="S9" i="6"/>
  <c r="T9" i="6"/>
  <c r="P10" i="6"/>
  <c r="Q10" i="6"/>
  <c r="R10" i="6"/>
  <c r="S10" i="6"/>
  <c r="T10" i="6"/>
  <c r="P11" i="6"/>
  <c r="Q11" i="6"/>
  <c r="R11" i="6"/>
  <c r="S11" i="6"/>
  <c r="T11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M21" i="9" l="1"/>
  <c r="M19" i="9"/>
  <c r="M10" i="9"/>
  <c r="G20" i="9"/>
  <c r="G19" i="9"/>
  <c r="G21" i="9"/>
  <c r="G18" i="9"/>
  <c r="M18" i="9"/>
  <c r="G8" i="9"/>
  <c r="G11" i="9"/>
  <c r="G9" i="9"/>
  <c r="M9" i="9"/>
  <c r="K20" i="9"/>
  <c r="M20" i="9" s="1"/>
  <c r="G10" i="9"/>
  <c r="M8" i="9"/>
  <c r="M11" i="9"/>
  <c r="AY109" i="2" l="1"/>
  <c r="AY108" i="2"/>
  <c r="AY107" i="2"/>
  <c r="AY106" i="2"/>
  <c r="L5" i="6"/>
  <c r="K5" i="6"/>
  <c r="J5" i="6"/>
  <c r="I5" i="6"/>
  <c r="M7" i="5"/>
  <c r="V5" i="5"/>
  <c r="U5" i="5"/>
  <c r="T5" i="5"/>
  <c r="L5" i="5"/>
  <c r="K5" i="5"/>
  <c r="J5" i="5"/>
  <c r="I5" i="5"/>
  <c r="K18" i="4"/>
  <c r="I8" i="4"/>
  <c r="M8" i="4" s="1"/>
  <c r="J8" i="4"/>
  <c r="J18" i="4" s="1"/>
  <c r="K8" i="4"/>
  <c r="L8" i="4"/>
  <c r="I18" i="4" l="1"/>
  <c r="M18" i="4" s="1"/>
  <c r="P107" i="2" l="1"/>
  <c r="O107" i="2"/>
  <c r="M107" i="2"/>
  <c r="L107" i="2"/>
  <c r="N107" i="2" s="1"/>
  <c r="P106" i="2"/>
  <c r="X101" i="2" s="1"/>
  <c r="O106" i="2"/>
  <c r="W101" i="2" s="1"/>
  <c r="P11" i="4" s="1"/>
  <c r="M106" i="2"/>
  <c r="L106" i="2"/>
  <c r="N106" i="2" s="1"/>
  <c r="V101" i="2" s="1"/>
  <c r="P105" i="2"/>
  <c r="O105" i="2"/>
  <c r="M105" i="2"/>
  <c r="L105" i="2"/>
  <c r="N105" i="2" s="1"/>
  <c r="P104" i="2"/>
  <c r="O104" i="2"/>
  <c r="M104" i="2"/>
  <c r="L104" i="2"/>
  <c r="N104" i="2" s="1"/>
  <c r="P103" i="2"/>
  <c r="X100" i="2" s="1"/>
  <c r="O103" i="2"/>
  <c r="W100" i="2" s="1"/>
  <c r="M103" i="2"/>
  <c r="L103" i="2"/>
  <c r="T100" i="2" s="1"/>
  <c r="AL89" i="2" s="1"/>
  <c r="AL109" i="2" s="1"/>
  <c r="P102" i="2"/>
  <c r="O102" i="2"/>
  <c r="M102" i="2"/>
  <c r="L102" i="2"/>
  <c r="N102" i="2" s="1"/>
  <c r="U101" i="2"/>
  <c r="AV89" i="2" s="1"/>
  <c r="AV109" i="2" s="1"/>
  <c r="P101" i="2"/>
  <c r="O101" i="2"/>
  <c r="W98" i="2" s="1"/>
  <c r="D11" i="4" s="1"/>
  <c r="D21" i="4" s="1"/>
  <c r="M101" i="2"/>
  <c r="N101" i="2" s="1"/>
  <c r="L101" i="2"/>
  <c r="U100" i="2"/>
  <c r="P100" i="2"/>
  <c r="X97" i="2" s="1"/>
  <c r="O100" i="2"/>
  <c r="N100" i="2"/>
  <c r="V97" i="2" s="1"/>
  <c r="M100" i="2"/>
  <c r="L100" i="2"/>
  <c r="P99" i="2"/>
  <c r="O99" i="2"/>
  <c r="M99" i="2"/>
  <c r="L99" i="2"/>
  <c r="P98" i="2"/>
  <c r="X96" i="2" s="1"/>
  <c r="O98" i="2"/>
  <c r="W96" i="2" s="1"/>
  <c r="F11" i="4" s="1"/>
  <c r="F21" i="4" s="1"/>
  <c r="M98" i="2"/>
  <c r="L98" i="2"/>
  <c r="T96" i="2" s="1"/>
  <c r="AE89" i="2" s="1"/>
  <c r="AE109" i="2" s="1"/>
  <c r="W97" i="2"/>
  <c r="U97" i="2"/>
  <c r="T97" i="2"/>
  <c r="P97" i="2"/>
  <c r="O97" i="2"/>
  <c r="W95" i="2" s="1"/>
  <c r="N97" i="2"/>
  <c r="V95" i="2" s="1"/>
  <c r="M97" i="2"/>
  <c r="U95" i="2" s="1"/>
  <c r="L97" i="2"/>
  <c r="U96" i="2"/>
  <c r="AS89" i="2" s="1"/>
  <c r="AS109" i="2" s="1"/>
  <c r="P96" i="2"/>
  <c r="X94" i="2" s="1"/>
  <c r="O96" i="2"/>
  <c r="M96" i="2"/>
  <c r="N96" i="2" s="1"/>
  <c r="V94" i="2" s="1"/>
  <c r="L96" i="2"/>
  <c r="T94" i="2" s="1"/>
  <c r="AD89" i="2" s="1"/>
  <c r="AD109" i="2" s="1"/>
  <c r="X95" i="2"/>
  <c r="T95" i="2"/>
  <c r="P95" i="2"/>
  <c r="X99" i="2" s="1"/>
  <c r="O95" i="2"/>
  <c r="M95" i="2"/>
  <c r="U99" i="2" s="1"/>
  <c r="AW89" i="2" s="1"/>
  <c r="AW109" i="2" s="1"/>
  <c r="L95" i="2"/>
  <c r="W94" i="2"/>
  <c r="E11" i="4" s="1"/>
  <c r="E21" i="4" s="1"/>
  <c r="P94" i="2"/>
  <c r="X93" i="2" s="1"/>
  <c r="O94" i="2"/>
  <c r="W93" i="2" s="1"/>
  <c r="M94" i="2"/>
  <c r="L94" i="2"/>
  <c r="T93" i="2" s="1"/>
  <c r="U93" i="2"/>
  <c r="P93" i="2"/>
  <c r="X92" i="2" s="1"/>
  <c r="O93" i="2"/>
  <c r="W92" i="2" s="1"/>
  <c r="M93" i="2"/>
  <c r="U92" i="2" s="1"/>
  <c r="L93" i="2"/>
  <c r="N93" i="2" s="1"/>
  <c r="V92" i="2" s="1"/>
  <c r="P92" i="2"/>
  <c r="O92" i="2"/>
  <c r="M92" i="2"/>
  <c r="U91" i="2" s="1"/>
  <c r="L92" i="2"/>
  <c r="T91" i="2" s="1"/>
  <c r="AJ89" i="2" s="1"/>
  <c r="AJ109" i="2" s="1"/>
  <c r="X91" i="2"/>
  <c r="W91" i="2"/>
  <c r="P91" i="2"/>
  <c r="X98" i="2" s="1"/>
  <c r="O91" i="2"/>
  <c r="M91" i="2"/>
  <c r="L91" i="2"/>
  <c r="W90" i="2"/>
  <c r="C11" i="4" s="1"/>
  <c r="P90" i="2"/>
  <c r="O90" i="2"/>
  <c r="M90" i="2"/>
  <c r="L90" i="2"/>
  <c r="U89" i="2"/>
  <c r="T89" i="2"/>
  <c r="AK89" i="2" s="1"/>
  <c r="AK109" i="2" s="1"/>
  <c r="P89" i="2"/>
  <c r="X89" i="2" s="1"/>
  <c r="O89" i="2"/>
  <c r="M89" i="2"/>
  <c r="L89" i="2"/>
  <c r="P109" i="3"/>
  <c r="O109" i="3"/>
  <c r="M109" i="3"/>
  <c r="L109" i="3"/>
  <c r="P108" i="3"/>
  <c r="X103" i="3" s="1"/>
  <c r="O108" i="3"/>
  <c r="W103" i="3" s="1"/>
  <c r="T11" i="4" s="1"/>
  <c r="T21" i="4" s="1"/>
  <c r="M108" i="3"/>
  <c r="L108" i="3"/>
  <c r="N108" i="3" s="1"/>
  <c r="V103" i="3" s="1"/>
  <c r="Y103" i="3" s="1"/>
  <c r="P107" i="3"/>
  <c r="O107" i="3"/>
  <c r="M107" i="3"/>
  <c r="L107" i="3"/>
  <c r="P106" i="3"/>
  <c r="O106" i="3"/>
  <c r="M106" i="3"/>
  <c r="L106" i="3"/>
  <c r="P105" i="3"/>
  <c r="X102" i="3" s="1"/>
  <c r="O105" i="3"/>
  <c r="N105" i="3"/>
  <c r="V102" i="3" s="1"/>
  <c r="M105" i="3"/>
  <c r="U102" i="3" s="1"/>
  <c r="L105" i="3"/>
  <c r="P104" i="3"/>
  <c r="O104" i="3"/>
  <c r="M104" i="3"/>
  <c r="L104" i="3"/>
  <c r="U103" i="3"/>
  <c r="AV91" i="3" s="1"/>
  <c r="AV113" i="3" s="1"/>
  <c r="T103" i="3"/>
  <c r="AH91" i="3" s="1"/>
  <c r="P103" i="3"/>
  <c r="O103" i="3"/>
  <c r="M103" i="3"/>
  <c r="L103" i="3"/>
  <c r="N103" i="3" s="1"/>
  <c r="W102" i="3"/>
  <c r="T102" i="3"/>
  <c r="AL91" i="3" s="1"/>
  <c r="AL113" i="3" s="1"/>
  <c r="P102" i="3"/>
  <c r="X99" i="3" s="1"/>
  <c r="O102" i="3"/>
  <c r="W99" i="3" s="1"/>
  <c r="M102" i="3"/>
  <c r="U99" i="3" s="1"/>
  <c r="L102" i="3"/>
  <c r="N102" i="3" s="1"/>
  <c r="V99" i="3" s="1"/>
  <c r="P101" i="3"/>
  <c r="O101" i="3"/>
  <c r="M101" i="3"/>
  <c r="U101" i="3" s="1"/>
  <c r="AW91" i="3" s="1"/>
  <c r="AW113" i="3" s="1"/>
  <c r="L101" i="3"/>
  <c r="U100" i="3"/>
  <c r="AQ91" i="3" s="1"/>
  <c r="AQ113" i="3" s="1"/>
  <c r="P100" i="3"/>
  <c r="X98" i="3" s="1"/>
  <c r="O100" i="3"/>
  <c r="W98" i="3" s="1"/>
  <c r="M100" i="3"/>
  <c r="U98" i="3" s="1"/>
  <c r="AS91" i="3" s="1"/>
  <c r="AS113" i="3" s="1"/>
  <c r="L100" i="3"/>
  <c r="T98" i="3" s="1"/>
  <c r="AE91" i="3" s="1"/>
  <c r="AE113" i="3" s="1"/>
  <c r="P99" i="3"/>
  <c r="X97" i="3" s="1"/>
  <c r="O99" i="3"/>
  <c r="W97" i="3" s="1"/>
  <c r="M99" i="3"/>
  <c r="U97" i="3" s="1"/>
  <c r="L99" i="3"/>
  <c r="N99" i="3" s="1"/>
  <c r="V97" i="3" s="1"/>
  <c r="P98" i="3"/>
  <c r="O98" i="3"/>
  <c r="W96" i="3" s="1"/>
  <c r="K11" i="4" s="1"/>
  <c r="K21" i="4" s="1"/>
  <c r="M98" i="3"/>
  <c r="U96" i="3" s="1"/>
  <c r="AR91" i="3" s="1"/>
  <c r="AR113" i="3" s="1"/>
  <c r="L98" i="3"/>
  <c r="P97" i="3"/>
  <c r="X101" i="3" s="1"/>
  <c r="O97" i="3"/>
  <c r="W101" i="3" s="1"/>
  <c r="U11" i="4" s="1"/>
  <c r="U21" i="4" s="1"/>
  <c r="M97" i="3"/>
  <c r="L97" i="3"/>
  <c r="X96" i="3"/>
  <c r="P96" i="3"/>
  <c r="X95" i="3" s="1"/>
  <c r="O96" i="3"/>
  <c r="N96" i="3"/>
  <c r="M96" i="3"/>
  <c r="U95" i="3" s="1"/>
  <c r="L96" i="3"/>
  <c r="W95" i="3"/>
  <c r="V95" i="3"/>
  <c r="T95" i="3"/>
  <c r="P95" i="3"/>
  <c r="X94" i="3" s="1"/>
  <c r="O95" i="3"/>
  <c r="W94" i="3" s="1"/>
  <c r="M95" i="3"/>
  <c r="L95" i="3"/>
  <c r="N95" i="3" s="1"/>
  <c r="V94" i="3" s="1"/>
  <c r="U94" i="3"/>
  <c r="P94" i="3"/>
  <c r="X93" i="3" s="1"/>
  <c r="O94" i="3"/>
  <c r="M94" i="3"/>
  <c r="U93" i="3" s="1"/>
  <c r="L94" i="3"/>
  <c r="N94" i="3" s="1"/>
  <c r="V93" i="3" s="1"/>
  <c r="Y93" i="3" s="1"/>
  <c r="W93" i="3"/>
  <c r="P93" i="3"/>
  <c r="O93" i="3"/>
  <c r="W100" i="3" s="1"/>
  <c r="J11" i="4" s="1"/>
  <c r="J21" i="4" s="1"/>
  <c r="M93" i="3"/>
  <c r="L93" i="3"/>
  <c r="T100" i="3" s="1"/>
  <c r="AC91" i="3" s="1"/>
  <c r="AC113" i="3" s="1"/>
  <c r="P92" i="3"/>
  <c r="O92" i="3"/>
  <c r="M92" i="3"/>
  <c r="N92" i="3" s="1"/>
  <c r="L92" i="3"/>
  <c r="U91" i="3"/>
  <c r="T91" i="3"/>
  <c r="AK91" i="3" s="1"/>
  <c r="AK113" i="3" s="1"/>
  <c r="P91" i="3"/>
  <c r="X91" i="3" s="1"/>
  <c r="O91" i="3"/>
  <c r="W91" i="3" s="1"/>
  <c r="M91" i="3"/>
  <c r="L91" i="3"/>
  <c r="N91" i="3" s="1"/>
  <c r="V91" i="3" s="1"/>
  <c r="P79" i="1"/>
  <c r="X74" i="1" s="1"/>
  <c r="O79" i="1"/>
  <c r="W74" i="1" s="1"/>
  <c r="M79" i="1"/>
  <c r="U74" i="1" s="1"/>
  <c r="L79" i="1"/>
  <c r="T74" i="1" s="1"/>
  <c r="P78" i="1"/>
  <c r="O78" i="1"/>
  <c r="M78" i="1"/>
  <c r="L78" i="1"/>
  <c r="N78" i="1" s="1"/>
  <c r="P77" i="1"/>
  <c r="O77" i="1"/>
  <c r="W63" i="1" s="1"/>
  <c r="M77" i="1"/>
  <c r="L77" i="1"/>
  <c r="N77" i="1" s="1"/>
  <c r="P76" i="1"/>
  <c r="O76" i="1"/>
  <c r="W73" i="1" s="1"/>
  <c r="M76" i="1"/>
  <c r="N76" i="1" s="1"/>
  <c r="V73" i="1" s="1"/>
  <c r="Y73" i="1" s="1"/>
  <c r="L76" i="1"/>
  <c r="P75" i="1"/>
  <c r="O75" i="1"/>
  <c r="M75" i="1"/>
  <c r="L75" i="1"/>
  <c r="P74" i="1"/>
  <c r="O74" i="1"/>
  <c r="M74" i="1"/>
  <c r="L74" i="1"/>
  <c r="X73" i="1"/>
  <c r="U73" i="1"/>
  <c r="T73" i="1"/>
  <c r="P73" i="1"/>
  <c r="X70" i="1" s="1"/>
  <c r="O73" i="1"/>
  <c r="W70" i="1" s="1"/>
  <c r="M73" i="1"/>
  <c r="U70" i="1" s="1"/>
  <c r="L73" i="1"/>
  <c r="N73" i="1" s="1"/>
  <c r="V70" i="1" s="1"/>
  <c r="P72" i="1"/>
  <c r="O72" i="1"/>
  <c r="M72" i="1"/>
  <c r="L72" i="1"/>
  <c r="N72" i="1" s="1"/>
  <c r="P71" i="1"/>
  <c r="X69" i="1" s="1"/>
  <c r="O71" i="1"/>
  <c r="M71" i="1"/>
  <c r="U69" i="1" s="1"/>
  <c r="L71" i="1"/>
  <c r="N71" i="1" s="1"/>
  <c r="V69" i="1" s="1"/>
  <c r="P70" i="1"/>
  <c r="X68" i="1" s="1"/>
  <c r="O70" i="1"/>
  <c r="W68" i="1" s="1"/>
  <c r="M70" i="1"/>
  <c r="L70" i="1"/>
  <c r="T68" i="1" s="1"/>
  <c r="W69" i="1"/>
  <c r="P69" i="1"/>
  <c r="O69" i="1"/>
  <c r="M69" i="1"/>
  <c r="L69" i="1"/>
  <c r="N69" i="1" s="1"/>
  <c r="V67" i="1" s="1"/>
  <c r="Y67" i="1" s="1"/>
  <c r="U68" i="1"/>
  <c r="P68" i="1"/>
  <c r="X72" i="1" s="1"/>
  <c r="O68" i="1"/>
  <c r="W72" i="1" s="1"/>
  <c r="M68" i="1"/>
  <c r="L68" i="1"/>
  <c r="T72" i="1" s="1"/>
  <c r="X67" i="1"/>
  <c r="W67" i="1"/>
  <c r="U67" i="1"/>
  <c r="P67" i="1"/>
  <c r="X66" i="1" s="1"/>
  <c r="O67" i="1"/>
  <c r="W66" i="1" s="1"/>
  <c r="M67" i="1"/>
  <c r="L67" i="1"/>
  <c r="N67" i="1" s="1"/>
  <c r="V66" i="1" s="1"/>
  <c r="U66" i="1"/>
  <c r="P66" i="1"/>
  <c r="X65" i="1" s="1"/>
  <c r="O66" i="1"/>
  <c r="W65" i="1" s="1"/>
  <c r="M66" i="1"/>
  <c r="L66" i="1"/>
  <c r="T65" i="1" s="1"/>
  <c r="U65" i="1"/>
  <c r="P65" i="1"/>
  <c r="X64" i="1" s="1"/>
  <c r="O65" i="1"/>
  <c r="W64" i="1" s="1"/>
  <c r="M65" i="1"/>
  <c r="N65" i="1" s="1"/>
  <c r="V64" i="1" s="1"/>
  <c r="L65" i="1"/>
  <c r="T64" i="1"/>
  <c r="P64" i="1"/>
  <c r="X71" i="1" s="1"/>
  <c r="O64" i="1"/>
  <c r="W71" i="1" s="1"/>
  <c r="M64" i="1"/>
  <c r="L64" i="1"/>
  <c r="T71" i="1" s="1"/>
  <c r="P63" i="1"/>
  <c r="O63" i="1"/>
  <c r="M63" i="1"/>
  <c r="U63" i="1" s="1"/>
  <c r="L63" i="1"/>
  <c r="T63" i="1" s="1"/>
  <c r="P62" i="1"/>
  <c r="O62" i="1"/>
  <c r="W62" i="1" s="1"/>
  <c r="M62" i="1"/>
  <c r="L62" i="1"/>
  <c r="T62" i="1" s="1"/>
  <c r="Q10" i="4"/>
  <c r="Q20" i="4" s="1"/>
  <c r="P27" i="3"/>
  <c r="O27" i="3"/>
  <c r="N27" i="3"/>
  <c r="M27" i="3"/>
  <c r="L27" i="3"/>
  <c r="P26" i="3"/>
  <c r="X21" i="3" s="1"/>
  <c r="O26" i="3"/>
  <c r="W21" i="3" s="1"/>
  <c r="T7" i="4" s="1"/>
  <c r="T8" i="4" s="1"/>
  <c r="T18" i="4" s="1"/>
  <c r="M26" i="3"/>
  <c r="U21" i="3" s="1"/>
  <c r="AV9" i="3" s="1"/>
  <c r="AV110" i="3" s="1"/>
  <c r="L26" i="3"/>
  <c r="T21" i="3" s="1"/>
  <c r="AH9" i="3" s="1"/>
  <c r="P25" i="3"/>
  <c r="O25" i="3"/>
  <c r="M25" i="3"/>
  <c r="L25" i="3"/>
  <c r="N25" i="3" s="1"/>
  <c r="P24" i="3"/>
  <c r="O24" i="3"/>
  <c r="W10" i="3" s="1"/>
  <c r="M24" i="3"/>
  <c r="L24" i="3"/>
  <c r="N24" i="3" s="1"/>
  <c r="P23" i="3"/>
  <c r="X20" i="3" s="1"/>
  <c r="O23" i="3"/>
  <c r="M23" i="3"/>
  <c r="U20" i="3" s="1"/>
  <c r="L23" i="3"/>
  <c r="P22" i="3"/>
  <c r="O22" i="3"/>
  <c r="M22" i="3"/>
  <c r="L22" i="3"/>
  <c r="P21" i="3"/>
  <c r="O21" i="3"/>
  <c r="M21" i="3"/>
  <c r="L21" i="3"/>
  <c r="W20" i="3"/>
  <c r="T20" i="3"/>
  <c r="AL9" i="3" s="1"/>
  <c r="AL110" i="3" s="1"/>
  <c r="P20" i="3"/>
  <c r="O20" i="3"/>
  <c r="W17" i="3" s="1"/>
  <c r="M20" i="3"/>
  <c r="U17" i="3" s="1"/>
  <c r="L20" i="3"/>
  <c r="N20" i="3" s="1"/>
  <c r="V17" i="3" s="1"/>
  <c r="P19" i="3"/>
  <c r="O19" i="3"/>
  <c r="M19" i="3"/>
  <c r="L19" i="3"/>
  <c r="T19" i="3" s="1"/>
  <c r="AI9" i="3" s="1"/>
  <c r="AI110" i="3" s="1"/>
  <c r="W18" i="3"/>
  <c r="P18" i="3"/>
  <c r="X16" i="3" s="1"/>
  <c r="O18" i="3"/>
  <c r="M18" i="3"/>
  <c r="U16" i="3" s="1"/>
  <c r="AS9" i="3" s="1"/>
  <c r="AS110" i="3" s="1"/>
  <c r="L18" i="3"/>
  <c r="T16" i="3" s="1"/>
  <c r="AE9" i="3" s="1"/>
  <c r="AE110" i="3" s="1"/>
  <c r="X17" i="3"/>
  <c r="P17" i="3"/>
  <c r="X15" i="3" s="1"/>
  <c r="O17" i="3"/>
  <c r="M17" i="3"/>
  <c r="U15" i="3" s="1"/>
  <c r="L17" i="3"/>
  <c r="T15" i="3" s="1"/>
  <c r="W16" i="3"/>
  <c r="P16" i="3"/>
  <c r="X14" i="3" s="1"/>
  <c r="O16" i="3"/>
  <c r="W14" i="3" s="1"/>
  <c r="N16" i="3"/>
  <c r="V14" i="3" s="1"/>
  <c r="M16" i="3"/>
  <c r="L16" i="3"/>
  <c r="T14" i="3" s="1"/>
  <c r="AD9" i="3" s="1"/>
  <c r="AD110" i="3" s="1"/>
  <c r="W15" i="3"/>
  <c r="P15" i="3"/>
  <c r="X19" i="3" s="1"/>
  <c r="O15" i="3"/>
  <c r="N15" i="3"/>
  <c r="M15" i="3"/>
  <c r="U19" i="3" s="1"/>
  <c r="AW9" i="3" s="1"/>
  <c r="AW110" i="3" s="1"/>
  <c r="L15" i="3"/>
  <c r="U14" i="3"/>
  <c r="AR9" i="3" s="1"/>
  <c r="AR110" i="3" s="1"/>
  <c r="P14" i="3"/>
  <c r="X13" i="3" s="1"/>
  <c r="O14" i="3"/>
  <c r="W13" i="3" s="1"/>
  <c r="M14" i="3"/>
  <c r="N14" i="3" s="1"/>
  <c r="V13" i="3" s="1"/>
  <c r="L14" i="3"/>
  <c r="T13" i="3" s="1"/>
  <c r="P13" i="3"/>
  <c r="X12" i="3" s="1"/>
  <c r="O13" i="3"/>
  <c r="W12" i="3" s="1"/>
  <c r="M13" i="3"/>
  <c r="U12" i="3" s="1"/>
  <c r="L13" i="3"/>
  <c r="P12" i="3"/>
  <c r="O12" i="3"/>
  <c r="W11" i="3" s="1"/>
  <c r="M12" i="3"/>
  <c r="U11" i="3" s="1"/>
  <c r="L12" i="3"/>
  <c r="T11" i="3" s="1"/>
  <c r="AJ9" i="3" s="1"/>
  <c r="AJ110" i="3" s="1"/>
  <c r="X11" i="3"/>
  <c r="P11" i="3"/>
  <c r="X18" i="3" s="1"/>
  <c r="O11" i="3"/>
  <c r="M11" i="3"/>
  <c r="U18" i="3" s="1"/>
  <c r="AQ9" i="3" s="1"/>
  <c r="AQ110" i="3" s="1"/>
  <c r="L11" i="3"/>
  <c r="X10" i="3"/>
  <c r="P10" i="3"/>
  <c r="O10" i="3"/>
  <c r="M10" i="3"/>
  <c r="U10" i="3" s="1"/>
  <c r="AP9" i="3" s="1"/>
  <c r="AP110" i="3" s="1"/>
  <c r="L10" i="3"/>
  <c r="X9" i="3"/>
  <c r="W9" i="3"/>
  <c r="P9" i="3"/>
  <c r="O9" i="3"/>
  <c r="M9" i="3"/>
  <c r="U9" i="3" s="1"/>
  <c r="L9" i="3"/>
  <c r="T9" i="3" s="1"/>
  <c r="AK9" i="3" s="1"/>
  <c r="AK110" i="3" s="1"/>
  <c r="F10" i="4"/>
  <c r="F20" i="4" s="1"/>
  <c r="E10" i="4"/>
  <c r="E20" i="4" s="1"/>
  <c r="E7" i="4"/>
  <c r="P80" i="2"/>
  <c r="O80" i="2"/>
  <c r="M80" i="2"/>
  <c r="L80" i="2"/>
  <c r="P79" i="2"/>
  <c r="X74" i="2" s="1"/>
  <c r="O79" i="2"/>
  <c r="W74" i="2" s="1"/>
  <c r="P10" i="4" s="1"/>
  <c r="M79" i="2"/>
  <c r="U74" i="2" s="1"/>
  <c r="AV62" i="2" s="1"/>
  <c r="AV108" i="2" s="1"/>
  <c r="L79" i="2"/>
  <c r="P78" i="2"/>
  <c r="O78" i="2"/>
  <c r="N78" i="2"/>
  <c r="M78" i="2"/>
  <c r="L78" i="2"/>
  <c r="P77" i="2"/>
  <c r="O77" i="2"/>
  <c r="W63" i="2" s="1"/>
  <c r="C10" i="4" s="1"/>
  <c r="M77" i="2"/>
  <c r="L77" i="2"/>
  <c r="N77" i="2" s="1"/>
  <c r="P76" i="2"/>
  <c r="X73" i="2" s="1"/>
  <c r="O76" i="2"/>
  <c r="M76" i="2"/>
  <c r="U73" i="2" s="1"/>
  <c r="L76" i="2"/>
  <c r="P75" i="2"/>
  <c r="O75" i="2"/>
  <c r="M75" i="2"/>
  <c r="L75" i="2"/>
  <c r="T74" i="2"/>
  <c r="AH62" i="2" s="1"/>
  <c r="P74" i="2"/>
  <c r="O74" i="2"/>
  <c r="M74" i="2"/>
  <c r="L74" i="2"/>
  <c r="T71" i="2" s="1"/>
  <c r="AC62" i="2" s="1"/>
  <c r="AC108" i="2" s="1"/>
  <c r="W73" i="2"/>
  <c r="P73" i="2"/>
  <c r="X70" i="2" s="1"/>
  <c r="O73" i="2"/>
  <c r="W70" i="2" s="1"/>
  <c r="M73" i="2"/>
  <c r="U70" i="2" s="1"/>
  <c r="L73" i="2"/>
  <c r="T70" i="2" s="1"/>
  <c r="P72" i="2"/>
  <c r="O72" i="2"/>
  <c r="M72" i="2"/>
  <c r="N72" i="2" s="1"/>
  <c r="L72" i="2"/>
  <c r="P71" i="2"/>
  <c r="X69" i="2" s="1"/>
  <c r="O71" i="2"/>
  <c r="W69" i="2" s="1"/>
  <c r="N71" i="2"/>
  <c r="V69" i="2" s="1"/>
  <c r="M71" i="2"/>
  <c r="U69" i="2" s="1"/>
  <c r="AS62" i="2" s="1"/>
  <c r="AS108" i="2" s="1"/>
  <c r="L71" i="2"/>
  <c r="T69" i="2" s="1"/>
  <c r="AE62" i="2" s="1"/>
  <c r="AE108" i="2" s="1"/>
  <c r="P70" i="2"/>
  <c r="X68" i="2" s="1"/>
  <c r="O70" i="2"/>
  <c r="W68" i="2" s="1"/>
  <c r="M70" i="2"/>
  <c r="U68" i="2" s="1"/>
  <c r="L70" i="2"/>
  <c r="T68" i="2" s="1"/>
  <c r="P69" i="2"/>
  <c r="X67" i="2" s="1"/>
  <c r="O69" i="2"/>
  <c r="W67" i="2" s="1"/>
  <c r="M69" i="2"/>
  <c r="U67" i="2" s="1"/>
  <c r="AR62" i="2" s="1"/>
  <c r="AR108" i="2" s="1"/>
  <c r="L69" i="2"/>
  <c r="P68" i="2"/>
  <c r="X72" i="2" s="1"/>
  <c r="O68" i="2"/>
  <c r="W72" i="2" s="1"/>
  <c r="M68" i="2"/>
  <c r="L68" i="2"/>
  <c r="P67" i="2"/>
  <c r="O67" i="2"/>
  <c r="W66" i="2" s="1"/>
  <c r="M67" i="2"/>
  <c r="U66" i="2" s="1"/>
  <c r="L67" i="2"/>
  <c r="N67" i="2" s="1"/>
  <c r="V66" i="2" s="1"/>
  <c r="X66" i="2"/>
  <c r="P66" i="2"/>
  <c r="X65" i="2" s="1"/>
  <c r="O66" i="2"/>
  <c r="W65" i="2" s="1"/>
  <c r="M66" i="2"/>
  <c r="U65" i="2" s="1"/>
  <c r="L66" i="2"/>
  <c r="P65" i="2"/>
  <c r="O65" i="2"/>
  <c r="W64" i="2" s="1"/>
  <c r="M65" i="2"/>
  <c r="U64" i="2" s="1"/>
  <c r="L65" i="2"/>
  <c r="T64" i="2" s="1"/>
  <c r="AJ62" i="2" s="1"/>
  <c r="AJ108" i="2" s="1"/>
  <c r="X64" i="2"/>
  <c r="P64" i="2"/>
  <c r="X71" i="2" s="1"/>
  <c r="O64" i="2"/>
  <c r="W71" i="2" s="1"/>
  <c r="D10" i="4" s="1"/>
  <c r="D20" i="4" s="1"/>
  <c r="M64" i="2"/>
  <c r="N64" i="2" s="1"/>
  <c r="L64" i="2"/>
  <c r="U63" i="2"/>
  <c r="AP62" i="2" s="1"/>
  <c r="AP108" i="2" s="1"/>
  <c r="T63" i="2"/>
  <c r="AB62" i="2" s="1"/>
  <c r="AB108" i="2" s="1"/>
  <c r="P63" i="2"/>
  <c r="X63" i="2" s="1"/>
  <c r="O63" i="2"/>
  <c r="M63" i="2"/>
  <c r="L63" i="2"/>
  <c r="X62" i="2"/>
  <c r="W62" i="2"/>
  <c r="P62" i="2"/>
  <c r="O62" i="2"/>
  <c r="M62" i="2"/>
  <c r="U62" i="2" s="1"/>
  <c r="L62" i="2"/>
  <c r="N62" i="2" s="1"/>
  <c r="V62" i="2" s="1"/>
  <c r="Y62" i="2" s="1"/>
  <c r="P83" i="3"/>
  <c r="O83" i="3"/>
  <c r="M83" i="3"/>
  <c r="L83" i="3"/>
  <c r="N83" i="3" s="1"/>
  <c r="P82" i="3"/>
  <c r="X77" i="3" s="1"/>
  <c r="O82" i="3"/>
  <c r="M82" i="3"/>
  <c r="U77" i="3" s="1"/>
  <c r="AV65" i="3" s="1"/>
  <c r="AV112" i="3" s="1"/>
  <c r="L82" i="3"/>
  <c r="T77" i="3" s="1"/>
  <c r="AH65" i="3" s="1"/>
  <c r="P81" i="3"/>
  <c r="O81" i="3"/>
  <c r="M81" i="3"/>
  <c r="L81" i="3"/>
  <c r="P80" i="3"/>
  <c r="O80" i="3"/>
  <c r="M80" i="3"/>
  <c r="L80" i="3"/>
  <c r="N80" i="3" s="1"/>
  <c r="P79" i="3"/>
  <c r="X76" i="3" s="1"/>
  <c r="O79" i="3"/>
  <c r="W76" i="3" s="1"/>
  <c r="M79" i="3"/>
  <c r="N79" i="3" s="1"/>
  <c r="V76" i="3" s="1"/>
  <c r="L79" i="3"/>
  <c r="P78" i="3"/>
  <c r="O78" i="3"/>
  <c r="M78" i="3"/>
  <c r="L78" i="3"/>
  <c r="W77" i="3"/>
  <c r="T10" i="4" s="1"/>
  <c r="T20" i="4" s="1"/>
  <c r="P77" i="3"/>
  <c r="O77" i="3"/>
  <c r="M77" i="3"/>
  <c r="L77" i="3"/>
  <c r="T76" i="3"/>
  <c r="AL65" i="3" s="1"/>
  <c r="AL112" i="3" s="1"/>
  <c r="P76" i="3"/>
  <c r="X73" i="3" s="1"/>
  <c r="O76" i="3"/>
  <c r="M76" i="3"/>
  <c r="U73" i="3" s="1"/>
  <c r="L76" i="3"/>
  <c r="T73" i="3" s="1"/>
  <c r="P75" i="3"/>
  <c r="O75" i="3"/>
  <c r="M75" i="3"/>
  <c r="L75" i="3"/>
  <c r="P74" i="3"/>
  <c r="X72" i="3" s="1"/>
  <c r="O74" i="3"/>
  <c r="W72" i="3" s="1"/>
  <c r="L10" i="4" s="1"/>
  <c r="M74" i="3"/>
  <c r="L74" i="3"/>
  <c r="T72" i="3" s="1"/>
  <c r="AE65" i="3" s="1"/>
  <c r="AE112" i="3" s="1"/>
  <c r="W73" i="3"/>
  <c r="P73" i="3"/>
  <c r="X71" i="3" s="1"/>
  <c r="O73" i="3"/>
  <c r="W71" i="3" s="1"/>
  <c r="M73" i="3"/>
  <c r="L73" i="3"/>
  <c r="T71" i="3" s="1"/>
  <c r="U72" i="3"/>
  <c r="AS65" i="3" s="1"/>
  <c r="AS112" i="3" s="1"/>
  <c r="P72" i="3"/>
  <c r="X70" i="3" s="1"/>
  <c r="O72" i="3"/>
  <c r="W70" i="3" s="1"/>
  <c r="K10" i="4" s="1"/>
  <c r="K20" i="4" s="1"/>
  <c r="M72" i="3"/>
  <c r="L72" i="3"/>
  <c r="U71" i="3"/>
  <c r="P71" i="3"/>
  <c r="X75" i="3" s="1"/>
  <c r="O71" i="3"/>
  <c r="M71" i="3"/>
  <c r="L71" i="3"/>
  <c r="N71" i="3" s="1"/>
  <c r="T70" i="3"/>
  <c r="AD65" i="3" s="1"/>
  <c r="AD112" i="3" s="1"/>
  <c r="P70" i="3"/>
  <c r="X69" i="3" s="1"/>
  <c r="O70" i="3"/>
  <c r="W69" i="3" s="1"/>
  <c r="M70" i="3"/>
  <c r="U69" i="3" s="1"/>
  <c r="L70" i="3"/>
  <c r="P69" i="3"/>
  <c r="O69" i="3"/>
  <c r="W68" i="3" s="1"/>
  <c r="M69" i="3"/>
  <c r="U68" i="3" s="1"/>
  <c r="L69" i="3"/>
  <c r="X68" i="3"/>
  <c r="P68" i="3"/>
  <c r="X67" i="3" s="1"/>
  <c r="O68" i="3"/>
  <c r="M68" i="3"/>
  <c r="U67" i="3" s="1"/>
  <c r="L68" i="3"/>
  <c r="T67" i="3" s="1"/>
  <c r="AJ65" i="3" s="1"/>
  <c r="AJ112" i="3" s="1"/>
  <c r="W67" i="3"/>
  <c r="P67" i="3"/>
  <c r="X74" i="3" s="1"/>
  <c r="O67" i="3"/>
  <c r="M67" i="3"/>
  <c r="L67" i="3"/>
  <c r="N67" i="3" s="1"/>
  <c r="P66" i="3"/>
  <c r="X66" i="3" s="1"/>
  <c r="O66" i="3"/>
  <c r="M66" i="3"/>
  <c r="L66" i="3"/>
  <c r="P65" i="3"/>
  <c r="X65" i="3" s="1"/>
  <c r="O65" i="3"/>
  <c r="W65" i="3" s="1"/>
  <c r="M65" i="3"/>
  <c r="U65" i="3" s="1"/>
  <c r="L65" i="3"/>
  <c r="T65" i="3" s="1"/>
  <c r="AK65" i="3" s="1"/>
  <c r="AK112" i="3" s="1"/>
  <c r="M7" i="4"/>
  <c r="V5" i="4"/>
  <c r="U5" i="4"/>
  <c r="T5" i="4"/>
  <c r="L9" i="4"/>
  <c r="L5" i="4"/>
  <c r="K5" i="4"/>
  <c r="J5" i="4"/>
  <c r="I5" i="4"/>
  <c r="P57" i="3"/>
  <c r="O57" i="3"/>
  <c r="M57" i="3"/>
  <c r="L57" i="3"/>
  <c r="P56" i="3"/>
  <c r="X51" i="3" s="1"/>
  <c r="O56" i="3"/>
  <c r="W51" i="3" s="1"/>
  <c r="T9" i="4" s="1"/>
  <c r="T19" i="4" s="1"/>
  <c r="M56" i="3"/>
  <c r="U51" i="3" s="1"/>
  <c r="AV39" i="3" s="1"/>
  <c r="AV111" i="3" s="1"/>
  <c r="L56" i="3"/>
  <c r="P55" i="3"/>
  <c r="O55" i="3"/>
  <c r="M55" i="3"/>
  <c r="L55" i="3"/>
  <c r="N55" i="3" s="1"/>
  <c r="P54" i="3"/>
  <c r="O54" i="3"/>
  <c r="N54" i="3"/>
  <c r="M54" i="3"/>
  <c r="L54" i="3"/>
  <c r="P53" i="3"/>
  <c r="X50" i="3" s="1"/>
  <c r="O53" i="3"/>
  <c r="W50" i="3" s="1"/>
  <c r="M53" i="3"/>
  <c r="U50" i="3" s="1"/>
  <c r="L53" i="3"/>
  <c r="P52" i="3"/>
  <c r="O52" i="3"/>
  <c r="M52" i="3"/>
  <c r="L52" i="3"/>
  <c r="P51" i="3"/>
  <c r="O51" i="3"/>
  <c r="M51" i="3"/>
  <c r="L51" i="3"/>
  <c r="T50" i="3"/>
  <c r="AL39" i="3" s="1"/>
  <c r="AL111" i="3" s="1"/>
  <c r="P50" i="3"/>
  <c r="O50" i="3"/>
  <c r="W47" i="3" s="1"/>
  <c r="M50" i="3"/>
  <c r="U47" i="3" s="1"/>
  <c r="L50" i="3"/>
  <c r="P49" i="3"/>
  <c r="O49" i="3"/>
  <c r="M49" i="3"/>
  <c r="N49" i="3" s="1"/>
  <c r="L49" i="3"/>
  <c r="P48" i="3"/>
  <c r="X46" i="3" s="1"/>
  <c r="O48" i="3"/>
  <c r="W46" i="3" s="1"/>
  <c r="M48" i="3"/>
  <c r="U46" i="3" s="1"/>
  <c r="AS39" i="3" s="1"/>
  <c r="AS111" i="3" s="1"/>
  <c r="L48" i="3"/>
  <c r="T46" i="3" s="1"/>
  <c r="AE39" i="3" s="1"/>
  <c r="AE111" i="3" s="1"/>
  <c r="X47" i="3"/>
  <c r="P47" i="3"/>
  <c r="O47" i="3"/>
  <c r="W45" i="3" s="1"/>
  <c r="M47" i="3"/>
  <c r="L47" i="3"/>
  <c r="T45" i="3" s="1"/>
  <c r="P46" i="3"/>
  <c r="O46" i="3"/>
  <c r="W44" i="3" s="1"/>
  <c r="K9" i="4" s="1"/>
  <c r="K19" i="4" s="1"/>
  <c r="M46" i="3"/>
  <c r="U44" i="3" s="1"/>
  <c r="AR39" i="3" s="1"/>
  <c r="AR111" i="3" s="1"/>
  <c r="L46" i="3"/>
  <c r="T44" i="3" s="1"/>
  <c r="AD39" i="3" s="1"/>
  <c r="AD111" i="3" s="1"/>
  <c r="X45" i="3"/>
  <c r="U45" i="3"/>
  <c r="P45" i="3"/>
  <c r="O45" i="3"/>
  <c r="W49" i="3" s="1"/>
  <c r="U9" i="4" s="1"/>
  <c r="U19" i="4" s="1"/>
  <c r="M45" i="3"/>
  <c r="U49" i="3" s="1"/>
  <c r="AW39" i="3" s="1"/>
  <c r="AW111" i="3" s="1"/>
  <c r="L45" i="3"/>
  <c r="X44" i="3"/>
  <c r="P44" i="3"/>
  <c r="O44" i="3"/>
  <c r="W43" i="3" s="1"/>
  <c r="M44" i="3"/>
  <c r="U43" i="3" s="1"/>
  <c r="L44" i="3"/>
  <c r="T43" i="3" s="1"/>
  <c r="X43" i="3"/>
  <c r="P43" i="3"/>
  <c r="X42" i="3" s="1"/>
  <c r="O43" i="3"/>
  <c r="W42" i="3" s="1"/>
  <c r="M43" i="3"/>
  <c r="U42" i="3" s="1"/>
  <c r="L43" i="3"/>
  <c r="P42" i="3"/>
  <c r="X41" i="3" s="1"/>
  <c r="O42" i="3"/>
  <c r="W41" i="3" s="1"/>
  <c r="M42" i="3"/>
  <c r="U41" i="3" s="1"/>
  <c r="L42" i="3"/>
  <c r="T41" i="3" s="1"/>
  <c r="AJ39" i="3" s="1"/>
  <c r="AJ111" i="3" s="1"/>
  <c r="P41" i="3"/>
  <c r="O41" i="3"/>
  <c r="M41" i="3"/>
  <c r="L41" i="3"/>
  <c r="N41" i="3" s="1"/>
  <c r="P40" i="3"/>
  <c r="X40" i="3" s="1"/>
  <c r="O40" i="3"/>
  <c r="W40" i="3" s="1"/>
  <c r="I9" i="4" s="1"/>
  <c r="M40" i="3"/>
  <c r="L40" i="3"/>
  <c r="T40" i="3" s="1"/>
  <c r="AB39" i="3" s="1"/>
  <c r="AB111" i="3" s="1"/>
  <c r="P39" i="3"/>
  <c r="O39" i="3"/>
  <c r="M39" i="3"/>
  <c r="U39" i="3" s="1"/>
  <c r="L39" i="3"/>
  <c r="T39" i="3" s="1"/>
  <c r="AK39" i="3" s="1"/>
  <c r="X48" i="1"/>
  <c r="U48" i="1"/>
  <c r="X47" i="1"/>
  <c r="W46" i="1"/>
  <c r="U44" i="1"/>
  <c r="U42" i="1"/>
  <c r="W41" i="1"/>
  <c r="U41" i="1"/>
  <c r="U40" i="1"/>
  <c r="T40" i="1"/>
  <c r="U37" i="1"/>
  <c r="X48" i="2"/>
  <c r="W48" i="2"/>
  <c r="P9" i="4" s="1"/>
  <c r="U48" i="2"/>
  <c r="AV36" i="2" s="1"/>
  <c r="AV107" i="2" s="1"/>
  <c r="W47" i="2"/>
  <c r="U46" i="2"/>
  <c r="AW36" i="2" s="1"/>
  <c r="AW107" i="2" s="1"/>
  <c r="X44" i="2"/>
  <c r="W44" i="2"/>
  <c r="X43" i="2"/>
  <c r="U43" i="2"/>
  <c r="AS36" i="2" s="1"/>
  <c r="AS107" i="2" s="1"/>
  <c r="W41" i="2"/>
  <c r="E9" i="4" s="1"/>
  <c r="E19" i="4" s="1"/>
  <c r="V41" i="2"/>
  <c r="T40" i="2"/>
  <c r="W39" i="2"/>
  <c r="U39" i="2"/>
  <c r="T39" i="2"/>
  <c r="V38" i="2"/>
  <c r="T38" i="2"/>
  <c r="AJ36" i="2" s="1"/>
  <c r="AJ107" i="2" s="1"/>
  <c r="X36" i="2"/>
  <c r="W36" i="2"/>
  <c r="U36" i="2"/>
  <c r="P54" i="2"/>
  <c r="O54" i="2"/>
  <c r="M54" i="2"/>
  <c r="L54" i="2"/>
  <c r="N54" i="2" s="1"/>
  <c r="P53" i="2"/>
  <c r="O53" i="2"/>
  <c r="M53" i="2"/>
  <c r="L53" i="2"/>
  <c r="N53" i="2" s="1"/>
  <c r="V48" i="2" s="1"/>
  <c r="P52" i="2"/>
  <c r="O52" i="2"/>
  <c r="M52" i="2"/>
  <c r="L52" i="2"/>
  <c r="N52" i="2" s="1"/>
  <c r="P51" i="2"/>
  <c r="O51" i="2"/>
  <c r="M51" i="2"/>
  <c r="L51" i="2"/>
  <c r="P50" i="2"/>
  <c r="X47" i="2" s="1"/>
  <c r="O50" i="2"/>
  <c r="M50" i="2"/>
  <c r="U47" i="2" s="1"/>
  <c r="L50" i="2"/>
  <c r="T47" i="2" s="1"/>
  <c r="AL36" i="2" s="1"/>
  <c r="AL107" i="2" s="1"/>
  <c r="P49" i="2"/>
  <c r="O49" i="2"/>
  <c r="M49" i="2"/>
  <c r="U45" i="2" s="1"/>
  <c r="AQ36" i="2" s="1"/>
  <c r="AQ107" i="2" s="1"/>
  <c r="L49" i="2"/>
  <c r="P48" i="2"/>
  <c r="O48" i="2"/>
  <c r="M48" i="2"/>
  <c r="L48" i="2"/>
  <c r="P47" i="2"/>
  <c r="O47" i="2"/>
  <c r="M47" i="2"/>
  <c r="U44" i="2" s="1"/>
  <c r="L47" i="2"/>
  <c r="N47" i="2" s="1"/>
  <c r="V44" i="2" s="1"/>
  <c r="P46" i="2"/>
  <c r="O46" i="2"/>
  <c r="M46" i="2"/>
  <c r="L46" i="2"/>
  <c r="T46" i="2" s="1"/>
  <c r="AI36" i="2" s="1"/>
  <c r="AI107" i="2" s="1"/>
  <c r="P45" i="2"/>
  <c r="O45" i="2"/>
  <c r="W43" i="2" s="1"/>
  <c r="F9" i="4" s="1"/>
  <c r="F19" i="4" s="1"/>
  <c r="M45" i="2"/>
  <c r="N45" i="2" s="1"/>
  <c r="V43" i="2" s="1"/>
  <c r="L45" i="2"/>
  <c r="T43" i="2" s="1"/>
  <c r="AE36" i="2" s="1"/>
  <c r="AE107" i="2" s="1"/>
  <c r="P44" i="2"/>
  <c r="X42" i="2" s="1"/>
  <c r="O44" i="2"/>
  <c r="W42" i="2" s="1"/>
  <c r="M44" i="2"/>
  <c r="U42" i="2" s="1"/>
  <c r="L44" i="2"/>
  <c r="T42" i="2" s="1"/>
  <c r="P43" i="2"/>
  <c r="X41" i="2" s="1"/>
  <c r="O43" i="2"/>
  <c r="M43" i="2"/>
  <c r="N43" i="2" s="1"/>
  <c r="L43" i="2"/>
  <c r="T41" i="2" s="1"/>
  <c r="AD36" i="2" s="1"/>
  <c r="AD107" i="2" s="1"/>
  <c r="P42" i="2"/>
  <c r="X46" i="2" s="1"/>
  <c r="O42" i="2"/>
  <c r="W46" i="2" s="1"/>
  <c r="Q9" i="4" s="1"/>
  <c r="Q19" i="4" s="1"/>
  <c r="M42" i="2"/>
  <c r="L42" i="2"/>
  <c r="P41" i="2"/>
  <c r="X40" i="2" s="1"/>
  <c r="O41" i="2"/>
  <c r="W40" i="2" s="1"/>
  <c r="M41" i="2"/>
  <c r="U40" i="2" s="1"/>
  <c r="L41" i="2"/>
  <c r="P40" i="2"/>
  <c r="X39" i="2" s="1"/>
  <c r="O40" i="2"/>
  <c r="M40" i="2"/>
  <c r="L40" i="2"/>
  <c r="P39" i="2"/>
  <c r="X38" i="2" s="1"/>
  <c r="O39" i="2"/>
  <c r="W38" i="2" s="1"/>
  <c r="M39" i="2"/>
  <c r="N39" i="2" s="1"/>
  <c r="L39" i="2"/>
  <c r="P38" i="2"/>
  <c r="X45" i="2" s="1"/>
  <c r="O38" i="2"/>
  <c r="W45" i="2" s="1"/>
  <c r="D9" i="4" s="1"/>
  <c r="D19" i="4" s="1"/>
  <c r="M38" i="2"/>
  <c r="L38" i="2"/>
  <c r="N38" i="2" s="1"/>
  <c r="P37" i="2"/>
  <c r="X37" i="2" s="1"/>
  <c r="O37" i="2"/>
  <c r="W37" i="2" s="1"/>
  <c r="C9" i="4" s="1"/>
  <c r="M37" i="2"/>
  <c r="U37" i="2" s="1"/>
  <c r="AP36" i="2" s="1"/>
  <c r="AP107" i="2" s="1"/>
  <c r="L37" i="2"/>
  <c r="N37" i="2" s="1"/>
  <c r="P36" i="2"/>
  <c r="O36" i="2"/>
  <c r="M36" i="2"/>
  <c r="L36" i="2"/>
  <c r="N36" i="2" s="1"/>
  <c r="V36" i="2" s="1"/>
  <c r="P27" i="2"/>
  <c r="O27" i="2"/>
  <c r="M27" i="2"/>
  <c r="L27" i="2"/>
  <c r="P26" i="2"/>
  <c r="X21" i="2" s="1"/>
  <c r="O26" i="2"/>
  <c r="W21" i="2" s="1"/>
  <c r="M26" i="2"/>
  <c r="U21" i="2" s="1"/>
  <c r="AV9" i="2" s="1"/>
  <c r="AV106" i="2" s="1"/>
  <c r="L26" i="2"/>
  <c r="T21" i="2" s="1"/>
  <c r="AH9" i="2" s="1"/>
  <c r="P25" i="2"/>
  <c r="O25" i="2"/>
  <c r="M25" i="2"/>
  <c r="L25" i="2"/>
  <c r="P24" i="2"/>
  <c r="O24" i="2"/>
  <c r="M24" i="2"/>
  <c r="L24" i="2"/>
  <c r="P23" i="2"/>
  <c r="X20" i="2" s="1"/>
  <c r="O23" i="2"/>
  <c r="N23" i="2"/>
  <c r="V20" i="2" s="1"/>
  <c r="M23" i="2"/>
  <c r="L23" i="2"/>
  <c r="P22" i="2"/>
  <c r="O22" i="2"/>
  <c r="N22" i="2"/>
  <c r="M22" i="2"/>
  <c r="L22" i="2"/>
  <c r="P21" i="2"/>
  <c r="X18" i="2" s="1"/>
  <c r="O21" i="2"/>
  <c r="M21" i="2"/>
  <c r="L21" i="2"/>
  <c r="W20" i="2"/>
  <c r="U20" i="2"/>
  <c r="T20" i="2"/>
  <c r="AL9" i="2" s="1"/>
  <c r="AL106" i="2" s="1"/>
  <c r="P20" i="2"/>
  <c r="X17" i="2" s="1"/>
  <c r="O20" i="2"/>
  <c r="W17" i="2" s="1"/>
  <c r="M20" i="2"/>
  <c r="L20" i="2"/>
  <c r="U19" i="2"/>
  <c r="AW9" i="2" s="1"/>
  <c r="AW106" i="2" s="1"/>
  <c r="P19" i="2"/>
  <c r="O19" i="2"/>
  <c r="M19" i="2"/>
  <c r="L19" i="2"/>
  <c r="N19" i="2" s="1"/>
  <c r="T18" i="2"/>
  <c r="AC9" i="2" s="1"/>
  <c r="AC106" i="2" s="1"/>
  <c r="P18" i="2"/>
  <c r="X16" i="2" s="1"/>
  <c r="O18" i="2"/>
  <c r="W16" i="2" s="1"/>
  <c r="F7" i="4" s="1"/>
  <c r="F8" i="4" s="1"/>
  <c r="F18" i="4" s="1"/>
  <c r="M18" i="2"/>
  <c r="N18" i="2" s="1"/>
  <c r="V16" i="2" s="1"/>
  <c r="Y16" i="2" s="1"/>
  <c r="L18" i="2"/>
  <c r="U17" i="2"/>
  <c r="T17" i="2"/>
  <c r="P17" i="2"/>
  <c r="X15" i="2" s="1"/>
  <c r="O17" i="2"/>
  <c r="W15" i="2" s="1"/>
  <c r="M17" i="2"/>
  <c r="U15" i="2" s="1"/>
  <c r="L17" i="2"/>
  <c r="T16" i="2"/>
  <c r="AE9" i="2" s="1"/>
  <c r="AE106" i="2" s="1"/>
  <c r="P16" i="2"/>
  <c r="X14" i="2" s="1"/>
  <c r="O16" i="2"/>
  <c r="W14" i="2" s="1"/>
  <c r="M16" i="2"/>
  <c r="U14" i="2" s="1"/>
  <c r="AR9" i="2" s="1"/>
  <c r="AR106" i="2" s="1"/>
  <c r="L16" i="2"/>
  <c r="T14" i="2" s="1"/>
  <c r="AD9" i="2" s="1"/>
  <c r="AD106" i="2" s="1"/>
  <c r="P15" i="2"/>
  <c r="X19" i="2" s="1"/>
  <c r="O15" i="2"/>
  <c r="N15" i="2"/>
  <c r="M15" i="2"/>
  <c r="L15" i="2"/>
  <c r="T19" i="2" s="1"/>
  <c r="AI9" i="2" s="1"/>
  <c r="AI106" i="2" s="1"/>
  <c r="P14" i="2"/>
  <c r="X13" i="2" s="1"/>
  <c r="O14" i="2"/>
  <c r="W13" i="2" s="1"/>
  <c r="M14" i="2"/>
  <c r="U13" i="2" s="1"/>
  <c r="L14" i="2"/>
  <c r="T13" i="2" s="1"/>
  <c r="P13" i="2"/>
  <c r="X12" i="2" s="1"/>
  <c r="O13" i="2"/>
  <c r="W12" i="2" s="1"/>
  <c r="M13" i="2"/>
  <c r="U12" i="2" s="1"/>
  <c r="L13" i="2"/>
  <c r="T12" i="2" s="1"/>
  <c r="P12" i="2"/>
  <c r="X11" i="2" s="1"/>
  <c r="O12" i="2"/>
  <c r="W11" i="2" s="1"/>
  <c r="M12" i="2"/>
  <c r="L12" i="2"/>
  <c r="T11" i="2" s="1"/>
  <c r="AJ9" i="2" s="1"/>
  <c r="AJ106" i="2" s="1"/>
  <c r="U11" i="2"/>
  <c r="P11" i="2"/>
  <c r="O11" i="2"/>
  <c r="M11" i="2"/>
  <c r="L11" i="2"/>
  <c r="N11" i="2" s="1"/>
  <c r="W10" i="2"/>
  <c r="C7" i="4" s="1"/>
  <c r="C8" i="4" s="1"/>
  <c r="U10" i="2"/>
  <c r="AP9" i="2" s="1"/>
  <c r="AP106" i="2" s="1"/>
  <c r="T10" i="2"/>
  <c r="AB9" i="2" s="1"/>
  <c r="AB106" i="2" s="1"/>
  <c r="P10" i="2"/>
  <c r="X10" i="2" s="1"/>
  <c r="O10" i="2"/>
  <c r="M10" i="2"/>
  <c r="L10" i="2"/>
  <c r="N10" i="2" s="1"/>
  <c r="P9" i="2"/>
  <c r="O9" i="2"/>
  <c r="W9" i="2" s="1"/>
  <c r="M9" i="2"/>
  <c r="U9" i="2" s="1"/>
  <c r="L9" i="2"/>
  <c r="T9" i="2" s="1"/>
  <c r="AK9" i="2" s="1"/>
  <c r="AK106" i="2" s="1"/>
  <c r="P53" i="1"/>
  <c r="O53" i="1"/>
  <c r="W48" i="1" s="1"/>
  <c r="M53" i="1"/>
  <c r="L53" i="1"/>
  <c r="T48" i="1" s="1"/>
  <c r="P52" i="1"/>
  <c r="O52" i="1"/>
  <c r="M52" i="1"/>
  <c r="L52" i="1"/>
  <c r="P51" i="1"/>
  <c r="X37" i="1" s="1"/>
  <c r="O51" i="1"/>
  <c r="M51" i="1"/>
  <c r="L51" i="1"/>
  <c r="P50" i="1"/>
  <c r="O50" i="1"/>
  <c r="W47" i="1" s="1"/>
  <c r="M50" i="1"/>
  <c r="U47" i="1" s="1"/>
  <c r="L50" i="1"/>
  <c r="T47" i="1" s="1"/>
  <c r="P49" i="1"/>
  <c r="O49" i="1"/>
  <c r="M49" i="1"/>
  <c r="L49" i="1"/>
  <c r="N49" i="1" s="1"/>
  <c r="P48" i="1"/>
  <c r="O48" i="1"/>
  <c r="M48" i="1"/>
  <c r="U45" i="1" s="1"/>
  <c r="L48" i="1"/>
  <c r="N48" i="1" s="1"/>
  <c r="P47" i="1"/>
  <c r="X44" i="1" s="1"/>
  <c r="O47" i="1"/>
  <c r="W44" i="1" s="1"/>
  <c r="M47" i="1"/>
  <c r="L47" i="1"/>
  <c r="T44" i="1" s="1"/>
  <c r="P46" i="1"/>
  <c r="O46" i="1"/>
  <c r="M46" i="1"/>
  <c r="L46" i="1"/>
  <c r="P45" i="1"/>
  <c r="X43" i="1" s="1"/>
  <c r="O45" i="1"/>
  <c r="W43" i="1" s="1"/>
  <c r="M45" i="1"/>
  <c r="U43" i="1" s="1"/>
  <c r="L45" i="1"/>
  <c r="N45" i="1" s="1"/>
  <c r="V43" i="1" s="1"/>
  <c r="P44" i="1"/>
  <c r="X42" i="1" s="1"/>
  <c r="O44" i="1"/>
  <c r="W42" i="1" s="1"/>
  <c r="M44" i="1"/>
  <c r="L44" i="1"/>
  <c r="T42" i="1" s="1"/>
  <c r="P43" i="1"/>
  <c r="X41" i="1" s="1"/>
  <c r="O43" i="1"/>
  <c r="M43" i="1"/>
  <c r="L43" i="1"/>
  <c r="N43" i="1" s="1"/>
  <c r="V41" i="1" s="1"/>
  <c r="Y41" i="1" s="1"/>
  <c r="P42" i="1"/>
  <c r="X46" i="1" s="1"/>
  <c r="O42" i="1"/>
  <c r="M42" i="1"/>
  <c r="U46" i="1" s="1"/>
  <c r="L42" i="1"/>
  <c r="N42" i="1" s="1"/>
  <c r="P41" i="1"/>
  <c r="X40" i="1" s="1"/>
  <c r="O41" i="1"/>
  <c r="W40" i="1" s="1"/>
  <c r="M41" i="1"/>
  <c r="L41" i="1"/>
  <c r="P40" i="1"/>
  <c r="X39" i="1" s="1"/>
  <c r="O40" i="1"/>
  <c r="W39" i="1" s="1"/>
  <c r="M40" i="1"/>
  <c r="U39" i="1" s="1"/>
  <c r="L40" i="1"/>
  <c r="N40" i="1" s="1"/>
  <c r="V39" i="1" s="1"/>
  <c r="Y39" i="1" s="1"/>
  <c r="P39" i="1"/>
  <c r="X38" i="1" s="1"/>
  <c r="O39" i="1"/>
  <c r="W38" i="1" s="1"/>
  <c r="M39" i="1"/>
  <c r="U38" i="1" s="1"/>
  <c r="L39" i="1"/>
  <c r="N39" i="1" s="1"/>
  <c r="V38" i="1" s="1"/>
  <c r="P38" i="1"/>
  <c r="X45" i="1" s="1"/>
  <c r="O38" i="1"/>
  <c r="W45" i="1" s="1"/>
  <c r="M38" i="1"/>
  <c r="L38" i="1"/>
  <c r="T45" i="1" s="1"/>
  <c r="P37" i="1"/>
  <c r="O37" i="1"/>
  <c r="W37" i="1" s="1"/>
  <c r="M37" i="1"/>
  <c r="L37" i="1"/>
  <c r="N37" i="1" s="1"/>
  <c r="P36" i="1"/>
  <c r="X36" i="1" s="1"/>
  <c r="O36" i="1"/>
  <c r="W36" i="1" s="1"/>
  <c r="M36" i="1"/>
  <c r="U36" i="1" s="1"/>
  <c r="L36" i="1"/>
  <c r="T36" i="1" s="1"/>
  <c r="P27" i="1"/>
  <c r="O27" i="1"/>
  <c r="M27" i="1"/>
  <c r="L27" i="1"/>
  <c r="N27" i="1" s="1"/>
  <c r="P26" i="1"/>
  <c r="X21" i="1" s="1"/>
  <c r="O26" i="1"/>
  <c r="W21" i="1" s="1"/>
  <c r="M26" i="1"/>
  <c r="U21" i="1" s="1"/>
  <c r="L26" i="1"/>
  <c r="T21" i="1" s="1"/>
  <c r="P25" i="1"/>
  <c r="O25" i="1"/>
  <c r="M25" i="1"/>
  <c r="L25" i="1"/>
  <c r="N25" i="1" s="1"/>
  <c r="P24" i="1"/>
  <c r="O24" i="1"/>
  <c r="M24" i="1"/>
  <c r="L24" i="1"/>
  <c r="P23" i="1"/>
  <c r="X20" i="1" s="1"/>
  <c r="O23" i="1"/>
  <c r="W20" i="1" s="1"/>
  <c r="M23" i="1"/>
  <c r="U20" i="1" s="1"/>
  <c r="L23" i="1"/>
  <c r="P22" i="1"/>
  <c r="O22" i="1"/>
  <c r="W18" i="1" s="1"/>
  <c r="M22" i="1"/>
  <c r="L22" i="1"/>
  <c r="P21" i="1"/>
  <c r="O21" i="1"/>
  <c r="M21" i="1"/>
  <c r="L21" i="1"/>
  <c r="P20" i="1"/>
  <c r="X17" i="1" s="1"/>
  <c r="O20" i="1"/>
  <c r="W17" i="1" s="1"/>
  <c r="M20" i="1"/>
  <c r="U17" i="1" s="1"/>
  <c r="L20" i="1"/>
  <c r="T17" i="1" s="1"/>
  <c r="P19" i="1"/>
  <c r="O19" i="1"/>
  <c r="M19" i="1"/>
  <c r="L19" i="1"/>
  <c r="P18" i="1"/>
  <c r="X16" i="1" s="1"/>
  <c r="O18" i="1"/>
  <c r="W16" i="1" s="1"/>
  <c r="M18" i="1"/>
  <c r="L18" i="1"/>
  <c r="T16" i="1" s="1"/>
  <c r="AE9" i="1" s="1"/>
  <c r="P17" i="1"/>
  <c r="X15" i="1" s="1"/>
  <c r="O17" i="1"/>
  <c r="W15" i="1" s="1"/>
  <c r="M17" i="1"/>
  <c r="U15" i="1" s="1"/>
  <c r="L17" i="1"/>
  <c r="N17" i="1" s="1"/>
  <c r="V15" i="1" s="1"/>
  <c r="U16" i="1"/>
  <c r="AE10" i="1" s="1"/>
  <c r="P16" i="1"/>
  <c r="O16" i="1"/>
  <c r="M16" i="1"/>
  <c r="L16" i="1"/>
  <c r="T14" i="1" s="1"/>
  <c r="AD9" i="1" s="1"/>
  <c r="P15" i="1"/>
  <c r="O15" i="1"/>
  <c r="W19" i="1" s="1"/>
  <c r="M15" i="1"/>
  <c r="L15" i="1"/>
  <c r="X14" i="1"/>
  <c r="W14" i="1"/>
  <c r="U14" i="1"/>
  <c r="AD10" i="1" s="1"/>
  <c r="P14" i="1"/>
  <c r="X13" i="1" s="1"/>
  <c r="O14" i="1"/>
  <c r="M14" i="1"/>
  <c r="U13" i="1" s="1"/>
  <c r="L14" i="1"/>
  <c r="W13" i="1"/>
  <c r="P13" i="1"/>
  <c r="X12" i="1" s="1"/>
  <c r="O13" i="1"/>
  <c r="W12" i="1" s="1"/>
  <c r="M13" i="1"/>
  <c r="U12" i="1" s="1"/>
  <c r="L13" i="1"/>
  <c r="N13" i="1" s="1"/>
  <c r="V12" i="1" s="1"/>
  <c r="P12" i="1"/>
  <c r="X11" i="1" s="1"/>
  <c r="O12" i="1"/>
  <c r="W11" i="1" s="1"/>
  <c r="M12" i="1"/>
  <c r="U11" i="1" s="1"/>
  <c r="L12" i="1"/>
  <c r="T11" i="1"/>
  <c r="P11" i="1"/>
  <c r="O11" i="1"/>
  <c r="M11" i="1"/>
  <c r="L11" i="1"/>
  <c r="P10" i="1"/>
  <c r="X10" i="1" s="1"/>
  <c r="O10" i="1"/>
  <c r="M10" i="1"/>
  <c r="L10" i="1"/>
  <c r="P9" i="1"/>
  <c r="O9" i="1"/>
  <c r="M9" i="1"/>
  <c r="L9" i="1"/>
  <c r="D19" i="6" l="1"/>
  <c r="D9" i="5"/>
  <c r="D19" i="5" s="1"/>
  <c r="Q11" i="5"/>
  <c r="Q21" i="5" s="1"/>
  <c r="C7" i="5"/>
  <c r="T7" i="5"/>
  <c r="T8" i="5" s="1"/>
  <c r="D10" i="5"/>
  <c r="D20" i="5" s="1"/>
  <c r="D20" i="6"/>
  <c r="Y40" i="2"/>
  <c r="Y43" i="2"/>
  <c r="L8" i="5"/>
  <c r="L18" i="5" s="1"/>
  <c r="L18" i="6"/>
  <c r="Y97" i="2"/>
  <c r="Q9" i="5"/>
  <c r="Q19" i="5" s="1"/>
  <c r="V37" i="2"/>
  <c r="Y37" i="2" s="1"/>
  <c r="C10" i="5"/>
  <c r="Y38" i="2"/>
  <c r="Y38" i="1"/>
  <c r="V46" i="1"/>
  <c r="Y46" i="1" s="1"/>
  <c r="Y43" i="1"/>
  <c r="E7" i="5"/>
  <c r="E8" i="5" s="1"/>
  <c r="E18" i="5" s="1"/>
  <c r="E18" i="6"/>
  <c r="I19" i="4"/>
  <c r="P11" i="5"/>
  <c r="P7" i="5"/>
  <c r="P7" i="4"/>
  <c r="J20" i="6"/>
  <c r="J10" i="5"/>
  <c r="J20" i="5" s="1"/>
  <c r="L11" i="5"/>
  <c r="L21" i="5" s="1"/>
  <c r="L21" i="6"/>
  <c r="AD11" i="1"/>
  <c r="P8" i="5"/>
  <c r="C9" i="5"/>
  <c r="E19" i="6"/>
  <c r="E9" i="5"/>
  <c r="E19" i="5" s="1"/>
  <c r="Y17" i="3"/>
  <c r="U7" i="5"/>
  <c r="Y48" i="2"/>
  <c r="P9" i="5"/>
  <c r="W92" i="3"/>
  <c r="I11" i="4" s="1"/>
  <c r="U11" i="5"/>
  <c r="U21" i="5" s="1"/>
  <c r="T99" i="3"/>
  <c r="N15" i="1"/>
  <c r="P28" i="2"/>
  <c r="N17" i="2"/>
  <c r="V15" i="2" s="1"/>
  <c r="Y15" i="2" s="1"/>
  <c r="N42" i="2"/>
  <c r="N50" i="2"/>
  <c r="V47" i="2" s="1"/>
  <c r="Y47" i="2" s="1"/>
  <c r="T37" i="2"/>
  <c r="AB36" i="2" s="1"/>
  <c r="AB107" i="2" s="1"/>
  <c r="AK111" i="3"/>
  <c r="W48" i="3"/>
  <c r="J9" i="4" s="1"/>
  <c r="J19" i="4" s="1"/>
  <c r="T9" i="5"/>
  <c r="N80" i="2"/>
  <c r="T10" i="3"/>
  <c r="AB9" i="3" s="1"/>
  <c r="AB110" i="3" s="1"/>
  <c r="N21" i="3"/>
  <c r="T66" i="1"/>
  <c r="U72" i="1"/>
  <c r="N74" i="1"/>
  <c r="X92" i="3"/>
  <c r="N104" i="3"/>
  <c r="N107" i="3"/>
  <c r="U90" i="2"/>
  <c r="AP89" i="2" s="1"/>
  <c r="AP109" i="2" s="1"/>
  <c r="T44" i="2"/>
  <c r="AH108" i="2"/>
  <c r="N17" i="3"/>
  <c r="V15" i="3" s="1"/>
  <c r="Y15" i="3" s="1"/>
  <c r="M80" i="1"/>
  <c r="V18" i="2"/>
  <c r="Y18" i="2" s="1"/>
  <c r="X48" i="3"/>
  <c r="L9" i="5"/>
  <c r="L19" i="5" s="1"/>
  <c r="L19" i="6"/>
  <c r="N57" i="3"/>
  <c r="W74" i="3"/>
  <c r="J10" i="4" s="1"/>
  <c r="J20" i="4" s="1"/>
  <c r="N74" i="3"/>
  <c r="V72" i="3" s="1"/>
  <c r="Y76" i="3"/>
  <c r="AH112" i="3"/>
  <c r="P81" i="2"/>
  <c r="N12" i="3"/>
  <c r="V11" i="3" s="1"/>
  <c r="Y11" i="3" s="1"/>
  <c r="P80" i="1"/>
  <c r="U64" i="1"/>
  <c r="U92" i="3"/>
  <c r="AP91" i="3" s="1"/>
  <c r="AP113" i="3" s="1"/>
  <c r="L108" i="2"/>
  <c r="Y94" i="2"/>
  <c r="P10" i="5"/>
  <c r="U18" i="1"/>
  <c r="AC10" i="1" s="1"/>
  <c r="AE11" i="1"/>
  <c r="N21" i="1"/>
  <c r="N21" i="2"/>
  <c r="AM9" i="2"/>
  <c r="AH106" i="2"/>
  <c r="P55" i="2"/>
  <c r="N48" i="2"/>
  <c r="U76" i="3"/>
  <c r="T62" i="2"/>
  <c r="AK62" i="2" s="1"/>
  <c r="AK108" i="2" s="1"/>
  <c r="N68" i="2"/>
  <c r="V72" i="2" s="1"/>
  <c r="Y72" i="2" s="1"/>
  <c r="T17" i="3"/>
  <c r="N98" i="3"/>
  <c r="V96" i="3" s="1"/>
  <c r="Y96" i="3" s="1"/>
  <c r="X100" i="3"/>
  <c r="N92" i="2"/>
  <c r="V91" i="2" s="1"/>
  <c r="Y91" i="2" s="1"/>
  <c r="N94" i="2"/>
  <c r="V93" i="2" s="1"/>
  <c r="Y93" i="2" s="1"/>
  <c r="Y95" i="3"/>
  <c r="Y36" i="2"/>
  <c r="V19" i="2"/>
  <c r="Y44" i="2"/>
  <c r="T43" i="1"/>
  <c r="K20" i="6"/>
  <c r="K10" i="5"/>
  <c r="K20" i="5" s="1"/>
  <c r="L10" i="5"/>
  <c r="L20" i="5" s="1"/>
  <c r="L20" i="6"/>
  <c r="U72" i="2"/>
  <c r="AW62" i="2" s="1"/>
  <c r="AW108" i="2" s="1"/>
  <c r="U71" i="2"/>
  <c r="AQ62" i="2" s="1"/>
  <c r="AQ108" i="2" s="1"/>
  <c r="Y14" i="3"/>
  <c r="Y66" i="1"/>
  <c r="E21" i="6"/>
  <c r="E11" i="5"/>
  <c r="E21" i="5" s="1"/>
  <c r="AB10" i="1"/>
  <c r="N25" i="2"/>
  <c r="T38" i="1"/>
  <c r="X19" i="1"/>
  <c r="W18" i="2"/>
  <c r="D7" i="4" s="1"/>
  <c r="D8" i="4" s="1"/>
  <c r="D18" i="4" s="1"/>
  <c r="N14" i="1"/>
  <c r="V13" i="1" s="1"/>
  <c r="O28" i="2"/>
  <c r="N40" i="2"/>
  <c r="V39" i="2" s="1"/>
  <c r="Y39" i="2" s="1"/>
  <c r="N51" i="2"/>
  <c r="T45" i="2"/>
  <c r="AC36" i="2" s="1"/>
  <c r="AC107" i="2" s="1"/>
  <c r="T41" i="1"/>
  <c r="T10" i="5"/>
  <c r="N66" i="2"/>
  <c r="V65" i="2" s="1"/>
  <c r="Y65" i="2" s="1"/>
  <c r="N13" i="3"/>
  <c r="V12" i="3" s="1"/>
  <c r="Y12" i="3" s="1"/>
  <c r="O80" i="1"/>
  <c r="N93" i="3"/>
  <c r="V100" i="3" s="1"/>
  <c r="Y100" i="3" s="1"/>
  <c r="P108" i="2"/>
  <c r="F19" i="6"/>
  <c r="F9" i="5"/>
  <c r="F19" i="5" s="1"/>
  <c r="K8" i="5"/>
  <c r="K18" i="5" s="1"/>
  <c r="K18" i="6"/>
  <c r="T18" i="3"/>
  <c r="AC9" i="3" s="1"/>
  <c r="AC110" i="3" s="1"/>
  <c r="Y69" i="1"/>
  <c r="Y70" i="1"/>
  <c r="Y94" i="3"/>
  <c r="Y102" i="3"/>
  <c r="T92" i="2"/>
  <c r="Y41" i="2"/>
  <c r="U10" i="5"/>
  <c r="U20" i="5" s="1"/>
  <c r="D7" i="5"/>
  <c r="D8" i="5" s="1"/>
  <c r="D18" i="5" s="1"/>
  <c r="D18" i="6"/>
  <c r="O55" i="2"/>
  <c r="T39" i="1"/>
  <c r="K19" i="6"/>
  <c r="K9" i="5"/>
  <c r="K19" i="5" s="1"/>
  <c r="Q10" i="5"/>
  <c r="Q20" i="5" s="1"/>
  <c r="I8" i="5"/>
  <c r="N20" i="2"/>
  <c r="V17" i="2" s="1"/>
  <c r="Y17" i="2" s="1"/>
  <c r="N24" i="2"/>
  <c r="V10" i="2" s="1"/>
  <c r="Y10" i="2" s="1"/>
  <c r="N27" i="2"/>
  <c r="N49" i="2"/>
  <c r="V45" i="2" s="1"/>
  <c r="Y45" i="2" s="1"/>
  <c r="U38" i="2"/>
  <c r="T37" i="1"/>
  <c r="U40" i="3"/>
  <c r="AP39" i="3" s="1"/>
  <c r="AP111" i="3" s="1"/>
  <c r="N47" i="3"/>
  <c r="V45" i="3" s="1"/>
  <c r="N69" i="2"/>
  <c r="V67" i="2" s="1"/>
  <c r="N76" i="2"/>
  <c r="V73" i="2" s="1"/>
  <c r="W19" i="3"/>
  <c r="U7" i="4" s="1"/>
  <c r="U8" i="4" s="1"/>
  <c r="U18" i="4" s="1"/>
  <c r="N75" i="1"/>
  <c r="X63" i="1"/>
  <c r="T98" i="2"/>
  <c r="AC89" i="2" s="1"/>
  <c r="AC109" i="2" s="1"/>
  <c r="N95" i="2"/>
  <c r="F21" i="6"/>
  <c r="F11" i="5"/>
  <c r="F21" i="5" s="1"/>
  <c r="T36" i="2"/>
  <c r="AK36" i="2" s="1"/>
  <c r="AK107" i="2" s="1"/>
  <c r="T67" i="1"/>
  <c r="T93" i="3"/>
  <c r="AJ91" i="3" s="1"/>
  <c r="AJ113" i="3" s="1"/>
  <c r="K21" i="6"/>
  <c r="K11" i="5"/>
  <c r="K21" i="5" s="1"/>
  <c r="Y97" i="3"/>
  <c r="M108" i="2"/>
  <c r="U98" i="2"/>
  <c r="AQ89" i="2" s="1"/>
  <c r="AQ109" i="2" s="1"/>
  <c r="Y92" i="2"/>
  <c r="Y95" i="2"/>
  <c r="Y101" i="2"/>
  <c r="Y66" i="2"/>
  <c r="T48" i="2"/>
  <c r="AH36" i="2" s="1"/>
  <c r="T46" i="1"/>
  <c r="M81" i="2"/>
  <c r="F10" i="5"/>
  <c r="F20" i="5" s="1"/>
  <c r="F20" i="6"/>
  <c r="P28" i="1"/>
  <c r="N16" i="2"/>
  <c r="V14" i="2" s="1"/>
  <c r="Y14" i="2" s="1"/>
  <c r="N41" i="2"/>
  <c r="V40" i="2" s="1"/>
  <c r="N44" i="2"/>
  <c r="V42" i="2" s="1"/>
  <c r="Y42" i="2" s="1"/>
  <c r="I9" i="5"/>
  <c r="U66" i="3"/>
  <c r="AP65" i="3" s="1"/>
  <c r="AP112" i="3" s="1"/>
  <c r="N79" i="2"/>
  <c r="V74" i="2" s="1"/>
  <c r="Y74" i="2" s="1"/>
  <c r="U71" i="1"/>
  <c r="N66" i="1"/>
  <c r="V65" i="1" s="1"/>
  <c r="N97" i="3"/>
  <c r="T92" i="3"/>
  <c r="AB91" i="3" s="1"/>
  <c r="AB113" i="3" s="1"/>
  <c r="T11" i="5"/>
  <c r="O108" i="2"/>
  <c r="W99" i="2"/>
  <c r="Q11" i="4" s="1"/>
  <c r="Q21" i="4" s="1"/>
  <c r="N99" i="2"/>
  <c r="N103" i="2"/>
  <c r="V100" i="2" s="1"/>
  <c r="Y100" i="2" s="1"/>
  <c r="I10" i="5"/>
  <c r="N46" i="2"/>
  <c r="L28" i="2"/>
  <c r="M28" i="2"/>
  <c r="F18" i="6"/>
  <c r="F7" i="5"/>
  <c r="F8" i="5" s="1"/>
  <c r="F18" i="5" s="1"/>
  <c r="U41" i="2"/>
  <c r="AR36" i="2" s="1"/>
  <c r="AR107" i="2" s="1"/>
  <c r="X49" i="3"/>
  <c r="N56" i="3"/>
  <c r="V51" i="3" s="1"/>
  <c r="W75" i="3"/>
  <c r="U10" i="4" s="1"/>
  <c r="U20" i="4" s="1"/>
  <c r="E10" i="5"/>
  <c r="E20" i="5" s="1"/>
  <c r="E20" i="6"/>
  <c r="J18" i="6"/>
  <c r="J8" i="5"/>
  <c r="J18" i="5" s="1"/>
  <c r="AH110" i="3"/>
  <c r="AM9" i="3"/>
  <c r="N64" i="1"/>
  <c r="AH113" i="3"/>
  <c r="AM91" i="3"/>
  <c r="N109" i="3"/>
  <c r="D21" i="6"/>
  <c r="D11" i="5"/>
  <c r="D21" i="5" s="1"/>
  <c r="C18" i="4"/>
  <c r="P8" i="4"/>
  <c r="C21" i="4"/>
  <c r="G21" i="4" s="1"/>
  <c r="G11" i="4"/>
  <c r="R9" i="4"/>
  <c r="P19" i="4"/>
  <c r="R19" i="4" s="1"/>
  <c r="G7" i="4"/>
  <c r="E8" i="4"/>
  <c r="E18" i="4" s="1"/>
  <c r="C20" i="4"/>
  <c r="G20" i="4" s="1"/>
  <c r="G10" i="4"/>
  <c r="R10" i="4"/>
  <c r="P20" i="4"/>
  <c r="R20" i="4" s="1"/>
  <c r="R11" i="4"/>
  <c r="P21" i="4"/>
  <c r="R21" i="4" s="1"/>
  <c r="G9" i="4"/>
  <c r="C19" i="4"/>
  <c r="G19" i="4" s="1"/>
  <c r="N91" i="2"/>
  <c r="V98" i="2" s="1"/>
  <c r="Y98" i="2" s="1"/>
  <c r="N90" i="2"/>
  <c r="V90" i="2" s="1"/>
  <c r="U94" i="2"/>
  <c r="AR89" i="2" s="1"/>
  <c r="AR109" i="2" s="1"/>
  <c r="N89" i="2"/>
  <c r="V89" i="2" s="1"/>
  <c r="T90" i="2"/>
  <c r="AB89" i="2" s="1"/>
  <c r="AB109" i="2" s="1"/>
  <c r="N98" i="2"/>
  <c r="V96" i="2" s="1"/>
  <c r="Y96" i="2" s="1"/>
  <c r="T101" i="2"/>
  <c r="AH89" i="2" s="1"/>
  <c r="T99" i="2"/>
  <c r="AI89" i="2" s="1"/>
  <c r="AI109" i="2" s="1"/>
  <c r="W89" i="2"/>
  <c r="X90" i="2"/>
  <c r="U104" i="3"/>
  <c r="Y91" i="3"/>
  <c r="W104" i="3"/>
  <c r="X104" i="3"/>
  <c r="V101" i="3"/>
  <c r="Y101" i="3" s="1"/>
  <c r="Y99" i="3"/>
  <c r="T97" i="3"/>
  <c r="N100" i="3"/>
  <c r="V98" i="3" s="1"/>
  <c r="Y98" i="3" s="1"/>
  <c r="T96" i="3"/>
  <c r="AD91" i="3" s="1"/>
  <c r="AD113" i="3" s="1"/>
  <c r="N106" i="3"/>
  <c r="V92" i="3" s="1"/>
  <c r="T94" i="3"/>
  <c r="N101" i="3"/>
  <c r="T101" i="3"/>
  <c r="AI91" i="3" s="1"/>
  <c r="AI113" i="3" s="1"/>
  <c r="Y64" i="1"/>
  <c r="Y65" i="1"/>
  <c r="V71" i="1"/>
  <c r="Y71" i="1" s="1"/>
  <c r="U62" i="1"/>
  <c r="N70" i="1"/>
  <c r="V68" i="1" s="1"/>
  <c r="Y68" i="1" s="1"/>
  <c r="N68" i="1"/>
  <c r="V72" i="1" s="1"/>
  <c r="Y72" i="1" s="1"/>
  <c r="X62" i="1"/>
  <c r="T70" i="1"/>
  <c r="T69" i="1"/>
  <c r="N79" i="1"/>
  <c r="V74" i="1" s="1"/>
  <c r="Y74" i="1" s="1"/>
  <c r="N63" i="1"/>
  <c r="V63" i="1" s="1"/>
  <c r="N62" i="1"/>
  <c r="V62" i="1" s="1"/>
  <c r="L80" i="1"/>
  <c r="N24" i="1"/>
  <c r="N23" i="1"/>
  <c r="V20" i="1" s="1"/>
  <c r="Y20" i="1" s="1"/>
  <c r="N26" i="1"/>
  <c r="V21" i="1" s="1"/>
  <c r="Y21" i="1" s="1"/>
  <c r="N12" i="1"/>
  <c r="V11" i="1" s="1"/>
  <c r="Y11" i="1" s="1"/>
  <c r="Y15" i="1"/>
  <c r="L28" i="1"/>
  <c r="M28" i="1"/>
  <c r="T13" i="1"/>
  <c r="U19" i="1"/>
  <c r="O28" i="1"/>
  <c r="N19" i="1"/>
  <c r="W10" i="1"/>
  <c r="U10" i="1"/>
  <c r="T12" i="1"/>
  <c r="T18" i="1"/>
  <c r="AC9" i="1" s="1"/>
  <c r="T15" i="1"/>
  <c r="N16" i="1"/>
  <c r="V14" i="1" s="1"/>
  <c r="Y14" i="1" s="1"/>
  <c r="Y13" i="1"/>
  <c r="T10" i="1"/>
  <c r="AB9" i="1" s="1"/>
  <c r="AB11" i="1" s="1"/>
  <c r="N20" i="1"/>
  <c r="V17" i="1" s="1"/>
  <c r="Y17" i="1" s="1"/>
  <c r="X18" i="1"/>
  <c r="Y13" i="3"/>
  <c r="W22" i="3"/>
  <c r="X22" i="3"/>
  <c r="V19" i="3"/>
  <c r="Y19" i="3" s="1"/>
  <c r="N11" i="3"/>
  <c r="N23" i="3"/>
  <c r="V20" i="3" s="1"/>
  <c r="Y20" i="3" s="1"/>
  <c r="N10" i="3"/>
  <c r="V10" i="3" s="1"/>
  <c r="Y10" i="3" s="1"/>
  <c r="N22" i="3"/>
  <c r="N9" i="3"/>
  <c r="V9" i="3" s="1"/>
  <c r="T12" i="3"/>
  <c r="U13" i="3"/>
  <c r="U22" i="3" s="1"/>
  <c r="N26" i="3"/>
  <c r="V21" i="3" s="1"/>
  <c r="Y21" i="3" s="1"/>
  <c r="N19" i="3"/>
  <c r="N18" i="3"/>
  <c r="V16" i="3" s="1"/>
  <c r="Y16" i="3" s="1"/>
  <c r="N69" i="3"/>
  <c r="V68" i="3" s="1"/>
  <c r="Y68" i="3" s="1"/>
  <c r="U75" i="3"/>
  <c r="AW65" i="3" s="1"/>
  <c r="AW112" i="3" s="1"/>
  <c r="N75" i="3"/>
  <c r="V75" i="3" s="1"/>
  <c r="Y75" i="3" s="1"/>
  <c r="N42" i="3"/>
  <c r="V41" i="3" s="1"/>
  <c r="Y41" i="3" s="1"/>
  <c r="N50" i="3"/>
  <c r="V47" i="3" s="1"/>
  <c r="Y47" i="3" s="1"/>
  <c r="N73" i="3"/>
  <c r="V71" i="3" s="1"/>
  <c r="Y71" i="3" s="1"/>
  <c r="U48" i="3"/>
  <c r="AQ39" i="3" s="1"/>
  <c r="AQ111" i="3" s="1"/>
  <c r="N48" i="3"/>
  <c r="V46" i="3" s="1"/>
  <c r="Y46" i="3" s="1"/>
  <c r="N78" i="3"/>
  <c r="W66" i="3"/>
  <c r="I10" i="4" s="1"/>
  <c r="N51" i="3"/>
  <c r="T66" i="3"/>
  <c r="AB65" i="3" s="1"/>
  <c r="AB112" i="3" s="1"/>
  <c r="N70" i="3"/>
  <c r="V69" i="3" s="1"/>
  <c r="Y69" i="3" s="1"/>
  <c r="N72" i="3"/>
  <c r="V70" i="3" s="1"/>
  <c r="Y70" i="3" s="1"/>
  <c r="N81" i="3"/>
  <c r="Y51" i="3"/>
  <c r="N43" i="3"/>
  <c r="V42" i="3" s="1"/>
  <c r="Y42" i="3" s="1"/>
  <c r="N45" i="3"/>
  <c r="Y45" i="3"/>
  <c r="T51" i="3"/>
  <c r="AH39" i="3" s="1"/>
  <c r="AH111" i="3" s="1"/>
  <c r="T74" i="3"/>
  <c r="AC65" i="3" s="1"/>
  <c r="AC112" i="3" s="1"/>
  <c r="Y69" i="2"/>
  <c r="Y67" i="2"/>
  <c r="Y73" i="2"/>
  <c r="T73" i="2"/>
  <c r="AL62" i="2" s="1"/>
  <c r="AL108" i="2" s="1"/>
  <c r="L81" i="2"/>
  <c r="N81" i="2" s="1"/>
  <c r="O81" i="2"/>
  <c r="N65" i="2"/>
  <c r="V64" i="2" s="1"/>
  <c r="Y64" i="2" s="1"/>
  <c r="N70" i="2"/>
  <c r="V68" i="2" s="1"/>
  <c r="Y68" i="2" s="1"/>
  <c r="T67" i="2"/>
  <c r="AD62" i="2" s="1"/>
  <c r="AD108" i="2" s="1"/>
  <c r="N63" i="2"/>
  <c r="V63" i="2" s="1"/>
  <c r="Y63" i="2" s="1"/>
  <c r="T66" i="2"/>
  <c r="N75" i="2"/>
  <c r="V71" i="2" s="1"/>
  <c r="Y71" i="2" s="1"/>
  <c r="T65" i="2"/>
  <c r="N74" i="2"/>
  <c r="N73" i="2"/>
  <c r="V70" i="2" s="1"/>
  <c r="Y70" i="2" s="1"/>
  <c r="T72" i="2"/>
  <c r="AI62" i="2" s="1"/>
  <c r="AI108" i="2" s="1"/>
  <c r="X78" i="3"/>
  <c r="Y72" i="3"/>
  <c r="U74" i="3"/>
  <c r="AQ65" i="3" s="1"/>
  <c r="AQ112" i="3" s="1"/>
  <c r="N68" i="3"/>
  <c r="V67" i="3" s="1"/>
  <c r="Y67" i="3" s="1"/>
  <c r="N65" i="3"/>
  <c r="V65" i="3" s="1"/>
  <c r="T68" i="3"/>
  <c r="N77" i="3"/>
  <c r="N66" i="3"/>
  <c r="V66" i="3" s="1"/>
  <c r="Y66" i="3" s="1"/>
  <c r="U70" i="3"/>
  <c r="AR65" i="3" s="1"/>
  <c r="AR112" i="3" s="1"/>
  <c r="N76" i="3"/>
  <c r="V73" i="3" s="1"/>
  <c r="Y73" i="3" s="1"/>
  <c r="N82" i="3"/>
  <c r="V77" i="3" s="1"/>
  <c r="Y77" i="3" s="1"/>
  <c r="T69" i="3"/>
  <c r="T75" i="3"/>
  <c r="AI65" i="3" s="1"/>
  <c r="AI112" i="3" s="1"/>
  <c r="V49" i="3"/>
  <c r="Y49" i="3" s="1"/>
  <c r="N46" i="3"/>
  <c r="V44" i="3" s="1"/>
  <c r="Y44" i="3" s="1"/>
  <c r="W39" i="3"/>
  <c r="T48" i="3"/>
  <c r="X39" i="3"/>
  <c r="N44" i="3"/>
  <c r="V43" i="3" s="1"/>
  <c r="Y43" i="3" s="1"/>
  <c r="T47" i="3"/>
  <c r="N40" i="3"/>
  <c r="V40" i="3" s="1"/>
  <c r="Y40" i="3" s="1"/>
  <c r="N52" i="3"/>
  <c r="N39" i="3"/>
  <c r="V39" i="3" s="1"/>
  <c r="T42" i="3"/>
  <c r="N53" i="3"/>
  <c r="V50" i="3" s="1"/>
  <c r="Y50" i="3" s="1"/>
  <c r="T49" i="3"/>
  <c r="AI39" i="3" s="1"/>
  <c r="AI111" i="3" s="1"/>
  <c r="N52" i="1"/>
  <c r="N47" i="1"/>
  <c r="V44" i="1" s="1"/>
  <c r="Y44" i="1" s="1"/>
  <c r="N50" i="1"/>
  <c r="V47" i="1" s="1"/>
  <c r="Y47" i="1" s="1"/>
  <c r="N53" i="1"/>
  <c r="V48" i="1" s="1"/>
  <c r="Y48" i="1" s="1"/>
  <c r="O54" i="1"/>
  <c r="L54" i="1"/>
  <c r="M54" i="1"/>
  <c r="P54" i="1"/>
  <c r="N51" i="1"/>
  <c r="V37" i="1" s="1"/>
  <c r="Y37" i="1" s="1"/>
  <c r="L55" i="2"/>
  <c r="M55" i="2"/>
  <c r="Y20" i="2"/>
  <c r="X9" i="2"/>
  <c r="N13" i="2"/>
  <c r="V12" i="2" s="1"/>
  <c r="Y12" i="2" s="1"/>
  <c r="W19" i="2"/>
  <c r="N12" i="2"/>
  <c r="V11" i="2" s="1"/>
  <c r="Y11" i="2" s="1"/>
  <c r="T15" i="2"/>
  <c r="U16" i="2"/>
  <c r="AS9" i="2" s="1"/>
  <c r="AS106" i="2" s="1"/>
  <c r="N14" i="2"/>
  <c r="V13" i="2" s="1"/>
  <c r="Y13" i="2" s="1"/>
  <c r="U18" i="2"/>
  <c r="AQ9" i="2" s="1"/>
  <c r="AQ106" i="2" s="1"/>
  <c r="N9" i="2"/>
  <c r="V9" i="2" s="1"/>
  <c r="Y9" i="2" s="1"/>
  <c r="N26" i="2"/>
  <c r="V21" i="2" s="1"/>
  <c r="Y21" i="2" s="1"/>
  <c r="N38" i="1"/>
  <c r="V45" i="1" s="1"/>
  <c r="Y45" i="1" s="1"/>
  <c r="N36" i="1"/>
  <c r="V36" i="1" s="1"/>
  <c r="Y36" i="1" s="1"/>
  <c r="Y49" i="1" s="1"/>
  <c r="N46" i="1"/>
  <c r="N44" i="1"/>
  <c r="V42" i="1" s="1"/>
  <c r="Y42" i="1" s="1"/>
  <c r="N41" i="1"/>
  <c r="V40" i="1" s="1"/>
  <c r="Y40" i="1" s="1"/>
  <c r="Y12" i="1"/>
  <c r="N11" i="1"/>
  <c r="N10" i="1"/>
  <c r="V10" i="1" s="1"/>
  <c r="Y10" i="1" s="1"/>
  <c r="N22" i="1"/>
  <c r="N9" i="1"/>
  <c r="V9" i="1" s="1"/>
  <c r="Y9" i="1" s="1"/>
  <c r="T9" i="1"/>
  <c r="N18" i="1"/>
  <c r="V16" i="1" s="1"/>
  <c r="Y16" i="1" s="1"/>
  <c r="U9" i="1"/>
  <c r="T20" i="1"/>
  <c r="T19" i="1"/>
  <c r="W9" i="1"/>
  <c r="X9" i="1"/>
  <c r="Y49" i="2" l="1"/>
  <c r="I19" i="5"/>
  <c r="I19" i="6"/>
  <c r="V99" i="2"/>
  <c r="Y99" i="2" s="1"/>
  <c r="C19" i="5"/>
  <c r="G19" i="5" s="1"/>
  <c r="G9" i="5"/>
  <c r="C20" i="6"/>
  <c r="G20" i="6" s="1"/>
  <c r="G10" i="6"/>
  <c r="W78" i="3"/>
  <c r="AC11" i="1"/>
  <c r="Y89" i="2"/>
  <c r="J21" i="6"/>
  <c r="J11" i="5"/>
  <c r="J21" i="5" s="1"/>
  <c r="AM65" i="3"/>
  <c r="AM62" i="2"/>
  <c r="V9" i="5"/>
  <c r="T19" i="5"/>
  <c r="C19" i="6"/>
  <c r="G19" i="6" s="1"/>
  <c r="G9" i="6"/>
  <c r="C20" i="5"/>
  <c r="G20" i="5" s="1"/>
  <c r="G10" i="5"/>
  <c r="Y19" i="2"/>
  <c r="Q8" i="5"/>
  <c r="Q18" i="5" s="1"/>
  <c r="Q7" i="5"/>
  <c r="R7" i="5" s="1"/>
  <c r="Q7" i="4"/>
  <c r="U9" i="5"/>
  <c r="U19" i="5" s="1"/>
  <c r="P18" i="5"/>
  <c r="N80" i="1"/>
  <c r="I18" i="6"/>
  <c r="M18" i="6" s="1"/>
  <c r="M8" i="6"/>
  <c r="P20" i="5"/>
  <c r="R20" i="5" s="1"/>
  <c r="R10" i="5"/>
  <c r="R9" i="5"/>
  <c r="P19" i="5"/>
  <c r="R19" i="5" s="1"/>
  <c r="M19" i="4"/>
  <c r="C8" i="5"/>
  <c r="G7" i="5"/>
  <c r="I20" i="4"/>
  <c r="M10" i="4"/>
  <c r="I18" i="5"/>
  <c r="M18" i="5" s="1"/>
  <c r="M8" i="5"/>
  <c r="M9" i="4"/>
  <c r="T52" i="3"/>
  <c r="AC39" i="3"/>
  <c r="AC111" i="3" s="1"/>
  <c r="V19" i="1"/>
  <c r="Y19" i="1" s="1"/>
  <c r="Y62" i="1"/>
  <c r="AM39" i="3"/>
  <c r="AM89" i="2"/>
  <c r="AH109" i="2"/>
  <c r="U52" i="3"/>
  <c r="T18" i="5"/>
  <c r="V74" i="3"/>
  <c r="Y74" i="3" s="1"/>
  <c r="V11" i="5"/>
  <c r="T21" i="5"/>
  <c r="V21" i="5" s="1"/>
  <c r="I21" i="4"/>
  <c r="M11" i="4"/>
  <c r="X52" i="3"/>
  <c r="W52" i="3"/>
  <c r="T22" i="3"/>
  <c r="Y63" i="1"/>
  <c r="N108" i="2"/>
  <c r="I11" i="5"/>
  <c r="N28" i="1"/>
  <c r="M10" i="6"/>
  <c r="I20" i="6"/>
  <c r="M20" i="6" s="1"/>
  <c r="P21" i="5"/>
  <c r="R21" i="5" s="1"/>
  <c r="R11" i="5"/>
  <c r="Y75" i="2"/>
  <c r="T104" i="3"/>
  <c r="C11" i="5"/>
  <c r="N28" i="2"/>
  <c r="V10" i="5"/>
  <c r="T20" i="5"/>
  <c r="V20" i="5" s="1"/>
  <c r="V7" i="5"/>
  <c r="U8" i="5"/>
  <c r="U18" i="5" s="1"/>
  <c r="J19" i="6"/>
  <c r="J9" i="5"/>
  <c r="J19" i="5" s="1"/>
  <c r="V46" i="2"/>
  <c r="Y46" i="2" s="1"/>
  <c r="I20" i="5"/>
  <c r="M20" i="5" s="1"/>
  <c r="M10" i="5"/>
  <c r="AM36" i="2"/>
  <c r="AH107" i="2"/>
  <c r="P18" i="4"/>
  <c r="G18" i="4"/>
  <c r="G8" i="4"/>
  <c r="Y90" i="2"/>
  <c r="Y102" i="2" s="1"/>
  <c r="Y92" i="3"/>
  <c r="V104" i="3"/>
  <c r="Y104" i="3"/>
  <c r="Y75" i="1"/>
  <c r="Y9" i="3"/>
  <c r="Y22" i="3" s="1"/>
  <c r="V18" i="3"/>
  <c r="Y18" i="3" s="1"/>
  <c r="Y39" i="3"/>
  <c r="V48" i="3"/>
  <c r="Y48" i="3" s="1"/>
  <c r="T78" i="3"/>
  <c r="U78" i="3"/>
  <c r="Y65" i="3"/>
  <c r="N54" i="1"/>
  <c r="N55" i="2"/>
  <c r="Y22" i="2"/>
  <c r="V18" i="1"/>
  <c r="Y18" i="1" s="1"/>
  <c r="V18" i="5" l="1"/>
  <c r="V8" i="5"/>
  <c r="M20" i="4"/>
  <c r="M21" i="4"/>
  <c r="V19" i="5"/>
  <c r="C21" i="6"/>
  <c r="G21" i="6" s="1"/>
  <c r="G11" i="6"/>
  <c r="G11" i="5"/>
  <c r="C21" i="5"/>
  <c r="G21" i="5" s="1"/>
  <c r="M19" i="6"/>
  <c r="Y52" i="3"/>
  <c r="R18" i="5"/>
  <c r="I21" i="5"/>
  <c r="M21" i="5" s="1"/>
  <c r="M11" i="5"/>
  <c r="Q8" i="4"/>
  <c r="R7" i="4"/>
  <c r="V78" i="3"/>
  <c r="Y78" i="3"/>
  <c r="C18" i="5"/>
  <c r="G18" i="5" s="1"/>
  <c r="G8" i="5"/>
  <c r="R8" i="5"/>
  <c r="M9" i="5"/>
  <c r="C18" i="6"/>
  <c r="G18" i="6" s="1"/>
  <c r="G8" i="6"/>
  <c r="M9" i="6"/>
  <c r="V22" i="3"/>
  <c r="M19" i="5"/>
  <c r="Y22" i="1"/>
  <c r="I21" i="6"/>
  <c r="M21" i="6" s="1"/>
  <c r="M11" i="6"/>
  <c r="V52" i="3"/>
  <c r="Q18" i="4" l="1"/>
  <c r="R18" i="4" s="1"/>
  <c r="R8" i="4"/>
</calcChain>
</file>

<file path=xl/sharedStrings.xml><?xml version="1.0" encoding="utf-8"?>
<sst xmlns="http://schemas.openxmlformats.org/spreadsheetml/2006/main" count="1046" uniqueCount="84">
  <si>
    <t>Combined Heat And
Power Plant</t>
  </si>
  <si>
    <t>(All)</t>
  </si>
  <si>
    <t>Compare to Table 2.6 in Monthly Energy Review (8/2016)</t>
  </si>
  <si>
    <t>Sum of Total Fuel Consumption</t>
  </si>
  <si>
    <t>Column Labels</t>
  </si>
  <si>
    <t>Change Units and Aggregate EIA Sectors</t>
  </si>
  <si>
    <t>Row Labels</t>
  </si>
  <si>
    <t>(blank)</t>
  </si>
  <si>
    <t>Grand Total</t>
  </si>
  <si>
    <t>Elec Pwr</t>
  </si>
  <si>
    <t xml:space="preserve"> CHP</t>
  </si>
  <si>
    <t>Total Elec PS</t>
  </si>
  <si>
    <t>Commercial</t>
  </si>
  <si>
    <t>Industrial</t>
  </si>
  <si>
    <t>Total</t>
  </si>
  <si>
    <t>SUN</t>
  </si>
  <si>
    <t>Solar</t>
  </si>
  <si>
    <t>COL</t>
  </si>
  <si>
    <t>Coal</t>
  </si>
  <si>
    <t>DFO</t>
  </si>
  <si>
    <t>Geothermal</t>
  </si>
  <si>
    <t>GEO</t>
  </si>
  <si>
    <t>Hydro Pumped Storage</t>
  </si>
  <si>
    <t>HPS</t>
  </si>
  <si>
    <t>Conventional Hydro</t>
  </si>
  <si>
    <t>HYC</t>
  </si>
  <si>
    <t>Natural Gas</t>
  </si>
  <si>
    <t>MLG</t>
  </si>
  <si>
    <t>Nuclear</t>
  </si>
  <si>
    <t>NG</t>
  </si>
  <si>
    <t>Other Gases</t>
  </si>
  <si>
    <t>NUC</t>
  </si>
  <si>
    <t>Other</t>
  </si>
  <si>
    <t>OOG</t>
  </si>
  <si>
    <t>Petroleum</t>
  </si>
  <si>
    <t>ORW</t>
  </si>
  <si>
    <t>Biomass Waste</t>
  </si>
  <si>
    <t>OTH</t>
  </si>
  <si>
    <t>Wind</t>
  </si>
  <si>
    <t>PC</t>
  </si>
  <si>
    <t>Biomass Wood</t>
  </si>
  <si>
    <t>RFO</t>
  </si>
  <si>
    <t>WND</t>
  </si>
  <si>
    <t>WOC</t>
  </si>
  <si>
    <t>WOO</t>
  </si>
  <si>
    <t>WWW</t>
  </si>
  <si>
    <t>Sum of Total Fuel Consumption
MMBtu</t>
  </si>
  <si>
    <t>Nat. Gas</t>
  </si>
  <si>
    <t>Elec Only</t>
  </si>
  <si>
    <t>CHP</t>
  </si>
  <si>
    <t xml:space="preserve">    Total</t>
  </si>
  <si>
    <t>Sum of Elec Fuel Consumption</t>
  </si>
  <si>
    <t>Sum of Elec Fuel Consumption
MMBtu</t>
  </si>
  <si>
    <t>Sum of Net Generation
(Megawatthours)</t>
  </si>
  <si>
    <t>Energy Consumption (Trillion Btu)</t>
  </si>
  <si>
    <t>Electricity  Generation</t>
  </si>
  <si>
    <t>2014 (O)</t>
  </si>
  <si>
    <t>Wood</t>
  </si>
  <si>
    <t>Waste</t>
  </si>
  <si>
    <t>Energy Consumption (Tbtu)</t>
  </si>
  <si>
    <t>Elec Generation</t>
  </si>
  <si>
    <t xml:space="preserve">  Total</t>
  </si>
  <si>
    <t>Sum of Net Generation</t>
  </si>
  <si>
    <t>Sum of Total Fuel Consumption
Quantity</t>
  </si>
  <si>
    <t>Convert units for transfer to appropriate sub-sector sheets</t>
  </si>
  <si>
    <t>Million kWh</t>
  </si>
  <si>
    <t>z</t>
  </si>
  <si>
    <t>Electricity-only</t>
  </si>
  <si>
    <t>Fossil</t>
  </si>
  <si>
    <t>Renewable</t>
  </si>
  <si>
    <t>Net Generation (Billion kWh)</t>
  </si>
  <si>
    <t>Primary</t>
  </si>
  <si>
    <t xml:space="preserve"> (TBtu)</t>
  </si>
  <si>
    <t xml:space="preserve">   (TBtu)</t>
  </si>
  <si>
    <t>Convert units for transfer to appropriate sub-sector sheets in Electricity spreadsheet</t>
  </si>
  <si>
    <t>CHP in Electric Power Sector</t>
  </si>
  <si>
    <t>Hydro</t>
  </si>
  <si>
    <t>Elec only</t>
  </si>
  <si>
    <t>Renewables</t>
  </si>
  <si>
    <t xml:space="preserve">Generation </t>
  </si>
  <si>
    <t>Consumption</t>
  </si>
  <si>
    <t>Billion kWh</t>
  </si>
  <si>
    <t>Trillion Btu</t>
  </si>
  <si>
    <t xml:space="preserve">Energy Consumption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</si>
</sst>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" fontId="3" fillId="0" borderId="0"/>
  </cellStyleXfs>
  <cellXfs count="22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Fill="1" applyBorder="1"/>
    <xf numFmtId="0" fontId="2" fillId="0" borderId="0" xfId="0" applyFont="1"/>
    <xf numFmtId="0" fontId="1" fillId="0" borderId="0" xfId="0" applyFont="1"/>
    <xf numFmtId="1" fontId="3" fillId="2" borderId="0" xfId="1" applyFill="1" applyAlignment="1">
      <alignment horizontal="center" wrapText="1"/>
    </xf>
    <xf numFmtId="1" fontId="3" fillId="0" borderId="0" xfId="1" applyAlignment="1">
      <alignment wrapText="1"/>
    </xf>
    <xf numFmtId="0" fontId="4" fillId="0" borderId="0" xfId="0" applyFont="1"/>
    <xf numFmtId="2" fontId="0" fillId="0" borderId="0" xfId="0" applyNumberFormat="1"/>
    <xf numFmtId="3" fontId="0" fillId="0" borderId="0" xfId="0" applyNumberFormat="1"/>
    <xf numFmtId="2" fontId="3" fillId="0" borderId="0" xfId="1" applyNumberFormat="1"/>
    <xf numFmtId="4" fontId="3" fillId="0" borderId="0" xfId="1" applyNumberFormat="1"/>
    <xf numFmtId="165" fontId="3" fillId="0" borderId="0" xfId="1" applyNumberFormat="1"/>
    <xf numFmtId="1" fontId="3" fillId="0" borderId="0" xfId="1" applyFill="1" applyAlignment="1">
      <alignment horizontal="center" wrapText="1"/>
    </xf>
    <xf numFmtId="0" fontId="0" fillId="0" borderId="0" xfId="0" applyFill="1"/>
    <xf numFmtId="1" fontId="3" fillId="3" borderId="0" xfId="1" applyFill="1" applyAlignment="1">
      <alignment horizontal="center" wrapText="1"/>
    </xf>
    <xf numFmtId="1" fontId="3" fillId="3" borderId="0" xfId="1" applyFill="1" applyAlignment="1">
      <alignment wrapText="1"/>
    </xf>
    <xf numFmtId="0" fontId="0" fillId="3" borderId="0" xfId="0" applyFill="1"/>
    <xf numFmtId="165" fontId="0" fillId="0" borderId="0" xfId="0" applyNumberFormat="1"/>
    <xf numFmtId="1" fontId="3" fillId="0" borderId="0" xfId="1" applyFill="1" applyAlignment="1">
      <alignment wrapText="1"/>
    </xf>
    <xf numFmtId="166" fontId="0" fillId="0" borderId="0" xfId="0" applyNumberFormat="1"/>
  </cellXfs>
  <cellStyles count="2">
    <cellStyle name="Normal" xfId="0" builtinId="0"/>
    <cellStyle name="Normal_TransportationIndicators_092002" xfId="1" xr:uid="{EF6B6902-D2D7-4B88-BF67-5E64C1F316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7F26-861B-4873-96E2-5EA0A53E4D53}">
  <dimension ref="A5:AE106"/>
  <sheetViews>
    <sheetView topLeftCell="A35" workbookViewId="0">
      <selection activeCell="A47" sqref="A47"/>
    </sheetView>
  </sheetViews>
  <sheetFormatPr defaultRowHeight="15" x14ac:dyDescent="0.25"/>
  <cols>
    <col min="1" max="1" width="16.5703125" customWidth="1"/>
    <col min="2" max="2" width="14.42578125" customWidth="1"/>
    <col min="9" max="9" width="15.140625" customWidth="1"/>
    <col min="10" max="10" width="13.85546875" customWidth="1"/>
    <col min="14" max="14" width="12.85546875" customWidth="1"/>
    <col min="27" max="27" width="10.5703125" customWidth="1"/>
    <col min="28" max="28" width="9.85546875" customWidth="1"/>
    <col min="29" max="29" width="9.5703125" customWidth="1"/>
    <col min="30" max="30" width="11.28515625" customWidth="1"/>
  </cols>
  <sheetData>
    <row r="5" spans="1:31" x14ac:dyDescent="0.25">
      <c r="A5" t="s">
        <v>0</v>
      </c>
      <c r="B5" t="s">
        <v>1</v>
      </c>
    </row>
    <row r="6" spans="1:31" ht="18.75" x14ac:dyDescent="0.3">
      <c r="A6" s="4">
        <v>2014</v>
      </c>
      <c r="S6" t="s">
        <v>2</v>
      </c>
    </row>
    <row r="7" spans="1:31" x14ac:dyDescent="0.25">
      <c r="A7" t="s">
        <v>3</v>
      </c>
      <c r="B7" t="s">
        <v>4</v>
      </c>
      <c r="L7" t="s">
        <v>5</v>
      </c>
      <c r="AA7" t="s">
        <v>9</v>
      </c>
    </row>
    <row r="8" spans="1:31" x14ac:dyDescent="0.25">
      <c r="A8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 t="s">
        <v>8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T8" t="s">
        <v>9</v>
      </c>
      <c r="U8" t="s">
        <v>10</v>
      </c>
      <c r="V8" t="s">
        <v>11</v>
      </c>
      <c r="W8" t="s">
        <v>12</v>
      </c>
      <c r="X8" t="s">
        <v>13</v>
      </c>
      <c r="Y8" t="s">
        <v>14</v>
      </c>
      <c r="AB8" t="s">
        <v>18</v>
      </c>
      <c r="AC8" t="s">
        <v>34</v>
      </c>
      <c r="AD8" t="s">
        <v>47</v>
      </c>
      <c r="AE8" t="s">
        <v>30</v>
      </c>
    </row>
    <row r="9" spans="1:31" x14ac:dyDescent="0.25">
      <c r="A9" t="s">
        <v>15</v>
      </c>
      <c r="B9">
        <v>11583135</v>
      </c>
      <c r="C9">
        <v>152979196</v>
      </c>
      <c r="E9">
        <v>3405559</v>
      </c>
      <c r="F9">
        <v>118721</v>
      </c>
      <c r="G9">
        <v>130513</v>
      </c>
      <c r="H9">
        <v>25164</v>
      </c>
      <c r="I9">
        <v>168242288</v>
      </c>
      <c r="L9" s="1">
        <f>(B9+C9)*0.000001</f>
        <v>164.562331</v>
      </c>
      <c r="M9" s="1">
        <f>D9*0.000001</f>
        <v>0</v>
      </c>
      <c r="N9" s="1">
        <f>SUM(L9:M9)</f>
        <v>164.562331</v>
      </c>
      <c r="O9" s="1">
        <f>(E9+F9)*0.000001</f>
        <v>3.5242799999999996</v>
      </c>
      <c r="P9" s="1">
        <f>(G9+H9)*0.000001</f>
        <v>0.15567699999999998</v>
      </c>
      <c r="Q9" s="1"/>
      <c r="R9" s="1"/>
      <c r="S9" t="s">
        <v>16</v>
      </c>
      <c r="T9" s="1">
        <f>L9</f>
        <v>164.562331</v>
      </c>
      <c r="U9" s="1">
        <f t="shared" ref="U9:X9" si="0">M9</f>
        <v>0</v>
      </c>
      <c r="V9" s="1">
        <f t="shared" si="0"/>
        <v>164.562331</v>
      </c>
      <c r="W9" s="1">
        <f t="shared" si="0"/>
        <v>3.5242799999999996</v>
      </c>
      <c r="X9" s="1">
        <f t="shared" si="0"/>
        <v>0.15567699999999998</v>
      </c>
      <c r="Y9" s="1">
        <f>V9+W9+X9</f>
        <v>168.242288</v>
      </c>
      <c r="AA9" t="s">
        <v>48</v>
      </c>
      <c r="AB9" s="1">
        <f>T10</f>
        <v>16174.742812999999</v>
      </c>
      <c r="AC9" s="1">
        <f>T18</f>
        <v>280.64387799999997</v>
      </c>
      <c r="AD9" s="1">
        <f>T14</f>
        <v>7214.4371940000001</v>
      </c>
      <c r="AE9" s="1">
        <f>T16</f>
        <v>7.6995849999999999</v>
      </c>
    </row>
    <row r="10" spans="1:31" x14ac:dyDescent="0.25">
      <c r="A10" t="s">
        <v>17</v>
      </c>
      <c r="B10">
        <v>12234751623</v>
      </c>
      <c r="C10">
        <v>3855079944</v>
      </c>
      <c r="D10">
        <v>201266204</v>
      </c>
      <c r="E10">
        <v>283759</v>
      </c>
      <c r="F10">
        <v>22865552</v>
      </c>
      <c r="G10">
        <v>5580402</v>
      </c>
      <c r="H10">
        <v>405307080</v>
      </c>
      <c r="I10">
        <v>16725134564</v>
      </c>
      <c r="L10" s="1">
        <f t="shared" ref="L10:L27" si="1">(B10+C10)*0.000001</f>
        <v>16089.831566999999</v>
      </c>
      <c r="M10" s="1">
        <f t="shared" ref="M10:M27" si="2">D10*0.000001</f>
        <v>201.26620399999999</v>
      </c>
      <c r="N10" s="1">
        <f t="shared" ref="N10:N27" si="3">SUM(L10:M10)</f>
        <v>16291.097770999999</v>
      </c>
      <c r="O10" s="1">
        <f t="shared" ref="O10:O27" si="4">(E10+F10)*0.000001</f>
        <v>23.149310999999997</v>
      </c>
      <c r="P10" s="1">
        <f t="shared" ref="P10:P27" si="5">(G10+H10)*0.000001</f>
        <v>410.88748199999998</v>
      </c>
      <c r="Q10" s="1"/>
      <c r="R10" s="1"/>
      <c r="S10" t="s">
        <v>18</v>
      </c>
      <c r="T10" s="1">
        <f>L10+L24</f>
        <v>16174.742812999999</v>
      </c>
      <c r="U10" s="1">
        <f t="shared" ref="U10:X10" si="6">M10+M24</f>
        <v>252.489396</v>
      </c>
      <c r="V10" s="1">
        <f t="shared" si="6"/>
        <v>16427.232208999998</v>
      </c>
      <c r="W10" s="1">
        <f t="shared" si="6"/>
        <v>23.149310999999997</v>
      </c>
      <c r="X10" s="1">
        <f t="shared" si="6"/>
        <v>413.17252999999999</v>
      </c>
      <c r="Y10" s="1">
        <f>V10+W10+X10</f>
        <v>16863.554049999999</v>
      </c>
      <c r="AA10" t="s">
        <v>49</v>
      </c>
      <c r="AB10" s="1">
        <f>'Elec Btu Consumption'!$U$10</f>
        <v>215.35077100000001</v>
      </c>
      <c r="AC10" s="1">
        <f>U18</f>
        <v>23.628191000000001</v>
      </c>
      <c r="AD10" s="1">
        <f>U14</f>
        <v>1170.0784650000001</v>
      </c>
      <c r="AE10" s="1">
        <f>U16</f>
        <v>35.908395999999996</v>
      </c>
    </row>
    <row r="11" spans="1:31" x14ac:dyDescent="0.25">
      <c r="A11" t="s">
        <v>19</v>
      </c>
      <c r="B11">
        <v>55601564</v>
      </c>
      <c r="C11">
        <v>23303791</v>
      </c>
      <c r="D11">
        <v>3535213</v>
      </c>
      <c r="E11">
        <v>231061</v>
      </c>
      <c r="F11">
        <v>1668386</v>
      </c>
      <c r="G11">
        <v>583260</v>
      </c>
      <c r="H11">
        <v>2654069</v>
      </c>
      <c r="I11">
        <v>87577344</v>
      </c>
      <c r="L11" s="1">
        <f t="shared" si="1"/>
        <v>78.905355</v>
      </c>
      <c r="M11" s="1">
        <f t="shared" si="2"/>
        <v>3.5352129999999997</v>
      </c>
      <c r="N11" s="1">
        <f t="shared" si="3"/>
        <v>82.440567999999999</v>
      </c>
      <c r="O11" s="1">
        <f t="shared" si="4"/>
        <v>1.8994469999999999</v>
      </c>
      <c r="P11" s="1">
        <f t="shared" si="5"/>
        <v>3.2373289999999999</v>
      </c>
      <c r="Q11" s="1"/>
      <c r="R11" s="1"/>
      <c r="S11" t="s">
        <v>20</v>
      </c>
      <c r="T11" s="1">
        <f>L12</f>
        <v>149.431937</v>
      </c>
      <c r="U11" s="1">
        <f>M12</f>
        <v>1.5577759999999998</v>
      </c>
      <c r="V11" s="1">
        <f>N12</f>
        <v>150.98971299999999</v>
      </c>
      <c r="W11" s="1">
        <f>O12</f>
        <v>0</v>
      </c>
      <c r="X11" s="1">
        <f>P12</f>
        <v>0</v>
      </c>
      <c r="Y11" s="1">
        <f t="shared" ref="Y11:Y21" si="7">V11+W11+X11</f>
        <v>150.98971299999999</v>
      </c>
      <c r="AA11" t="s">
        <v>50</v>
      </c>
      <c r="AB11" s="1">
        <f>SUM(AB9:AB10)</f>
        <v>16390.093583999998</v>
      </c>
      <c r="AC11" s="1">
        <f t="shared" ref="AC11:AE11" si="8">SUM(AC9:AC10)</f>
        <v>304.27206899999999</v>
      </c>
      <c r="AD11" s="1">
        <f t="shared" si="8"/>
        <v>8384.5156590000006</v>
      </c>
      <c r="AE11" s="1">
        <f t="shared" si="8"/>
        <v>43.607980999999995</v>
      </c>
    </row>
    <row r="12" spans="1:31" x14ac:dyDescent="0.25">
      <c r="A12" t="s">
        <v>21</v>
      </c>
      <c r="B12">
        <v>10609374</v>
      </c>
      <c r="C12">
        <v>138822563</v>
      </c>
      <c r="D12">
        <v>1557776</v>
      </c>
      <c r="I12">
        <v>150989713</v>
      </c>
      <c r="K12" s="1"/>
      <c r="L12" s="1">
        <f t="shared" si="1"/>
        <v>149.431937</v>
      </c>
      <c r="M12" s="1">
        <f t="shared" si="2"/>
        <v>1.5577759999999998</v>
      </c>
      <c r="N12" s="1">
        <f t="shared" si="3"/>
        <v>150.98971299999999</v>
      </c>
      <c r="O12" s="1">
        <f t="shared" si="4"/>
        <v>0</v>
      </c>
      <c r="P12" s="1">
        <f t="shared" si="5"/>
        <v>0</v>
      </c>
      <c r="Q12" s="1"/>
      <c r="R12" s="1"/>
      <c r="S12" t="s">
        <v>22</v>
      </c>
      <c r="T12" s="1">
        <f>L13</f>
        <v>0</v>
      </c>
      <c r="U12" s="1">
        <f t="shared" ref="U12:X13" si="9">M13</f>
        <v>0</v>
      </c>
      <c r="V12" s="1">
        <f t="shared" si="9"/>
        <v>0</v>
      </c>
      <c r="W12" s="1">
        <f t="shared" si="9"/>
        <v>0</v>
      </c>
      <c r="X12" s="1">
        <f t="shared" si="9"/>
        <v>0</v>
      </c>
      <c r="Y12" s="1">
        <f t="shared" si="7"/>
        <v>0</v>
      </c>
      <c r="Z12" s="1"/>
    </row>
    <row r="13" spans="1:31" x14ac:dyDescent="0.25">
      <c r="A13" t="s">
        <v>23</v>
      </c>
      <c r="B13">
        <v>0</v>
      </c>
      <c r="C13">
        <v>0</v>
      </c>
      <c r="E13">
        <v>0</v>
      </c>
      <c r="I13">
        <v>0</v>
      </c>
      <c r="K13" s="1"/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1"/>
      <c r="R13" s="1"/>
      <c r="S13" t="s">
        <v>24</v>
      </c>
      <c r="T13" s="1">
        <f>L14</f>
        <v>2454.0825609999997</v>
      </c>
      <c r="U13" s="1">
        <f t="shared" si="9"/>
        <v>0</v>
      </c>
      <c r="V13" s="1">
        <f t="shared" si="9"/>
        <v>2454.0825609999997</v>
      </c>
      <c r="W13" s="1">
        <f t="shared" si="9"/>
        <v>0.36505399999999999</v>
      </c>
      <c r="X13" s="1">
        <f t="shared" si="9"/>
        <v>12.192055</v>
      </c>
      <c r="Y13" s="1">
        <f t="shared" si="7"/>
        <v>2466.6396699999996</v>
      </c>
      <c r="Z13" s="1"/>
      <c r="AA13">
        <v>16156.4</v>
      </c>
      <c r="AB13">
        <v>280.2</v>
      </c>
      <c r="AC13">
        <v>7209.4</v>
      </c>
      <c r="AD13">
        <v>7.7</v>
      </c>
    </row>
    <row r="14" spans="1:31" x14ac:dyDescent="0.25">
      <c r="A14" t="s">
        <v>25</v>
      </c>
      <c r="B14">
        <v>2265205979</v>
      </c>
      <c r="C14">
        <v>188876582</v>
      </c>
      <c r="E14">
        <v>302587</v>
      </c>
      <c r="F14">
        <v>62467</v>
      </c>
      <c r="G14">
        <v>8861803</v>
      </c>
      <c r="H14">
        <v>3330252</v>
      </c>
      <c r="I14">
        <v>2466639670</v>
      </c>
      <c r="K14" s="1"/>
      <c r="L14" s="1">
        <f t="shared" si="1"/>
        <v>2454.0825609999997</v>
      </c>
      <c r="M14" s="1">
        <f t="shared" si="2"/>
        <v>0</v>
      </c>
      <c r="N14" s="1">
        <f t="shared" si="3"/>
        <v>2454.0825609999997</v>
      </c>
      <c r="O14" s="1">
        <f t="shared" si="4"/>
        <v>0.36505399999999999</v>
      </c>
      <c r="P14" s="1">
        <f t="shared" si="5"/>
        <v>12.192055</v>
      </c>
      <c r="Q14" s="1"/>
      <c r="R14" s="1"/>
      <c r="S14" t="s">
        <v>26</v>
      </c>
      <c r="T14" s="1">
        <f>L16</f>
        <v>7214.4371940000001</v>
      </c>
      <c r="U14" s="1">
        <f t="shared" ref="U14:X16" si="10">M16</f>
        <v>1170.0784650000001</v>
      </c>
      <c r="V14" s="1">
        <f t="shared" si="10"/>
        <v>8384.5156590000006</v>
      </c>
      <c r="W14" s="1">
        <f t="shared" si="10"/>
        <v>121.77282799999999</v>
      </c>
      <c r="X14" s="1">
        <f t="shared" si="10"/>
        <v>1181.0089289999999</v>
      </c>
      <c r="Y14" s="1">
        <f t="shared" si="7"/>
        <v>9687.2974159999994</v>
      </c>
      <c r="Z14" s="1"/>
    </row>
    <row r="15" spans="1:31" x14ac:dyDescent="0.25">
      <c r="A15" t="s">
        <v>27</v>
      </c>
      <c r="B15">
        <v>17649038</v>
      </c>
      <c r="C15">
        <v>215611131</v>
      </c>
      <c r="D15">
        <v>14696058</v>
      </c>
      <c r="E15">
        <v>26439253</v>
      </c>
      <c r="F15">
        <v>13234662</v>
      </c>
      <c r="G15">
        <v>1090871</v>
      </c>
      <c r="H15">
        <v>3101826</v>
      </c>
      <c r="I15">
        <v>291822839</v>
      </c>
      <c r="K15" s="1"/>
      <c r="L15" s="1">
        <f t="shared" si="1"/>
        <v>233.26016899999999</v>
      </c>
      <c r="M15" s="1">
        <f t="shared" si="2"/>
        <v>14.696057999999999</v>
      </c>
      <c r="N15" s="1">
        <f t="shared" si="3"/>
        <v>247.95622699999998</v>
      </c>
      <c r="O15" s="1">
        <f t="shared" si="4"/>
        <v>39.673915000000001</v>
      </c>
      <c r="P15" s="1">
        <f t="shared" si="5"/>
        <v>4.1926969999999999</v>
      </c>
      <c r="Q15" s="1"/>
      <c r="R15" s="1"/>
      <c r="S15" t="s">
        <v>28</v>
      </c>
      <c r="T15" s="1">
        <f>L17</f>
        <v>8338.4078859999991</v>
      </c>
      <c r="U15" s="1">
        <f t="shared" si="10"/>
        <v>0</v>
      </c>
      <c r="V15" s="1">
        <f t="shared" si="10"/>
        <v>8338.4078859999991</v>
      </c>
      <c r="W15" s="1">
        <f t="shared" si="10"/>
        <v>0</v>
      </c>
      <c r="X15" s="1">
        <f t="shared" si="10"/>
        <v>0</v>
      </c>
      <c r="Y15" s="1">
        <f t="shared" si="7"/>
        <v>8338.4078859999991</v>
      </c>
      <c r="Z15" s="1"/>
    </row>
    <row r="16" spans="1:31" x14ac:dyDescent="0.25">
      <c r="A16" t="s">
        <v>29</v>
      </c>
      <c r="B16">
        <v>4006858793</v>
      </c>
      <c r="C16">
        <v>3207578401</v>
      </c>
      <c r="D16">
        <v>1170078465</v>
      </c>
      <c r="E16">
        <v>10938620</v>
      </c>
      <c r="F16">
        <v>110834208</v>
      </c>
      <c r="G16">
        <v>38525950</v>
      </c>
      <c r="H16">
        <v>1142482979</v>
      </c>
      <c r="I16">
        <v>9687297416</v>
      </c>
      <c r="K16" s="1"/>
      <c r="L16" s="1">
        <f t="shared" si="1"/>
        <v>7214.4371940000001</v>
      </c>
      <c r="M16" s="1">
        <f t="shared" si="2"/>
        <v>1170.0784650000001</v>
      </c>
      <c r="N16" s="1">
        <f t="shared" si="3"/>
        <v>8384.5156590000006</v>
      </c>
      <c r="O16" s="1">
        <f t="shared" si="4"/>
        <v>121.77282799999999</v>
      </c>
      <c r="P16" s="1">
        <f t="shared" si="5"/>
        <v>1181.0089289999999</v>
      </c>
      <c r="Q16" s="1"/>
      <c r="R16" s="1"/>
      <c r="S16" t="s">
        <v>30</v>
      </c>
      <c r="T16" s="1">
        <f>L18</f>
        <v>7.6995849999999999</v>
      </c>
      <c r="U16" s="1">
        <f t="shared" si="10"/>
        <v>35.908395999999996</v>
      </c>
      <c r="V16" s="1">
        <f t="shared" si="10"/>
        <v>43.607980999999995</v>
      </c>
      <c r="W16" s="1">
        <f t="shared" si="10"/>
        <v>0</v>
      </c>
      <c r="X16" s="1">
        <f t="shared" si="10"/>
        <v>260.49017800000001</v>
      </c>
      <c r="Y16" s="1">
        <f t="shared" si="7"/>
        <v>304.09815900000001</v>
      </c>
      <c r="Z16" s="1"/>
    </row>
    <row r="17" spans="1:26" x14ac:dyDescent="0.25">
      <c r="A17" t="s">
        <v>31</v>
      </c>
      <c r="B17">
        <v>4391931482</v>
      </c>
      <c r="C17">
        <v>3946476404</v>
      </c>
      <c r="I17">
        <v>8338407886</v>
      </c>
      <c r="K17" s="1"/>
      <c r="L17" s="1">
        <f t="shared" si="1"/>
        <v>8338.4078859999991</v>
      </c>
      <c r="M17" s="1">
        <f t="shared" si="2"/>
        <v>0</v>
      </c>
      <c r="N17" s="1">
        <f t="shared" si="3"/>
        <v>8338.4078859999991</v>
      </c>
      <c r="O17" s="1">
        <f t="shared" si="4"/>
        <v>0</v>
      </c>
      <c r="P17" s="1">
        <f t="shared" si="5"/>
        <v>0</v>
      </c>
      <c r="Q17" s="1"/>
      <c r="R17" s="1"/>
      <c r="S17" t="s">
        <v>32</v>
      </c>
      <c r="T17" s="1">
        <f>L20</f>
        <v>115.673772</v>
      </c>
      <c r="U17" s="1">
        <f t="shared" ref="U17:X17" si="11">M20</f>
        <v>21.128253999999998</v>
      </c>
      <c r="V17" s="1">
        <f t="shared" si="11"/>
        <v>136.80202600000001</v>
      </c>
      <c r="W17" s="1">
        <f t="shared" si="11"/>
        <v>27.455431999999998</v>
      </c>
      <c r="X17" s="1">
        <f t="shared" si="11"/>
        <v>71.772032999999993</v>
      </c>
      <c r="Y17" s="1">
        <f t="shared" si="7"/>
        <v>236.02949100000001</v>
      </c>
      <c r="Z17" s="1"/>
    </row>
    <row r="18" spans="1:26" x14ac:dyDescent="0.25">
      <c r="A18" t="s">
        <v>33</v>
      </c>
      <c r="B18">
        <v>1156828</v>
      </c>
      <c r="C18">
        <v>6542757</v>
      </c>
      <c r="D18">
        <v>35908396</v>
      </c>
      <c r="G18">
        <v>16812686</v>
      </c>
      <c r="H18">
        <v>243677492</v>
      </c>
      <c r="I18">
        <v>304098159</v>
      </c>
      <c r="K18" s="1"/>
      <c r="L18" s="1">
        <f t="shared" si="1"/>
        <v>7.6995849999999999</v>
      </c>
      <c r="M18" s="1">
        <f t="shared" si="2"/>
        <v>35.908395999999996</v>
      </c>
      <c r="N18" s="1">
        <f t="shared" si="3"/>
        <v>43.607980999999995</v>
      </c>
      <c r="O18" s="1">
        <f t="shared" si="4"/>
        <v>0</v>
      </c>
      <c r="P18" s="1">
        <f t="shared" si="5"/>
        <v>260.49017800000001</v>
      </c>
      <c r="Q18" s="1"/>
      <c r="R18" s="1"/>
      <c r="S18" t="s">
        <v>34</v>
      </c>
      <c r="T18" s="1">
        <f>L11+L22+L21+L25</f>
        <v>280.64387799999997</v>
      </c>
      <c r="U18" s="1">
        <f t="shared" ref="U18:X18" si="12">M11+M22+M21+M25</f>
        <v>23.628191000000001</v>
      </c>
      <c r="V18" s="1">
        <f t="shared" si="12"/>
        <v>304.27206899999999</v>
      </c>
      <c r="W18" s="1">
        <f t="shared" si="12"/>
        <v>4.5837069999999995</v>
      </c>
      <c r="X18" s="1">
        <f t="shared" si="12"/>
        <v>58.477599999999995</v>
      </c>
      <c r="Y18" s="1">
        <f t="shared" si="7"/>
        <v>367.33337599999999</v>
      </c>
      <c r="Z18" s="1"/>
    </row>
    <row r="19" spans="1:26" x14ac:dyDescent="0.25">
      <c r="A19" t="s">
        <v>35</v>
      </c>
      <c r="B19">
        <v>2374899</v>
      </c>
      <c r="C19">
        <v>17308685</v>
      </c>
      <c r="D19">
        <v>11249683</v>
      </c>
      <c r="E19">
        <v>932318</v>
      </c>
      <c r="F19">
        <v>6356309</v>
      </c>
      <c r="G19">
        <v>691699</v>
      </c>
      <c r="H19">
        <v>64647741</v>
      </c>
      <c r="I19">
        <v>103561334</v>
      </c>
      <c r="K19" s="1"/>
      <c r="L19" s="1">
        <f t="shared" si="1"/>
        <v>19.683584</v>
      </c>
      <c r="M19" s="1">
        <f t="shared" si="2"/>
        <v>11.249682999999999</v>
      </c>
      <c r="N19" s="1">
        <f t="shared" si="3"/>
        <v>30.933267000000001</v>
      </c>
      <c r="O19" s="1">
        <f t="shared" si="4"/>
        <v>7.288627</v>
      </c>
      <c r="P19" s="1">
        <f t="shared" si="5"/>
        <v>65.339439999999996</v>
      </c>
      <c r="Q19" s="1"/>
      <c r="R19" s="1"/>
      <c r="S19" t="s">
        <v>36</v>
      </c>
      <c r="T19" s="1">
        <f>L15+L19</f>
        <v>252.94375299999999</v>
      </c>
      <c r="U19" s="1">
        <f t="shared" ref="U19:X19" si="13">M15+M19</f>
        <v>25.945740999999998</v>
      </c>
      <c r="V19" s="1">
        <f t="shared" si="13"/>
        <v>278.88949400000001</v>
      </c>
      <c r="W19" s="1">
        <f t="shared" si="13"/>
        <v>46.962541999999999</v>
      </c>
      <c r="X19" s="1">
        <f t="shared" si="13"/>
        <v>69.532136999999992</v>
      </c>
      <c r="Y19" s="1">
        <f t="shared" si="7"/>
        <v>395.38417299999998</v>
      </c>
      <c r="Z19" s="1"/>
    </row>
    <row r="20" spans="1:26" x14ac:dyDescent="0.25">
      <c r="A20" t="s">
        <v>37</v>
      </c>
      <c r="B20">
        <v>9457869</v>
      </c>
      <c r="C20">
        <v>106215903</v>
      </c>
      <c r="D20">
        <v>21128254</v>
      </c>
      <c r="E20">
        <v>15813709</v>
      </c>
      <c r="F20">
        <v>11641723</v>
      </c>
      <c r="G20">
        <v>15710450</v>
      </c>
      <c r="H20">
        <v>56061583</v>
      </c>
      <c r="I20">
        <v>236029491</v>
      </c>
      <c r="K20" s="1"/>
      <c r="L20" s="1">
        <f t="shared" si="1"/>
        <v>115.673772</v>
      </c>
      <c r="M20" s="1">
        <f t="shared" si="2"/>
        <v>21.128253999999998</v>
      </c>
      <c r="N20" s="1">
        <f t="shared" si="3"/>
        <v>136.80202600000001</v>
      </c>
      <c r="O20" s="1">
        <f t="shared" si="4"/>
        <v>27.455431999999998</v>
      </c>
      <c r="P20" s="1">
        <f t="shared" si="5"/>
        <v>71.772032999999993</v>
      </c>
      <c r="Q20" s="1"/>
      <c r="R20" s="1"/>
      <c r="S20" t="s">
        <v>38</v>
      </c>
      <c r="T20" s="1">
        <f>L23</f>
        <v>1726.0260659999999</v>
      </c>
      <c r="U20" s="1">
        <f t="shared" ref="U20:X20" si="14">M23</f>
        <v>0</v>
      </c>
      <c r="V20" s="1">
        <f t="shared" si="14"/>
        <v>1726.0260659999999</v>
      </c>
      <c r="W20" s="1">
        <f t="shared" si="14"/>
        <v>1.012939</v>
      </c>
      <c r="X20" s="1">
        <f t="shared" si="14"/>
        <v>0.50274600000000003</v>
      </c>
      <c r="Y20" s="1">
        <f t="shared" si="7"/>
        <v>1727.5417509999997</v>
      </c>
      <c r="Z20" s="1"/>
    </row>
    <row r="21" spans="1:26" x14ac:dyDescent="0.25">
      <c r="A21" t="s">
        <v>39</v>
      </c>
      <c r="B21">
        <v>95731490</v>
      </c>
      <c r="C21">
        <v>11716688</v>
      </c>
      <c r="D21">
        <v>7912049</v>
      </c>
      <c r="F21">
        <v>507826</v>
      </c>
      <c r="G21">
        <v>3988066</v>
      </c>
      <c r="H21">
        <v>40482006</v>
      </c>
      <c r="I21">
        <v>160338125</v>
      </c>
      <c r="K21" s="1"/>
      <c r="L21" s="1">
        <f t="shared" si="1"/>
        <v>107.448178</v>
      </c>
      <c r="M21" s="1">
        <f t="shared" si="2"/>
        <v>7.9120489999999997</v>
      </c>
      <c r="N21" s="1">
        <f t="shared" si="3"/>
        <v>115.36022699999999</v>
      </c>
      <c r="O21" s="1">
        <f t="shared" si="4"/>
        <v>0.507826</v>
      </c>
      <c r="P21" s="1">
        <f t="shared" si="5"/>
        <v>44.470071999999995</v>
      </c>
      <c r="Q21" s="1"/>
      <c r="R21" s="1"/>
      <c r="S21" t="s">
        <v>40</v>
      </c>
      <c r="T21" s="1">
        <f>L26</f>
        <v>201.108777</v>
      </c>
      <c r="U21" s="1">
        <f t="shared" ref="U21:X21" si="15">M26</f>
        <v>50.144506</v>
      </c>
      <c r="V21" s="1">
        <f t="shared" si="15"/>
        <v>251.25328300000001</v>
      </c>
      <c r="W21" s="1">
        <f t="shared" si="15"/>
        <v>4.726928</v>
      </c>
      <c r="X21" s="1">
        <f t="shared" si="15"/>
        <v>1121.648285</v>
      </c>
      <c r="Y21" s="1">
        <f t="shared" si="7"/>
        <v>1377.628496</v>
      </c>
      <c r="Z21" s="1"/>
    </row>
    <row r="22" spans="1:26" x14ac:dyDescent="0.25">
      <c r="A22" t="s">
        <v>41</v>
      </c>
      <c r="B22">
        <v>58969922</v>
      </c>
      <c r="C22">
        <v>24474199</v>
      </c>
      <c r="D22">
        <v>11416827</v>
      </c>
      <c r="E22">
        <v>1394551</v>
      </c>
      <c r="F22">
        <v>781883</v>
      </c>
      <c r="G22">
        <v>777665</v>
      </c>
      <c r="H22">
        <v>6396639</v>
      </c>
      <c r="I22">
        <v>104211686</v>
      </c>
      <c r="K22" s="1"/>
      <c r="L22" s="1">
        <f t="shared" si="1"/>
        <v>83.444120999999996</v>
      </c>
      <c r="M22" s="1">
        <f t="shared" si="2"/>
        <v>11.416827</v>
      </c>
      <c r="N22" s="1">
        <f t="shared" si="3"/>
        <v>94.860947999999993</v>
      </c>
      <c r="O22" s="1">
        <f t="shared" si="4"/>
        <v>2.176434</v>
      </c>
      <c r="P22" s="1">
        <f t="shared" si="5"/>
        <v>7.1743039999999993</v>
      </c>
      <c r="Q22" s="1"/>
      <c r="R22" s="1"/>
      <c r="S22" t="s">
        <v>14</v>
      </c>
      <c r="Y22" s="1">
        <f>SUM(Y9:Y21)</f>
        <v>42083.146468999999</v>
      </c>
      <c r="Z22" s="1"/>
    </row>
    <row r="23" spans="1:26" x14ac:dyDescent="0.25">
      <c r="A23" t="s">
        <v>42</v>
      </c>
      <c r="B23">
        <v>263154481</v>
      </c>
      <c r="C23">
        <v>1462871585</v>
      </c>
      <c r="E23">
        <v>999794</v>
      </c>
      <c r="F23">
        <v>13145</v>
      </c>
      <c r="G23">
        <v>434605</v>
      </c>
      <c r="H23">
        <v>68141</v>
      </c>
      <c r="I23">
        <v>1727541751</v>
      </c>
      <c r="K23" s="1"/>
      <c r="L23" s="1">
        <f t="shared" si="1"/>
        <v>1726.0260659999999</v>
      </c>
      <c r="M23" s="1">
        <f t="shared" si="2"/>
        <v>0</v>
      </c>
      <c r="N23" s="1">
        <f t="shared" si="3"/>
        <v>1726.0260659999999</v>
      </c>
      <c r="O23" s="1">
        <f t="shared" si="4"/>
        <v>1.012939</v>
      </c>
      <c r="P23" s="1">
        <f t="shared" si="5"/>
        <v>0.50274600000000003</v>
      </c>
      <c r="Q23" s="1"/>
      <c r="R23" s="1"/>
      <c r="Z23" s="1"/>
    </row>
    <row r="24" spans="1:26" x14ac:dyDescent="0.25">
      <c r="A24" t="s">
        <v>43</v>
      </c>
      <c r="B24">
        <v>1207917</v>
      </c>
      <c r="C24">
        <v>83703329</v>
      </c>
      <c r="D24">
        <v>51223192</v>
      </c>
      <c r="H24">
        <v>2285048</v>
      </c>
      <c r="I24">
        <v>138419486</v>
      </c>
      <c r="K24" s="1"/>
      <c r="L24" s="1">
        <f t="shared" si="1"/>
        <v>84.911245999999991</v>
      </c>
      <c r="M24" s="1">
        <f t="shared" si="2"/>
        <v>51.223191999999997</v>
      </c>
      <c r="N24" s="1">
        <f t="shared" si="3"/>
        <v>136.13443799999999</v>
      </c>
      <c r="O24" s="1">
        <f t="shared" si="4"/>
        <v>0</v>
      </c>
      <c r="P24" s="1">
        <f t="shared" si="5"/>
        <v>2.2850479999999997</v>
      </c>
      <c r="Q24" s="1"/>
      <c r="R24" s="1"/>
      <c r="Z24" s="1"/>
    </row>
    <row r="25" spans="1:26" x14ac:dyDescent="0.25">
      <c r="A25" t="s">
        <v>44</v>
      </c>
      <c r="B25">
        <v>4049516</v>
      </c>
      <c r="C25">
        <v>6796708</v>
      </c>
      <c r="D25">
        <v>764102</v>
      </c>
      <c r="E25">
        <v>0</v>
      </c>
      <c r="F25">
        <v>0</v>
      </c>
      <c r="G25">
        <v>0</v>
      </c>
      <c r="H25">
        <v>3595895</v>
      </c>
      <c r="I25">
        <v>15206221</v>
      </c>
      <c r="K25" s="1"/>
      <c r="L25" s="1">
        <f t="shared" si="1"/>
        <v>10.846223999999999</v>
      </c>
      <c r="M25" s="1">
        <f t="shared" si="2"/>
        <v>0.76410199999999995</v>
      </c>
      <c r="N25" s="1">
        <f t="shared" si="3"/>
        <v>11.610325999999999</v>
      </c>
      <c r="O25" s="1">
        <f t="shared" si="4"/>
        <v>0</v>
      </c>
      <c r="P25" s="1">
        <f t="shared" si="5"/>
        <v>3.5958949999999996</v>
      </c>
      <c r="Q25" s="1"/>
      <c r="R25" s="1"/>
      <c r="Z25" s="1"/>
    </row>
    <row r="26" spans="1:26" x14ac:dyDescent="0.25">
      <c r="A26" t="s">
        <v>45</v>
      </c>
      <c r="B26">
        <v>54478184</v>
      </c>
      <c r="C26">
        <v>146630593</v>
      </c>
      <c r="D26">
        <v>50144506</v>
      </c>
      <c r="E26">
        <v>319654</v>
      </c>
      <c r="F26">
        <v>4407274</v>
      </c>
      <c r="G26">
        <v>22449245</v>
      </c>
      <c r="H26">
        <v>1099199040</v>
      </c>
      <c r="I26">
        <v>1377628496</v>
      </c>
      <c r="K26" s="1"/>
      <c r="L26" s="1">
        <f t="shared" si="1"/>
        <v>201.108777</v>
      </c>
      <c r="M26" s="1">
        <f t="shared" si="2"/>
        <v>50.144506</v>
      </c>
      <c r="N26" s="1">
        <f t="shared" si="3"/>
        <v>251.25328300000001</v>
      </c>
      <c r="O26" s="1">
        <f t="shared" si="4"/>
        <v>4.726928</v>
      </c>
      <c r="P26" s="1">
        <f t="shared" si="5"/>
        <v>1121.648285</v>
      </c>
      <c r="Q26" s="1"/>
      <c r="R26" s="1"/>
    </row>
    <row r="27" spans="1:26" x14ac:dyDescent="0.25">
      <c r="A27" t="s">
        <v>7</v>
      </c>
      <c r="I27">
        <v>42083146469</v>
      </c>
      <c r="K27" s="1"/>
      <c r="L27" s="2">
        <f t="shared" si="1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1"/>
      <c r="R27" s="1"/>
    </row>
    <row r="28" spans="1:26" x14ac:dyDescent="0.25">
      <c r="A28" t="s">
        <v>8</v>
      </c>
      <c r="B28">
        <v>23484772094</v>
      </c>
      <c r="C28">
        <v>13594988459</v>
      </c>
      <c r="D28">
        <v>1580880725</v>
      </c>
      <c r="E28">
        <v>61060865</v>
      </c>
      <c r="F28">
        <v>172492156</v>
      </c>
      <c r="G28">
        <v>115637215</v>
      </c>
      <c r="H28">
        <v>3073314955</v>
      </c>
      <c r="I28">
        <v>84166292938</v>
      </c>
      <c r="K28" s="1"/>
      <c r="L28" s="1">
        <f>SUM(L9:L27)</f>
        <v>37079.760553000007</v>
      </c>
      <c r="M28" s="1">
        <f>SUM(M9:M27)</f>
        <v>1580.8807250000002</v>
      </c>
      <c r="N28" s="1">
        <f>SUM(L28:M28)</f>
        <v>38660.64127800001</v>
      </c>
      <c r="O28" s="1">
        <f>SUM(O9:O27)</f>
        <v>233.55302099999997</v>
      </c>
      <c r="P28" s="1">
        <f>SUM(P9:P27)</f>
        <v>3188.9521700000005</v>
      </c>
      <c r="Q28" s="1"/>
      <c r="R28" s="1"/>
    </row>
    <row r="29" spans="1:26" x14ac:dyDescent="0.25">
      <c r="K29" s="3"/>
      <c r="L29" s="3"/>
      <c r="M29" s="3"/>
      <c r="N29" s="3"/>
      <c r="O29" s="3"/>
      <c r="P29" s="3"/>
      <c r="Q29" s="1"/>
    </row>
    <row r="30" spans="1:26" x14ac:dyDescent="0.25">
      <c r="K30" s="3"/>
      <c r="L30" s="3"/>
      <c r="M30" s="3"/>
      <c r="N30" s="3"/>
      <c r="O30" s="3"/>
      <c r="P30" s="3"/>
      <c r="Q30" s="1"/>
    </row>
    <row r="31" spans="1:26" x14ac:dyDescent="0.25">
      <c r="K31" s="3"/>
      <c r="L31" s="3"/>
      <c r="M31" s="3"/>
      <c r="N31" s="3"/>
      <c r="O31" s="3"/>
      <c r="P31" s="3"/>
      <c r="Q31" s="1"/>
    </row>
    <row r="32" spans="1:26" x14ac:dyDescent="0.25">
      <c r="A32" t="s">
        <v>0</v>
      </c>
      <c r="B32" t="s">
        <v>1</v>
      </c>
      <c r="K32" s="3"/>
      <c r="L32" s="3"/>
      <c r="M32" s="3"/>
      <c r="N32" s="3"/>
      <c r="O32" s="3"/>
      <c r="P32" s="3"/>
      <c r="Q32" s="1"/>
    </row>
    <row r="33" spans="1:25" ht="18.75" x14ac:dyDescent="0.3">
      <c r="A33" s="4">
        <v>2015</v>
      </c>
    </row>
    <row r="34" spans="1:25" x14ac:dyDescent="0.25">
      <c r="A34" t="s">
        <v>46</v>
      </c>
      <c r="B34" t="s">
        <v>4</v>
      </c>
    </row>
    <row r="35" spans="1:25" x14ac:dyDescent="0.25">
      <c r="A35" t="s">
        <v>6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T35" t="s">
        <v>9</v>
      </c>
      <c r="U35" t="s">
        <v>10</v>
      </c>
      <c r="V35" t="s">
        <v>11</v>
      </c>
      <c r="W35" t="s">
        <v>12</v>
      </c>
      <c r="X35" t="s">
        <v>13</v>
      </c>
      <c r="Y35" t="s">
        <v>14</v>
      </c>
    </row>
    <row r="36" spans="1:25" x14ac:dyDescent="0.25">
      <c r="A36" t="s">
        <v>15</v>
      </c>
      <c r="B36">
        <v>13919502</v>
      </c>
      <c r="C36">
        <v>213981729</v>
      </c>
      <c r="E36">
        <v>3762031</v>
      </c>
      <c r="F36">
        <v>117806</v>
      </c>
      <c r="G36">
        <v>189354</v>
      </c>
      <c r="H36">
        <v>6584</v>
      </c>
      <c r="I36">
        <v>231977006</v>
      </c>
      <c r="L36" s="1">
        <f t="shared" ref="L36:L53" si="16">(B36+C36)*0.000001</f>
        <v>227.901231</v>
      </c>
      <c r="M36" s="1">
        <f t="shared" ref="M36:M53" si="17">D36*0.000001</f>
        <v>0</v>
      </c>
      <c r="N36" s="1">
        <f t="shared" ref="N36:N54" si="18">SUM(L36:M36)</f>
        <v>227.901231</v>
      </c>
      <c r="O36" s="1">
        <f t="shared" ref="O36:O53" si="19">(E36+F36)*0.000001</f>
        <v>3.8798369999999998</v>
      </c>
      <c r="P36" s="1">
        <f t="shared" ref="P36:P53" si="20">(G36+H36)*0.000001</f>
        <v>0.195938</v>
      </c>
      <c r="Q36" s="1"/>
      <c r="R36" s="1"/>
      <c r="S36" t="s">
        <v>16</v>
      </c>
      <c r="T36" s="1">
        <f>L36</f>
        <v>227.901231</v>
      </c>
      <c r="U36" s="1">
        <f t="shared" ref="U36" si="21">M36</f>
        <v>0</v>
      </c>
      <c r="V36" s="1">
        <f t="shared" ref="V36" si="22">N36</f>
        <v>227.901231</v>
      </c>
      <c r="W36" s="1">
        <f t="shared" ref="W36" si="23">O36</f>
        <v>3.8798369999999998</v>
      </c>
      <c r="X36" s="1">
        <f t="shared" ref="X36" si="24">P36</f>
        <v>0.195938</v>
      </c>
      <c r="Y36" s="1">
        <f>V36+W36+X36</f>
        <v>231.97700600000002</v>
      </c>
    </row>
    <row r="37" spans="1:25" x14ac:dyDescent="0.25">
      <c r="A37" t="s">
        <v>17</v>
      </c>
      <c r="B37">
        <v>10474176191</v>
      </c>
      <c r="C37">
        <v>3375024734</v>
      </c>
      <c r="D37">
        <v>176343957</v>
      </c>
      <c r="E37">
        <v>90744</v>
      </c>
      <c r="F37">
        <v>16835123</v>
      </c>
      <c r="G37">
        <v>2516368</v>
      </c>
      <c r="H37">
        <v>365024565</v>
      </c>
      <c r="I37">
        <v>14410011682</v>
      </c>
      <c r="L37" s="1">
        <f t="shared" si="16"/>
        <v>13849.200924999999</v>
      </c>
      <c r="M37" s="1">
        <f t="shared" si="17"/>
        <v>176.34395699999999</v>
      </c>
      <c r="N37" s="1">
        <f t="shared" si="18"/>
        <v>14025.544881999998</v>
      </c>
      <c r="O37" s="1">
        <f t="shared" si="19"/>
        <v>16.925867</v>
      </c>
      <c r="P37" s="1">
        <f t="shared" si="20"/>
        <v>367.540933</v>
      </c>
      <c r="Q37" s="1"/>
      <c r="R37" s="1"/>
      <c r="S37" t="s">
        <v>18</v>
      </c>
      <c r="T37" s="1">
        <f>L37+L51</f>
        <v>13910.853201</v>
      </c>
      <c r="U37" s="1">
        <f t="shared" ref="U37" si="25">M37+M51</f>
        <v>227.38208899999998</v>
      </c>
      <c r="V37" s="1">
        <f t="shared" ref="V37" si="26">N37+N51</f>
        <v>14138.235289999999</v>
      </c>
      <c r="W37" s="1">
        <f t="shared" ref="W37" si="27">O37+O51</f>
        <v>16.925867</v>
      </c>
      <c r="X37" s="1">
        <f t="shared" ref="X37" si="28">P37+P51</f>
        <v>369.61210499999999</v>
      </c>
      <c r="Y37" s="1">
        <f>V37+W37+X37</f>
        <v>14524.773261999999</v>
      </c>
    </row>
    <row r="38" spans="1:25" x14ac:dyDescent="0.25">
      <c r="A38" t="s">
        <v>19</v>
      </c>
      <c r="B38">
        <v>46819414</v>
      </c>
      <c r="C38">
        <v>20203971</v>
      </c>
      <c r="D38">
        <v>3430584</v>
      </c>
      <c r="E38">
        <v>199084</v>
      </c>
      <c r="F38">
        <v>1232603</v>
      </c>
      <c r="G38">
        <v>476774</v>
      </c>
      <c r="H38">
        <v>2367437</v>
      </c>
      <c r="I38">
        <v>74729867</v>
      </c>
      <c r="L38" s="1">
        <f t="shared" si="16"/>
        <v>67.02338499999999</v>
      </c>
      <c r="M38" s="1">
        <f t="shared" si="17"/>
        <v>3.4305839999999996</v>
      </c>
      <c r="N38" s="1">
        <f t="shared" si="18"/>
        <v>70.453968999999987</v>
      </c>
      <c r="O38" s="1">
        <f t="shared" si="19"/>
        <v>1.4316869999999999</v>
      </c>
      <c r="P38" s="1">
        <f t="shared" si="20"/>
        <v>2.844211</v>
      </c>
      <c r="Q38" s="1"/>
      <c r="R38" s="1"/>
      <c r="S38" t="s">
        <v>20</v>
      </c>
      <c r="T38" s="1">
        <f>L39</f>
        <v>148.33587299999999</v>
      </c>
      <c r="U38" s="1">
        <f>M39</f>
        <v>0</v>
      </c>
      <c r="V38" s="1">
        <f>N39</f>
        <v>148.33587299999999</v>
      </c>
      <c r="W38" s="1">
        <f>O39</f>
        <v>0</v>
      </c>
      <c r="X38" s="1">
        <f>P39</f>
        <v>0</v>
      </c>
      <c r="Y38" s="1">
        <f t="shared" ref="Y38:Y48" si="29">V38+W38+X38</f>
        <v>148.33587299999999</v>
      </c>
    </row>
    <row r="39" spans="1:25" x14ac:dyDescent="0.25">
      <c r="A39" t="s">
        <v>21</v>
      </c>
      <c r="B39">
        <v>10144756</v>
      </c>
      <c r="C39">
        <v>138191117</v>
      </c>
      <c r="I39">
        <v>148335873</v>
      </c>
      <c r="L39" s="1">
        <f t="shared" si="16"/>
        <v>148.33587299999999</v>
      </c>
      <c r="M39" s="1">
        <f t="shared" si="17"/>
        <v>0</v>
      </c>
      <c r="N39" s="1">
        <f t="shared" si="18"/>
        <v>148.33587299999999</v>
      </c>
      <c r="O39" s="1">
        <f t="shared" si="19"/>
        <v>0</v>
      </c>
      <c r="P39" s="1">
        <f t="shared" si="20"/>
        <v>0</v>
      </c>
      <c r="Q39" s="1"/>
      <c r="R39" s="1"/>
      <c r="S39" t="s">
        <v>22</v>
      </c>
      <c r="T39" s="1">
        <f>L40</f>
        <v>0</v>
      </c>
      <c r="U39" s="1">
        <f t="shared" ref="U39:U40" si="30">M40</f>
        <v>0</v>
      </c>
      <c r="V39" s="1">
        <f t="shared" ref="V39:V40" si="31">N40</f>
        <v>0</v>
      </c>
      <c r="W39" s="1">
        <f t="shared" ref="W39:W40" si="32">O40</f>
        <v>0</v>
      </c>
      <c r="X39" s="1">
        <f t="shared" ref="X39:X40" si="33">P40</f>
        <v>0</v>
      </c>
      <c r="Y39" s="1">
        <f t="shared" si="29"/>
        <v>0</v>
      </c>
    </row>
    <row r="40" spans="1:25" x14ac:dyDescent="0.25">
      <c r="A40" t="s">
        <v>23</v>
      </c>
      <c r="B40">
        <v>0</v>
      </c>
      <c r="C40">
        <v>0</v>
      </c>
      <c r="E40">
        <v>0</v>
      </c>
      <c r="I40">
        <v>0</v>
      </c>
      <c r="L40" s="1">
        <f t="shared" si="16"/>
        <v>0</v>
      </c>
      <c r="M40" s="1">
        <f t="shared" si="17"/>
        <v>0</v>
      </c>
      <c r="N40" s="1">
        <f t="shared" si="18"/>
        <v>0</v>
      </c>
      <c r="O40" s="1">
        <f t="shared" si="19"/>
        <v>0</v>
      </c>
      <c r="P40" s="1">
        <f t="shared" si="20"/>
        <v>0</v>
      </c>
      <c r="Q40" s="1"/>
      <c r="R40" s="1"/>
      <c r="S40" t="s">
        <v>24</v>
      </c>
      <c r="T40" s="1">
        <f>L41</f>
        <v>2307.8097849999999</v>
      </c>
      <c r="U40" s="1">
        <f t="shared" si="30"/>
        <v>0</v>
      </c>
      <c r="V40" s="1">
        <f t="shared" si="31"/>
        <v>2307.8097849999999</v>
      </c>
      <c r="W40" s="1">
        <f t="shared" si="32"/>
        <v>0.32514199999999999</v>
      </c>
      <c r="X40" s="1">
        <f t="shared" si="33"/>
        <v>13.135147</v>
      </c>
      <c r="Y40" s="1">
        <f t="shared" si="29"/>
        <v>2321.270074</v>
      </c>
    </row>
    <row r="41" spans="1:25" x14ac:dyDescent="0.25">
      <c r="A41" t="s">
        <v>25</v>
      </c>
      <c r="B41">
        <v>2140105171</v>
      </c>
      <c r="C41">
        <v>167704614</v>
      </c>
      <c r="E41">
        <v>272156</v>
      </c>
      <c r="F41">
        <v>52986</v>
      </c>
      <c r="G41">
        <v>9711204</v>
      </c>
      <c r="H41">
        <v>3423943</v>
      </c>
      <c r="I41">
        <v>2321270074</v>
      </c>
      <c r="L41" s="1">
        <f t="shared" si="16"/>
        <v>2307.8097849999999</v>
      </c>
      <c r="M41" s="1">
        <f t="shared" si="17"/>
        <v>0</v>
      </c>
      <c r="N41" s="1">
        <f t="shared" si="18"/>
        <v>2307.8097849999999</v>
      </c>
      <c r="O41" s="1">
        <f t="shared" si="19"/>
        <v>0.32514199999999999</v>
      </c>
      <c r="P41" s="1">
        <f t="shared" si="20"/>
        <v>13.135147</v>
      </c>
      <c r="Q41" s="1"/>
      <c r="R41" s="1"/>
      <c r="S41" t="s">
        <v>26</v>
      </c>
      <c r="T41" s="1">
        <f>L43</f>
        <v>8735.1481430000003</v>
      </c>
      <c r="U41" s="1">
        <f t="shared" ref="U41:U43" si="34">M43</f>
        <v>1210.181636</v>
      </c>
      <c r="V41" s="1">
        <f t="shared" ref="V41:V43" si="35">N43</f>
        <v>9945.3297789999997</v>
      </c>
      <c r="W41" s="1">
        <f t="shared" ref="W41:W43" si="36">O43</f>
        <v>119.50155599999999</v>
      </c>
      <c r="X41" s="1">
        <f t="shared" ref="X41:X43" si="37">P43</f>
        <v>1261.7322299999998</v>
      </c>
      <c r="Y41" s="1">
        <f t="shared" si="29"/>
        <v>11326.563564999999</v>
      </c>
    </row>
    <row r="42" spans="1:25" x14ac:dyDescent="0.25">
      <c r="A42" t="s">
        <v>27</v>
      </c>
      <c r="B42">
        <v>17141510</v>
      </c>
      <c r="C42">
        <v>213098114</v>
      </c>
      <c r="D42">
        <v>15025492</v>
      </c>
      <c r="E42">
        <v>25465219</v>
      </c>
      <c r="F42">
        <v>13628645</v>
      </c>
      <c r="G42">
        <v>1018553</v>
      </c>
      <c r="H42">
        <v>3202854</v>
      </c>
      <c r="I42">
        <v>288580387</v>
      </c>
      <c r="L42" s="1">
        <f t="shared" si="16"/>
        <v>230.23962399999999</v>
      </c>
      <c r="M42" s="1">
        <f t="shared" si="17"/>
        <v>15.025492</v>
      </c>
      <c r="N42" s="1">
        <f t="shared" si="18"/>
        <v>245.26511599999998</v>
      </c>
      <c r="O42" s="1">
        <f t="shared" si="19"/>
        <v>39.093863999999996</v>
      </c>
      <c r="P42" s="1">
        <f t="shared" si="20"/>
        <v>4.2214070000000001</v>
      </c>
      <c r="Q42" s="1"/>
      <c r="R42" s="1"/>
      <c r="S42" t="s">
        <v>28</v>
      </c>
      <c r="T42" s="1">
        <f>L44</f>
        <v>8338.1286959999998</v>
      </c>
      <c r="U42" s="1">
        <f t="shared" si="34"/>
        <v>0</v>
      </c>
      <c r="V42" s="1">
        <f t="shared" si="35"/>
        <v>8338.1286959999998</v>
      </c>
      <c r="W42" s="1">
        <f t="shared" si="36"/>
        <v>0</v>
      </c>
      <c r="X42" s="1">
        <f t="shared" si="37"/>
        <v>0</v>
      </c>
      <c r="Y42" s="1">
        <f t="shared" si="29"/>
        <v>8338.1286959999998</v>
      </c>
    </row>
    <row r="43" spans="1:25" x14ac:dyDescent="0.25">
      <c r="A43" t="s">
        <v>29</v>
      </c>
      <c r="B43">
        <v>4913263339</v>
      </c>
      <c r="C43">
        <v>3821884804</v>
      </c>
      <c r="D43">
        <v>1210181636</v>
      </c>
      <c r="E43">
        <v>5558641</v>
      </c>
      <c r="F43">
        <v>113942915</v>
      </c>
      <c r="G43">
        <v>33516095</v>
      </c>
      <c r="H43">
        <v>1228216135</v>
      </c>
      <c r="I43">
        <v>11326563565</v>
      </c>
      <c r="L43" s="1">
        <f t="shared" si="16"/>
        <v>8735.1481430000003</v>
      </c>
      <c r="M43" s="1">
        <f t="shared" si="17"/>
        <v>1210.181636</v>
      </c>
      <c r="N43" s="1">
        <f t="shared" si="18"/>
        <v>9945.3297789999997</v>
      </c>
      <c r="O43" s="1">
        <f t="shared" si="19"/>
        <v>119.50155599999999</v>
      </c>
      <c r="P43" s="1">
        <f t="shared" si="20"/>
        <v>1261.7322299999998</v>
      </c>
      <c r="Q43" s="1"/>
      <c r="R43" s="1"/>
      <c r="S43" t="s">
        <v>30</v>
      </c>
      <c r="T43" s="1">
        <f>L45</f>
        <v>2.2080899999999999</v>
      </c>
      <c r="U43" s="1">
        <f t="shared" si="34"/>
        <v>41.688510000000001</v>
      </c>
      <c r="V43" s="1">
        <f t="shared" si="35"/>
        <v>43.896599999999999</v>
      </c>
      <c r="W43" s="1">
        <f t="shared" si="36"/>
        <v>0</v>
      </c>
      <c r="X43" s="1">
        <f t="shared" si="37"/>
        <v>245.69666999999998</v>
      </c>
      <c r="Y43" s="1">
        <f t="shared" si="29"/>
        <v>289.59326999999996</v>
      </c>
    </row>
    <row r="44" spans="1:25" x14ac:dyDescent="0.25">
      <c r="A44" t="s">
        <v>31</v>
      </c>
      <c r="B44">
        <v>4358571364</v>
      </c>
      <c r="C44">
        <v>3979557332</v>
      </c>
      <c r="I44">
        <v>8338128696</v>
      </c>
      <c r="L44" s="1">
        <f t="shared" si="16"/>
        <v>8338.1286959999998</v>
      </c>
      <c r="M44" s="1">
        <f t="shared" si="17"/>
        <v>0</v>
      </c>
      <c r="N44" s="1">
        <f t="shared" si="18"/>
        <v>8338.1286959999998</v>
      </c>
      <c r="O44" s="1">
        <f t="shared" si="19"/>
        <v>0</v>
      </c>
      <c r="P44" s="1">
        <f t="shared" si="20"/>
        <v>0</v>
      </c>
      <c r="Q44" s="1"/>
      <c r="R44" s="1"/>
      <c r="S44" t="s">
        <v>32</v>
      </c>
      <c r="T44" s="1">
        <f>L47</f>
        <v>114.481033</v>
      </c>
      <c r="U44" s="1">
        <f t="shared" ref="U44" si="38">M47</f>
        <v>21.787763999999999</v>
      </c>
      <c r="V44" s="1">
        <f t="shared" ref="V44" si="39">N47</f>
        <v>136.26879700000001</v>
      </c>
      <c r="W44" s="1">
        <f t="shared" ref="W44" si="40">O47</f>
        <v>27.858150999999999</v>
      </c>
      <c r="X44" s="1">
        <f t="shared" ref="X44" si="41">P47</f>
        <v>72.868742999999995</v>
      </c>
      <c r="Y44" s="1">
        <f t="shared" si="29"/>
        <v>236.99569099999999</v>
      </c>
    </row>
    <row r="45" spans="1:25" x14ac:dyDescent="0.25">
      <c r="A45" t="s">
        <v>33</v>
      </c>
      <c r="B45">
        <v>2208089</v>
      </c>
      <c r="C45">
        <v>1</v>
      </c>
      <c r="D45">
        <v>41688510</v>
      </c>
      <c r="G45">
        <v>6000710</v>
      </c>
      <c r="H45">
        <v>239695960</v>
      </c>
      <c r="I45">
        <v>289593270</v>
      </c>
      <c r="L45" s="1">
        <f t="shared" si="16"/>
        <v>2.2080899999999999</v>
      </c>
      <c r="M45" s="1">
        <f t="shared" si="17"/>
        <v>41.688510000000001</v>
      </c>
      <c r="N45" s="1">
        <f t="shared" si="18"/>
        <v>43.896599999999999</v>
      </c>
      <c r="O45" s="1">
        <f t="shared" si="19"/>
        <v>0</v>
      </c>
      <c r="P45" s="1">
        <f t="shared" si="20"/>
        <v>245.69666999999998</v>
      </c>
      <c r="Q45" s="1"/>
      <c r="R45" s="1"/>
      <c r="S45" t="s">
        <v>34</v>
      </c>
      <c r="T45" s="1">
        <f>L38+L49+L48+L52</f>
        <v>259.51552900000002</v>
      </c>
      <c r="U45" s="1">
        <f t="shared" ref="U45" si="42">M38+M49+M48+M52</f>
        <v>24.918680999999999</v>
      </c>
      <c r="V45" s="1">
        <f t="shared" ref="V45" si="43">N38+N49+N48+N52</f>
        <v>284.43421000000001</v>
      </c>
      <c r="W45" s="1">
        <f t="shared" ref="W45" si="44">O38+O49+O48+O52</f>
        <v>3.7409979999999998</v>
      </c>
      <c r="X45" s="1">
        <f t="shared" ref="X45" si="45">P38+P49+P48+P52</f>
        <v>49.864047999999997</v>
      </c>
      <c r="Y45" s="1">
        <f t="shared" si="29"/>
        <v>338.03925600000002</v>
      </c>
    </row>
    <row r="46" spans="1:25" x14ac:dyDescent="0.25">
      <c r="A46" t="s">
        <v>35</v>
      </c>
      <c r="B46">
        <v>2853953</v>
      </c>
      <c r="C46">
        <v>19827056</v>
      </c>
      <c r="D46">
        <v>13075831</v>
      </c>
      <c r="E46">
        <v>940626</v>
      </c>
      <c r="F46">
        <v>6994563</v>
      </c>
      <c r="G46">
        <v>723876</v>
      </c>
      <c r="H46">
        <v>64881459</v>
      </c>
      <c r="I46">
        <v>109297364</v>
      </c>
      <c r="L46" s="1">
        <f t="shared" si="16"/>
        <v>22.681009</v>
      </c>
      <c r="M46" s="1">
        <f t="shared" si="17"/>
        <v>13.075830999999999</v>
      </c>
      <c r="N46" s="1">
        <f t="shared" si="18"/>
        <v>35.756839999999997</v>
      </c>
      <c r="O46" s="1">
        <f t="shared" si="19"/>
        <v>7.9351889999999994</v>
      </c>
      <c r="P46" s="1">
        <f t="shared" si="20"/>
        <v>65.605334999999997</v>
      </c>
      <c r="Q46" s="1"/>
      <c r="R46" s="1"/>
      <c r="S46" t="s">
        <v>36</v>
      </c>
      <c r="T46" s="1">
        <f>L42+L46</f>
        <v>252.92063299999998</v>
      </c>
      <c r="U46" s="1">
        <f t="shared" ref="U46" si="46">M42+M46</f>
        <v>28.101323000000001</v>
      </c>
      <c r="V46" s="1">
        <f t="shared" ref="V46" si="47">N42+N46</f>
        <v>281.02195599999999</v>
      </c>
      <c r="W46" s="1">
        <f t="shared" ref="W46" si="48">O42+O46</f>
        <v>47.029052999999998</v>
      </c>
      <c r="X46" s="1">
        <f t="shared" ref="X46" si="49">P42+P46</f>
        <v>69.826741999999996</v>
      </c>
      <c r="Y46" s="1">
        <f t="shared" si="29"/>
        <v>397.87775099999999</v>
      </c>
    </row>
    <row r="47" spans="1:25" x14ac:dyDescent="0.25">
      <c r="A47" t="s">
        <v>37</v>
      </c>
      <c r="B47">
        <v>8209914</v>
      </c>
      <c r="C47">
        <v>106271119</v>
      </c>
      <c r="D47">
        <v>21787764</v>
      </c>
      <c r="E47">
        <v>15440502</v>
      </c>
      <c r="F47">
        <v>12417649</v>
      </c>
      <c r="G47">
        <v>17680909</v>
      </c>
      <c r="H47">
        <v>55187834</v>
      </c>
      <c r="I47">
        <v>236995691</v>
      </c>
      <c r="L47" s="1">
        <f t="shared" si="16"/>
        <v>114.481033</v>
      </c>
      <c r="M47" s="1">
        <f t="shared" si="17"/>
        <v>21.787763999999999</v>
      </c>
      <c r="N47" s="1">
        <f t="shared" si="18"/>
        <v>136.26879700000001</v>
      </c>
      <c r="O47" s="1">
        <f t="shared" si="19"/>
        <v>27.858150999999999</v>
      </c>
      <c r="P47" s="1">
        <f t="shared" si="20"/>
        <v>72.868742999999995</v>
      </c>
      <c r="Q47" s="1"/>
      <c r="R47" s="1"/>
      <c r="S47" t="s">
        <v>38</v>
      </c>
      <c r="T47" s="1">
        <f>L50</f>
        <v>1775.705428</v>
      </c>
      <c r="U47" s="1">
        <f t="shared" ref="U47" si="50">M50</f>
        <v>0</v>
      </c>
      <c r="V47" s="1">
        <f t="shared" ref="V47" si="51">N50</f>
        <v>1775.705428</v>
      </c>
      <c r="W47" s="1">
        <f t="shared" ref="W47" si="52">O50</f>
        <v>1.1034549999999999</v>
      </c>
      <c r="X47" s="1">
        <f t="shared" ref="X47" si="53">P50</f>
        <v>0.49720499999999995</v>
      </c>
      <c r="Y47" s="1">
        <f t="shared" si="29"/>
        <v>1777.3060879999998</v>
      </c>
    </row>
    <row r="48" spans="1:25" x14ac:dyDescent="0.25">
      <c r="A48" t="s">
        <v>39</v>
      </c>
      <c r="B48">
        <v>87464966</v>
      </c>
      <c r="C48">
        <v>13231259</v>
      </c>
      <c r="D48">
        <v>8825053</v>
      </c>
      <c r="F48">
        <v>504511</v>
      </c>
      <c r="G48">
        <v>2107780</v>
      </c>
      <c r="H48">
        <v>34572522</v>
      </c>
      <c r="I48">
        <v>146706091</v>
      </c>
      <c r="L48" s="1">
        <f t="shared" si="16"/>
        <v>100.696225</v>
      </c>
      <c r="M48" s="1">
        <f t="shared" si="17"/>
        <v>8.8250530000000005</v>
      </c>
      <c r="N48" s="1">
        <f t="shared" si="18"/>
        <v>109.521278</v>
      </c>
      <c r="O48" s="1">
        <f t="shared" si="19"/>
        <v>0.50451099999999993</v>
      </c>
      <c r="P48" s="1">
        <f t="shared" si="20"/>
        <v>36.680301999999998</v>
      </c>
      <c r="Q48" s="1"/>
      <c r="R48" s="1"/>
      <c r="S48" t="s">
        <v>40</v>
      </c>
      <c r="T48" s="1">
        <f>L53</f>
        <v>199.13390699999999</v>
      </c>
      <c r="U48" s="1">
        <f t="shared" ref="U48" si="54">M53</f>
        <v>44.722691999999995</v>
      </c>
      <c r="V48" s="1">
        <f t="shared" ref="V48" si="55">N53</f>
        <v>243.85659899999999</v>
      </c>
      <c r="W48" s="1">
        <f t="shared" ref="W48" si="56">O53</f>
        <v>4.218604</v>
      </c>
      <c r="X48" s="1">
        <f t="shared" ref="X48" si="57">P53</f>
        <v>1102.5365789999998</v>
      </c>
      <c r="Y48" s="1">
        <f t="shared" si="29"/>
        <v>1350.6117819999999</v>
      </c>
    </row>
    <row r="49" spans="1:25" x14ac:dyDescent="0.25">
      <c r="A49" t="s">
        <v>41</v>
      </c>
      <c r="B49">
        <v>61110200</v>
      </c>
      <c r="C49">
        <v>20346692</v>
      </c>
      <c r="D49">
        <v>11913462</v>
      </c>
      <c r="E49">
        <v>0</v>
      </c>
      <c r="F49">
        <v>1804794</v>
      </c>
      <c r="G49">
        <v>18210</v>
      </c>
      <c r="H49">
        <v>5773572</v>
      </c>
      <c r="I49">
        <v>100966930</v>
      </c>
      <c r="L49" s="1">
        <f t="shared" si="16"/>
        <v>81.456891999999996</v>
      </c>
      <c r="M49" s="1">
        <f t="shared" si="17"/>
        <v>11.913461999999999</v>
      </c>
      <c r="N49" s="1">
        <f t="shared" si="18"/>
        <v>93.370353999999992</v>
      </c>
      <c r="O49" s="1">
        <f t="shared" si="19"/>
        <v>1.804794</v>
      </c>
      <c r="P49" s="1">
        <f t="shared" si="20"/>
        <v>5.7917819999999995</v>
      </c>
      <c r="Q49" s="1"/>
      <c r="R49" s="1"/>
      <c r="S49" t="s">
        <v>14</v>
      </c>
      <c r="Y49" s="1">
        <f>SUM(Y36:Y48)</f>
        <v>41281.472313999984</v>
      </c>
    </row>
    <row r="50" spans="1:25" x14ac:dyDescent="0.25">
      <c r="A50" t="s">
        <v>42</v>
      </c>
      <c r="B50">
        <v>283407014</v>
      </c>
      <c r="C50">
        <v>1492298414</v>
      </c>
      <c r="E50">
        <v>1088944</v>
      </c>
      <c r="F50">
        <v>14511</v>
      </c>
      <c r="G50">
        <v>427723</v>
      </c>
      <c r="H50">
        <v>69482</v>
      </c>
      <c r="I50">
        <v>1777306088</v>
      </c>
      <c r="L50" s="1">
        <f t="shared" si="16"/>
        <v>1775.705428</v>
      </c>
      <c r="M50" s="1">
        <f t="shared" si="17"/>
        <v>0</v>
      </c>
      <c r="N50" s="1">
        <f t="shared" si="18"/>
        <v>1775.705428</v>
      </c>
      <c r="O50" s="1">
        <f t="shared" si="19"/>
        <v>1.1034549999999999</v>
      </c>
      <c r="P50" s="1">
        <f t="shared" si="20"/>
        <v>0.49720499999999995</v>
      </c>
      <c r="Q50" s="1"/>
      <c r="R50" s="1"/>
    </row>
    <row r="51" spans="1:25" x14ac:dyDescent="0.25">
      <c r="A51" t="s">
        <v>43</v>
      </c>
      <c r="B51">
        <v>1374439</v>
      </c>
      <c r="C51">
        <v>60277837</v>
      </c>
      <c r="D51">
        <v>51038132</v>
      </c>
      <c r="H51">
        <v>2071172</v>
      </c>
      <c r="I51">
        <v>114761580</v>
      </c>
      <c r="L51" s="1">
        <f t="shared" si="16"/>
        <v>61.652276000000001</v>
      </c>
      <c r="M51" s="1">
        <f t="shared" si="17"/>
        <v>51.038131999999997</v>
      </c>
      <c r="N51" s="1">
        <f t="shared" si="18"/>
        <v>112.69040799999999</v>
      </c>
      <c r="O51" s="1">
        <f t="shared" si="19"/>
        <v>0</v>
      </c>
      <c r="P51" s="1">
        <f t="shared" si="20"/>
        <v>2.0711719999999998</v>
      </c>
      <c r="Q51" s="1"/>
      <c r="R51" s="1"/>
    </row>
    <row r="52" spans="1:25" x14ac:dyDescent="0.25">
      <c r="A52" t="s">
        <v>44</v>
      </c>
      <c r="B52">
        <v>4256619</v>
      </c>
      <c r="C52">
        <v>6082408</v>
      </c>
      <c r="D52">
        <v>749582</v>
      </c>
      <c r="E52">
        <v>0</v>
      </c>
      <c r="F52">
        <v>6</v>
      </c>
      <c r="G52">
        <v>0</v>
      </c>
      <c r="H52">
        <v>4547753</v>
      </c>
      <c r="I52">
        <v>15636368</v>
      </c>
      <c r="L52" s="1">
        <f t="shared" si="16"/>
        <v>10.339027</v>
      </c>
      <c r="M52" s="1">
        <f t="shared" si="17"/>
        <v>0.74958199999999997</v>
      </c>
      <c r="N52" s="1">
        <f t="shared" si="18"/>
        <v>11.088609</v>
      </c>
      <c r="O52" s="1">
        <f t="shared" si="19"/>
        <v>6.0000000000000002E-6</v>
      </c>
      <c r="P52" s="1">
        <f t="shared" si="20"/>
        <v>4.5477530000000002</v>
      </c>
      <c r="Q52" s="1"/>
      <c r="R52" s="1"/>
    </row>
    <row r="53" spans="1:25" x14ac:dyDescent="0.25">
      <c r="A53" t="s">
        <v>45</v>
      </c>
      <c r="B53">
        <v>53269406</v>
      </c>
      <c r="C53">
        <v>145864501</v>
      </c>
      <c r="D53">
        <v>44722692</v>
      </c>
      <c r="E53">
        <v>27377</v>
      </c>
      <c r="F53">
        <v>4191227</v>
      </c>
      <c r="G53">
        <v>2706398</v>
      </c>
      <c r="H53">
        <v>1099830181</v>
      </c>
      <c r="I53">
        <v>1350611782</v>
      </c>
      <c r="L53" s="2">
        <f t="shared" si="16"/>
        <v>199.13390699999999</v>
      </c>
      <c r="M53" s="2">
        <f t="shared" si="17"/>
        <v>44.722691999999995</v>
      </c>
      <c r="N53" s="2">
        <f t="shared" si="18"/>
        <v>243.85659899999999</v>
      </c>
      <c r="O53" s="2">
        <f t="shared" si="19"/>
        <v>4.218604</v>
      </c>
      <c r="P53" s="2">
        <f t="shared" si="20"/>
        <v>1102.5365789999998</v>
      </c>
      <c r="Q53" s="1"/>
      <c r="R53" s="1"/>
    </row>
    <row r="54" spans="1:25" x14ac:dyDescent="0.25">
      <c r="A54" t="s">
        <v>8</v>
      </c>
      <c r="B54">
        <v>22478295847</v>
      </c>
      <c r="C54">
        <v>13793845702</v>
      </c>
      <c r="D54">
        <v>1598782695</v>
      </c>
      <c r="E54">
        <v>52845324</v>
      </c>
      <c r="F54">
        <v>171737339</v>
      </c>
      <c r="G54">
        <v>77093954</v>
      </c>
      <c r="H54">
        <v>3108871453</v>
      </c>
      <c r="I54">
        <v>41281472314</v>
      </c>
      <c r="L54" s="1">
        <f>SUM(L36:L53)</f>
        <v>36272.141549000007</v>
      </c>
      <c r="M54" s="1">
        <f>SUM(M36:M53)</f>
        <v>1598.7826949999999</v>
      </c>
      <c r="N54" s="1">
        <f t="shared" si="18"/>
        <v>37870.924244000009</v>
      </c>
      <c r="O54" s="1">
        <f>SUM(O36:O53)</f>
        <v>224.582663</v>
      </c>
      <c r="P54" s="1">
        <f>SUM(P36:P53)</f>
        <v>3185.9654069999997</v>
      </c>
      <c r="Q54" s="1"/>
      <c r="R54" s="1"/>
    </row>
    <row r="55" spans="1:25" x14ac:dyDescent="0.25">
      <c r="Q55" s="1"/>
      <c r="R55" s="1"/>
    </row>
    <row r="58" spans="1:25" x14ac:dyDescent="0.25">
      <c r="A58" t="s">
        <v>0</v>
      </c>
      <c r="B58" t="s">
        <v>1</v>
      </c>
    </row>
    <row r="59" spans="1:25" ht="18.75" x14ac:dyDescent="0.3">
      <c r="A59" s="4">
        <v>2016</v>
      </c>
    </row>
    <row r="60" spans="1:25" x14ac:dyDescent="0.25">
      <c r="A60" t="s">
        <v>63</v>
      </c>
      <c r="B60" t="s">
        <v>4</v>
      </c>
    </row>
    <row r="61" spans="1:25" x14ac:dyDescent="0.25">
      <c r="A61" t="s">
        <v>6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 t="s">
        <v>8</v>
      </c>
      <c r="L61" t="s">
        <v>9</v>
      </c>
      <c r="M61" t="s">
        <v>10</v>
      </c>
      <c r="N61" t="s">
        <v>11</v>
      </c>
      <c r="O61" t="s">
        <v>12</v>
      </c>
      <c r="P61" t="s">
        <v>13</v>
      </c>
      <c r="T61" t="s">
        <v>9</v>
      </c>
      <c r="U61" t="s">
        <v>10</v>
      </c>
      <c r="V61" t="s">
        <v>11</v>
      </c>
      <c r="W61" t="s">
        <v>12</v>
      </c>
      <c r="X61" t="s">
        <v>13</v>
      </c>
      <c r="Y61" t="s">
        <v>14</v>
      </c>
    </row>
    <row r="62" spans="1:25" x14ac:dyDescent="0.25">
      <c r="A62" t="s">
        <v>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L62" s="1">
        <f t="shared" ref="L62:L79" si="58">(B62+C62)*0.000001</f>
        <v>0</v>
      </c>
      <c r="M62" s="1">
        <f t="shared" ref="M62:M79" si="59">D62*0.000001</f>
        <v>0</v>
      </c>
      <c r="N62" s="1">
        <f t="shared" ref="N62:N80" si="60">SUM(L62:M62)</f>
        <v>0</v>
      </c>
      <c r="O62" s="1">
        <f t="shared" ref="O62:O79" si="61">(E62+F62)*0.000001</f>
        <v>0</v>
      </c>
      <c r="P62" s="1">
        <f t="shared" ref="P62:P79" si="62">(G62+H62)*0.000001</f>
        <v>0</v>
      </c>
      <c r="Q62" s="1"/>
      <c r="R62" s="1"/>
      <c r="S62" t="s">
        <v>16</v>
      </c>
      <c r="T62" s="1">
        <f>L62</f>
        <v>0</v>
      </c>
      <c r="U62" s="1">
        <f t="shared" ref="U62" si="63">M62</f>
        <v>0</v>
      </c>
      <c r="V62" s="1">
        <f t="shared" ref="V62" si="64">N62</f>
        <v>0</v>
      </c>
      <c r="W62" s="1">
        <f t="shared" ref="W62" si="65">O62</f>
        <v>0</v>
      </c>
      <c r="X62" s="1">
        <f t="shared" ref="X62" si="66">P62</f>
        <v>0</v>
      </c>
      <c r="Y62" s="1">
        <f>V62+W62+X62</f>
        <v>0</v>
      </c>
    </row>
    <row r="63" spans="1:25" x14ac:dyDescent="0.25">
      <c r="A63" t="s">
        <v>17</v>
      </c>
      <c r="B63">
        <v>607776328</v>
      </c>
      <c r="C63">
        <v>163004499</v>
      </c>
      <c r="D63">
        <v>6473471</v>
      </c>
      <c r="E63">
        <v>0</v>
      </c>
      <c r="F63">
        <v>682895</v>
      </c>
      <c r="G63">
        <v>136722</v>
      </c>
      <c r="H63">
        <v>14409903</v>
      </c>
      <c r="I63">
        <v>792483818</v>
      </c>
      <c r="L63" s="1">
        <f t="shared" si="58"/>
        <v>770.78082699999993</v>
      </c>
      <c r="M63" s="1">
        <f t="shared" si="59"/>
        <v>6.473471</v>
      </c>
      <c r="N63" s="1">
        <f t="shared" si="60"/>
        <v>777.25429799999995</v>
      </c>
      <c r="O63" s="1">
        <f t="shared" si="61"/>
        <v>0.68289499999999992</v>
      </c>
      <c r="P63" s="1">
        <f t="shared" si="62"/>
        <v>14.546624999999999</v>
      </c>
      <c r="Q63" s="1"/>
      <c r="R63" s="1"/>
      <c r="S63" t="s">
        <v>18</v>
      </c>
      <c r="T63" s="1">
        <f>L63+L77</f>
        <v>775.82275499999992</v>
      </c>
      <c r="U63" s="1">
        <f t="shared" ref="U63" si="67">M63+M77</f>
        <v>11.406976</v>
      </c>
      <c r="V63" s="1">
        <f t="shared" ref="V63" si="68">N63+N77</f>
        <v>787.2297309999999</v>
      </c>
      <c r="W63" s="1">
        <f t="shared" ref="W63" si="69">O63+O77</f>
        <v>0.68289499999999992</v>
      </c>
      <c r="X63" s="1">
        <f t="shared" ref="X63" si="70">P63+P77</f>
        <v>14.720219999999999</v>
      </c>
      <c r="Y63" s="1">
        <f>V63+W63+X63</f>
        <v>802.63284599999997</v>
      </c>
    </row>
    <row r="64" spans="1:25" x14ac:dyDescent="0.25">
      <c r="A64" t="s">
        <v>19</v>
      </c>
      <c r="B64">
        <v>7238538</v>
      </c>
      <c r="C64">
        <v>2000326</v>
      </c>
      <c r="D64">
        <v>271294</v>
      </c>
      <c r="E64">
        <v>33364</v>
      </c>
      <c r="F64">
        <v>143219</v>
      </c>
      <c r="G64">
        <v>72311</v>
      </c>
      <c r="H64">
        <v>519046</v>
      </c>
      <c r="I64">
        <v>10278098</v>
      </c>
      <c r="L64" s="1">
        <f t="shared" si="58"/>
        <v>9.2388639999999995</v>
      </c>
      <c r="M64" s="1">
        <f t="shared" si="59"/>
        <v>0.27129399999999998</v>
      </c>
      <c r="N64" s="1">
        <f t="shared" si="60"/>
        <v>9.5101579999999988</v>
      </c>
      <c r="O64" s="1">
        <f t="shared" si="61"/>
        <v>0.17658299999999999</v>
      </c>
      <c r="P64" s="1">
        <f t="shared" si="62"/>
        <v>0.59135700000000002</v>
      </c>
      <c r="Q64" s="1"/>
      <c r="R64" s="1"/>
      <c r="S64" t="s">
        <v>20</v>
      </c>
      <c r="T64" s="1">
        <f>L65</f>
        <v>0</v>
      </c>
      <c r="U64" s="1">
        <f>M65</f>
        <v>0</v>
      </c>
      <c r="V64" s="1">
        <f>N65</f>
        <v>0</v>
      </c>
      <c r="W64" s="1">
        <f>O65</f>
        <v>0</v>
      </c>
      <c r="X64" s="1">
        <f>P65</f>
        <v>0</v>
      </c>
      <c r="Y64" s="1">
        <f t="shared" ref="Y64:Y74" si="71">V64+W64+X64</f>
        <v>0</v>
      </c>
    </row>
    <row r="65" spans="1:25" x14ac:dyDescent="0.25">
      <c r="A65" t="s">
        <v>21</v>
      </c>
      <c r="B65">
        <v>0</v>
      </c>
      <c r="C65">
        <v>0</v>
      </c>
      <c r="I65">
        <v>0</v>
      </c>
      <c r="L65" s="1">
        <f t="shared" si="58"/>
        <v>0</v>
      </c>
      <c r="M65" s="1">
        <f t="shared" si="59"/>
        <v>0</v>
      </c>
      <c r="N65" s="1">
        <f t="shared" si="60"/>
        <v>0</v>
      </c>
      <c r="O65" s="1">
        <f t="shared" si="61"/>
        <v>0</v>
      </c>
      <c r="P65" s="1">
        <f t="shared" si="62"/>
        <v>0</v>
      </c>
      <c r="Q65" s="1"/>
      <c r="R65" s="1"/>
      <c r="S65" t="s">
        <v>22</v>
      </c>
      <c r="T65" s="1">
        <f>L66</f>
        <v>29.089537999999997</v>
      </c>
      <c r="U65" s="1">
        <f t="shared" ref="U65:U66" si="72">M66</f>
        <v>0</v>
      </c>
      <c r="V65" s="1">
        <f t="shared" ref="V65:V66" si="73">N66</f>
        <v>29.089537999999997</v>
      </c>
      <c r="W65" s="1">
        <f t="shared" ref="W65:W66" si="74">O66</f>
        <v>0</v>
      </c>
      <c r="X65" s="1">
        <f t="shared" ref="X65:X66" si="75">P66</f>
        <v>0</v>
      </c>
      <c r="Y65" s="1">
        <f t="shared" si="71"/>
        <v>29.089537999999997</v>
      </c>
    </row>
    <row r="66" spans="1:25" x14ac:dyDescent="0.25">
      <c r="A66" t="s">
        <v>23</v>
      </c>
      <c r="B66">
        <v>24745296</v>
      </c>
      <c r="C66">
        <v>4344242</v>
      </c>
      <c r="E66">
        <v>0</v>
      </c>
      <c r="I66">
        <v>29089538</v>
      </c>
      <c r="L66" s="1">
        <f t="shared" si="58"/>
        <v>29.089537999999997</v>
      </c>
      <c r="M66" s="1">
        <f t="shared" si="59"/>
        <v>0</v>
      </c>
      <c r="N66" s="1">
        <f t="shared" si="60"/>
        <v>29.089537999999997</v>
      </c>
      <c r="O66" s="1">
        <f t="shared" si="61"/>
        <v>0</v>
      </c>
      <c r="P66" s="1">
        <f t="shared" si="62"/>
        <v>0</v>
      </c>
      <c r="Q66" s="1"/>
      <c r="R66" s="1"/>
      <c r="S66" t="s">
        <v>24</v>
      </c>
      <c r="T66" s="1">
        <f>L67</f>
        <v>0</v>
      </c>
      <c r="U66" s="1">
        <f t="shared" si="72"/>
        <v>0</v>
      </c>
      <c r="V66" s="1">
        <f t="shared" si="73"/>
        <v>0</v>
      </c>
      <c r="W66" s="1">
        <f t="shared" si="74"/>
        <v>0</v>
      </c>
      <c r="X66" s="1">
        <f t="shared" si="75"/>
        <v>0</v>
      </c>
      <c r="Y66" s="1">
        <f t="shared" si="71"/>
        <v>0</v>
      </c>
    </row>
    <row r="67" spans="1:25" x14ac:dyDescent="0.25">
      <c r="A67" t="s">
        <v>25</v>
      </c>
      <c r="B67">
        <v>0</v>
      </c>
      <c r="C67">
        <v>0</v>
      </c>
      <c r="E67">
        <v>0</v>
      </c>
      <c r="F67">
        <v>0</v>
      </c>
      <c r="G67">
        <v>0</v>
      </c>
      <c r="H67">
        <v>0</v>
      </c>
      <c r="I67">
        <v>0</v>
      </c>
      <c r="L67" s="1">
        <f t="shared" si="58"/>
        <v>0</v>
      </c>
      <c r="M67" s="1">
        <f t="shared" si="59"/>
        <v>0</v>
      </c>
      <c r="N67" s="1">
        <f t="shared" si="60"/>
        <v>0</v>
      </c>
      <c r="O67" s="1">
        <f t="shared" si="61"/>
        <v>0</v>
      </c>
      <c r="P67" s="1">
        <f t="shared" si="62"/>
        <v>0</v>
      </c>
      <c r="Q67" s="1"/>
      <c r="R67" s="1"/>
      <c r="S67" t="s">
        <v>26</v>
      </c>
      <c r="T67" s="1">
        <f>L69</f>
        <v>8788.7856119999997</v>
      </c>
      <c r="U67" s="1">
        <f t="shared" ref="U67:U69" si="76">M69</f>
        <v>1196.4844209999999</v>
      </c>
      <c r="V67" s="1">
        <f t="shared" ref="V67:V69" si="77">N69</f>
        <v>9985.2700329999989</v>
      </c>
      <c r="W67" s="1">
        <f t="shared" ref="W67:W69" si="78">O69</f>
        <v>127.24638499999999</v>
      </c>
      <c r="X67" s="1">
        <f t="shared" ref="X67:X69" si="79">P69</f>
        <v>1209.4590409999998</v>
      </c>
      <c r="Y67" s="1">
        <f t="shared" si="71"/>
        <v>11321.975458999999</v>
      </c>
    </row>
    <row r="68" spans="1:25" x14ac:dyDescent="0.25">
      <c r="A68" t="s">
        <v>27</v>
      </c>
      <c r="B68">
        <v>24747013</v>
      </c>
      <c r="C68">
        <v>233838461</v>
      </c>
      <c r="D68">
        <v>8331745</v>
      </c>
      <c r="E68">
        <v>21345916</v>
      </c>
      <c r="F68">
        <v>3832959</v>
      </c>
      <c r="G68">
        <v>2087287</v>
      </c>
      <c r="H68">
        <v>2762643</v>
      </c>
      <c r="I68">
        <v>296946024</v>
      </c>
      <c r="L68" s="1">
        <f t="shared" si="58"/>
        <v>258.58547399999998</v>
      </c>
      <c r="M68" s="1">
        <f t="shared" si="59"/>
        <v>8.3317449999999997</v>
      </c>
      <c r="N68" s="1">
        <f t="shared" si="60"/>
        <v>266.91721899999999</v>
      </c>
      <c r="O68" s="1">
        <f t="shared" si="61"/>
        <v>25.178874999999998</v>
      </c>
      <c r="P68" s="1">
        <f t="shared" si="62"/>
        <v>4.8499299999999996</v>
      </c>
      <c r="Q68" s="1"/>
      <c r="R68" s="1"/>
      <c r="S68" t="s">
        <v>28</v>
      </c>
      <c r="T68" s="1">
        <f>L70</f>
        <v>0</v>
      </c>
      <c r="U68" s="1">
        <f t="shared" si="76"/>
        <v>0</v>
      </c>
      <c r="V68" s="1">
        <f t="shared" si="77"/>
        <v>0</v>
      </c>
      <c r="W68" s="1">
        <f t="shared" si="78"/>
        <v>0</v>
      </c>
      <c r="X68" s="1">
        <f t="shared" si="79"/>
        <v>0</v>
      </c>
      <c r="Y68" s="1">
        <f t="shared" si="71"/>
        <v>0</v>
      </c>
    </row>
    <row r="69" spans="1:25" x14ac:dyDescent="0.25">
      <c r="A69" t="s">
        <v>29</v>
      </c>
      <c r="B69">
        <v>5056990458</v>
      </c>
      <c r="C69">
        <v>3731795154</v>
      </c>
      <c r="D69">
        <v>1196484421</v>
      </c>
      <c r="E69">
        <v>4152627</v>
      </c>
      <c r="F69">
        <v>123093758</v>
      </c>
      <c r="G69">
        <v>32263698</v>
      </c>
      <c r="H69">
        <v>1177195343</v>
      </c>
      <c r="I69">
        <v>11321975459</v>
      </c>
      <c r="L69" s="1">
        <f t="shared" si="58"/>
        <v>8788.7856119999997</v>
      </c>
      <c r="M69" s="1">
        <f t="shared" si="59"/>
        <v>1196.4844209999999</v>
      </c>
      <c r="N69" s="1">
        <f t="shared" si="60"/>
        <v>9985.2700329999989</v>
      </c>
      <c r="O69" s="1">
        <f t="shared" si="61"/>
        <v>127.24638499999999</v>
      </c>
      <c r="P69" s="1">
        <f t="shared" si="62"/>
        <v>1209.4590409999998</v>
      </c>
      <c r="Q69" s="1"/>
      <c r="R69" s="1"/>
      <c r="S69" t="s">
        <v>30</v>
      </c>
      <c r="T69" s="1">
        <f>L71</f>
        <v>13.504909999999999</v>
      </c>
      <c r="U69" s="1">
        <f t="shared" si="76"/>
        <v>154.604984</v>
      </c>
      <c r="V69" s="1">
        <f t="shared" si="77"/>
        <v>168.109894</v>
      </c>
      <c r="W69" s="1">
        <f t="shared" si="78"/>
        <v>0</v>
      </c>
      <c r="X69" s="1">
        <f t="shared" si="79"/>
        <v>1010.211563</v>
      </c>
      <c r="Y69" s="1">
        <f t="shared" si="71"/>
        <v>1178.321457</v>
      </c>
    </row>
    <row r="70" spans="1:25" x14ac:dyDescent="0.25">
      <c r="A70" t="s">
        <v>31</v>
      </c>
      <c r="B70">
        <v>0</v>
      </c>
      <c r="C70">
        <v>0</v>
      </c>
      <c r="I70">
        <v>0</v>
      </c>
      <c r="L70" s="1">
        <f t="shared" si="58"/>
        <v>0</v>
      </c>
      <c r="M70" s="1">
        <f t="shared" si="59"/>
        <v>0</v>
      </c>
      <c r="N70" s="1">
        <f t="shared" si="60"/>
        <v>0</v>
      </c>
      <c r="O70" s="1">
        <f t="shared" si="61"/>
        <v>0</v>
      </c>
      <c r="P70" s="1">
        <f t="shared" si="62"/>
        <v>0</v>
      </c>
      <c r="Q70" s="1"/>
      <c r="R70" s="1"/>
      <c r="S70" t="s">
        <v>32</v>
      </c>
      <c r="T70" s="1">
        <f>L73</f>
        <v>8.6379319999999993</v>
      </c>
      <c r="U70" s="1">
        <f t="shared" ref="U70" si="80">M73</f>
        <v>1.179314</v>
      </c>
      <c r="V70" s="1">
        <f t="shared" ref="V70" si="81">N73</f>
        <v>9.817245999999999</v>
      </c>
      <c r="W70" s="1">
        <f t="shared" ref="W70" si="82">O73</f>
        <v>2.0825670000000001</v>
      </c>
      <c r="X70" s="1">
        <f t="shared" ref="X70" si="83">P73</f>
        <v>12.153898999999999</v>
      </c>
      <c r="Y70" s="1">
        <f t="shared" si="71"/>
        <v>24.053711999999997</v>
      </c>
    </row>
    <row r="71" spans="1:25" x14ac:dyDescent="0.25">
      <c r="A71" t="s">
        <v>33</v>
      </c>
      <c r="B71">
        <v>13504910</v>
      </c>
      <c r="C71">
        <v>0</v>
      </c>
      <c r="D71">
        <v>154604984</v>
      </c>
      <c r="G71">
        <v>22785635</v>
      </c>
      <c r="H71">
        <v>987425928</v>
      </c>
      <c r="I71">
        <v>1178321457</v>
      </c>
      <c r="L71" s="1">
        <f t="shared" si="58"/>
        <v>13.504909999999999</v>
      </c>
      <c r="M71" s="1">
        <f t="shared" si="59"/>
        <v>154.604984</v>
      </c>
      <c r="N71" s="1">
        <f t="shared" si="60"/>
        <v>168.109894</v>
      </c>
      <c r="O71" s="1">
        <f t="shared" si="61"/>
        <v>0</v>
      </c>
      <c r="P71" s="1">
        <f t="shared" si="62"/>
        <v>1010.211563</v>
      </c>
      <c r="Q71" s="1"/>
      <c r="R71" s="1"/>
      <c r="S71" t="s">
        <v>34</v>
      </c>
      <c r="T71" s="1">
        <f>L64+L75+L74+L78</f>
        <v>35.617643999999999</v>
      </c>
      <c r="U71" s="1">
        <f t="shared" ref="U71" si="84">M64+M75+M74+M78</f>
        <v>2.5509090000000003</v>
      </c>
      <c r="V71" s="1">
        <f t="shared" ref="V71" si="85">N64+N75+N74+N78</f>
        <v>38.168552999999996</v>
      </c>
      <c r="W71" s="1">
        <f t="shared" ref="W71" si="86">O64+O75+O74+O78</f>
        <v>0.36287399999999997</v>
      </c>
      <c r="X71" s="1">
        <f t="shared" ref="X71" si="87">P64+P75+P74+P78</f>
        <v>3.4604049999999997</v>
      </c>
      <c r="Y71" s="1">
        <f t="shared" si="71"/>
        <v>41.991831999999995</v>
      </c>
    </row>
    <row r="72" spans="1:25" x14ac:dyDescent="0.25">
      <c r="A72" t="s">
        <v>35</v>
      </c>
      <c r="B72">
        <v>2402137</v>
      </c>
      <c r="C72">
        <v>3292945</v>
      </c>
      <c r="D72">
        <v>7043542</v>
      </c>
      <c r="E72">
        <v>829742</v>
      </c>
      <c r="F72">
        <v>11704996</v>
      </c>
      <c r="G72">
        <v>1553007</v>
      </c>
      <c r="H72">
        <v>7118125</v>
      </c>
      <c r="I72">
        <v>33944494</v>
      </c>
      <c r="L72" s="1">
        <f t="shared" si="58"/>
        <v>5.6950819999999993</v>
      </c>
      <c r="M72" s="1">
        <f t="shared" si="59"/>
        <v>7.0435419999999995</v>
      </c>
      <c r="N72" s="1">
        <f t="shared" si="60"/>
        <v>12.738623999999998</v>
      </c>
      <c r="O72" s="1">
        <f t="shared" si="61"/>
        <v>12.534737999999999</v>
      </c>
      <c r="P72" s="1">
        <f t="shared" si="62"/>
        <v>8.6711320000000001</v>
      </c>
      <c r="Q72" s="1"/>
      <c r="R72" s="1"/>
      <c r="S72" t="s">
        <v>36</v>
      </c>
      <c r="T72" s="1">
        <f>L68+L72</f>
        <v>264.28055599999999</v>
      </c>
      <c r="U72" s="1">
        <f t="shared" ref="U72" si="88">M68+M72</f>
        <v>15.375287</v>
      </c>
      <c r="V72" s="1">
        <f t="shared" ref="V72" si="89">N68+N72</f>
        <v>279.655843</v>
      </c>
      <c r="W72" s="1">
        <f t="shared" ref="W72" si="90">O68+O72</f>
        <v>37.713612999999995</v>
      </c>
      <c r="X72" s="1">
        <f t="shared" ref="X72" si="91">P68+P72</f>
        <v>13.521062000000001</v>
      </c>
      <c r="Y72" s="1">
        <f t="shared" si="71"/>
        <v>330.89051800000004</v>
      </c>
    </row>
    <row r="73" spans="1:25" x14ac:dyDescent="0.25">
      <c r="A73" t="s">
        <v>37</v>
      </c>
      <c r="B73">
        <v>766280</v>
      </c>
      <c r="C73">
        <v>7871652</v>
      </c>
      <c r="D73">
        <v>1179314</v>
      </c>
      <c r="E73">
        <v>1147270</v>
      </c>
      <c r="F73">
        <v>935297</v>
      </c>
      <c r="G73">
        <v>173188</v>
      </c>
      <c r="H73">
        <v>11980711</v>
      </c>
      <c r="I73">
        <v>24053712</v>
      </c>
      <c r="L73" s="1">
        <f t="shared" si="58"/>
        <v>8.6379319999999993</v>
      </c>
      <c r="M73" s="1">
        <f t="shared" si="59"/>
        <v>1.179314</v>
      </c>
      <c r="N73" s="1">
        <f t="shared" si="60"/>
        <v>9.817245999999999</v>
      </c>
      <c r="O73" s="1">
        <f t="shared" si="61"/>
        <v>2.0825670000000001</v>
      </c>
      <c r="P73" s="1">
        <f t="shared" si="62"/>
        <v>12.153898999999999</v>
      </c>
      <c r="Q73" s="1"/>
      <c r="R73" s="1"/>
      <c r="S73" t="s">
        <v>38</v>
      </c>
      <c r="T73" s="1">
        <f>L76</f>
        <v>0</v>
      </c>
      <c r="U73" s="1">
        <f t="shared" ref="U73" si="92">M76</f>
        <v>0</v>
      </c>
      <c r="V73" s="1">
        <f t="shared" ref="V73" si="93">N76</f>
        <v>0</v>
      </c>
      <c r="W73" s="1">
        <f t="shared" ref="W73" si="94">O76</f>
        <v>0</v>
      </c>
      <c r="X73" s="1">
        <f t="shared" ref="X73" si="95">P76</f>
        <v>0</v>
      </c>
      <c r="Y73" s="1">
        <f t="shared" si="71"/>
        <v>0</v>
      </c>
    </row>
    <row r="74" spans="1:25" x14ac:dyDescent="0.25">
      <c r="A74" t="s">
        <v>39</v>
      </c>
      <c r="B74">
        <v>15374580</v>
      </c>
      <c r="C74">
        <v>429916</v>
      </c>
      <c r="D74">
        <v>274963</v>
      </c>
      <c r="F74">
        <v>10391</v>
      </c>
      <c r="G74">
        <v>37700</v>
      </c>
      <c r="H74">
        <v>1165917</v>
      </c>
      <c r="I74">
        <v>17293467</v>
      </c>
      <c r="L74" s="1">
        <f t="shared" si="58"/>
        <v>15.804495999999999</v>
      </c>
      <c r="M74" s="1">
        <f t="shared" si="59"/>
        <v>0.27496300000000001</v>
      </c>
      <c r="N74" s="1">
        <f t="shared" si="60"/>
        <v>16.079459</v>
      </c>
      <c r="O74" s="1">
        <f t="shared" si="61"/>
        <v>1.0390999999999999E-2</v>
      </c>
      <c r="P74" s="1">
        <f t="shared" si="62"/>
        <v>1.2036169999999999</v>
      </c>
      <c r="Q74" s="1"/>
      <c r="R74" s="1"/>
      <c r="S74" t="s">
        <v>40</v>
      </c>
      <c r="T74" s="1">
        <f>L79</f>
        <v>17.502551</v>
      </c>
      <c r="U74" s="1">
        <f t="shared" ref="U74" si="96">M79</f>
        <v>3.7559309999999999</v>
      </c>
      <c r="V74" s="1">
        <f t="shared" ref="V74" si="97">N79</f>
        <v>21.258482000000001</v>
      </c>
      <c r="W74" s="1">
        <f t="shared" ref="W74" si="98">O79</f>
        <v>0.43651899999999999</v>
      </c>
      <c r="X74" s="1">
        <f t="shared" ref="X74" si="99">P79</f>
        <v>100.35580899999999</v>
      </c>
      <c r="Y74" s="1">
        <f t="shared" si="71"/>
        <v>122.05081</v>
      </c>
    </row>
    <row r="75" spans="1:25" x14ac:dyDescent="0.25">
      <c r="A75" t="s">
        <v>41</v>
      </c>
      <c r="B75">
        <v>8192289</v>
      </c>
      <c r="C75">
        <v>1136555</v>
      </c>
      <c r="D75">
        <v>1913405</v>
      </c>
      <c r="E75">
        <v>0</v>
      </c>
      <c r="F75">
        <v>175896</v>
      </c>
      <c r="G75">
        <v>0</v>
      </c>
      <c r="H75">
        <v>813329</v>
      </c>
      <c r="I75">
        <v>12231474</v>
      </c>
      <c r="L75" s="1">
        <f t="shared" si="58"/>
        <v>9.3288440000000001</v>
      </c>
      <c r="M75" s="1">
        <f t="shared" si="59"/>
        <v>1.913405</v>
      </c>
      <c r="N75" s="1">
        <f t="shared" si="60"/>
        <v>11.242249000000001</v>
      </c>
      <c r="O75" s="1">
        <f t="shared" si="61"/>
        <v>0.175896</v>
      </c>
      <c r="P75" s="1">
        <f t="shared" si="62"/>
        <v>0.81332899999999997</v>
      </c>
      <c r="Q75" s="1"/>
      <c r="R75" s="1"/>
      <c r="S75" t="s">
        <v>14</v>
      </c>
      <c r="Y75" s="1">
        <f>SUM(Y62:Y74)</f>
        <v>13851.006172000001</v>
      </c>
    </row>
    <row r="76" spans="1:25" x14ac:dyDescent="0.25">
      <c r="A76" t="s">
        <v>42</v>
      </c>
      <c r="B76">
        <v>0</v>
      </c>
      <c r="C76">
        <v>0</v>
      </c>
      <c r="E76">
        <v>0</v>
      </c>
      <c r="F76">
        <v>0</v>
      </c>
      <c r="G76">
        <v>0</v>
      </c>
      <c r="H76">
        <v>0</v>
      </c>
      <c r="I76">
        <v>0</v>
      </c>
      <c r="L76" s="1">
        <f t="shared" si="58"/>
        <v>0</v>
      </c>
      <c r="M76" s="1">
        <f t="shared" si="59"/>
        <v>0</v>
      </c>
      <c r="N76" s="1">
        <f t="shared" si="60"/>
        <v>0</v>
      </c>
      <c r="O76" s="1">
        <f t="shared" si="61"/>
        <v>0</v>
      </c>
      <c r="P76" s="1">
        <f t="shared" si="62"/>
        <v>0</v>
      </c>
      <c r="Q76" s="1"/>
      <c r="R76" s="1"/>
    </row>
    <row r="77" spans="1:25" x14ac:dyDescent="0.25">
      <c r="A77" t="s">
        <v>43</v>
      </c>
      <c r="B77">
        <v>70441</v>
      </c>
      <c r="C77">
        <v>4971487</v>
      </c>
      <c r="D77">
        <v>4933505</v>
      </c>
      <c r="H77">
        <v>173595</v>
      </c>
      <c r="I77">
        <v>10149028</v>
      </c>
      <c r="L77" s="1">
        <f t="shared" si="58"/>
        <v>5.0419279999999995</v>
      </c>
      <c r="M77" s="1">
        <f t="shared" si="59"/>
        <v>4.9335049999999994</v>
      </c>
      <c r="N77" s="1">
        <f t="shared" si="60"/>
        <v>9.9754329999999989</v>
      </c>
      <c r="O77" s="1">
        <f t="shared" si="61"/>
        <v>0</v>
      </c>
      <c r="P77" s="1">
        <f t="shared" si="62"/>
        <v>0.173595</v>
      </c>
      <c r="Q77" s="1"/>
      <c r="R77" s="1"/>
    </row>
    <row r="78" spans="1:25" x14ac:dyDescent="0.25">
      <c r="A78" t="s">
        <v>44</v>
      </c>
      <c r="B78">
        <v>783184</v>
      </c>
      <c r="C78">
        <v>462256</v>
      </c>
      <c r="D78">
        <v>91247</v>
      </c>
      <c r="E78">
        <v>0</v>
      </c>
      <c r="F78">
        <v>4</v>
      </c>
      <c r="H78">
        <v>852102</v>
      </c>
      <c r="I78">
        <v>2188793</v>
      </c>
      <c r="L78" s="1">
        <f t="shared" si="58"/>
        <v>1.2454399999999999</v>
      </c>
      <c r="M78" s="1">
        <f t="shared" si="59"/>
        <v>9.1246999999999995E-2</v>
      </c>
      <c r="N78" s="1">
        <f t="shared" si="60"/>
        <v>1.336687</v>
      </c>
      <c r="O78" s="1">
        <f t="shared" si="61"/>
        <v>3.9999999999999998E-6</v>
      </c>
      <c r="P78" s="1">
        <f t="shared" si="62"/>
        <v>0.85210199999999992</v>
      </c>
      <c r="Q78" s="1"/>
      <c r="R78" s="1"/>
    </row>
    <row r="79" spans="1:25" x14ac:dyDescent="0.25">
      <c r="A79" t="s">
        <v>45</v>
      </c>
      <c r="B79">
        <v>5132115</v>
      </c>
      <c r="C79">
        <v>12370436</v>
      </c>
      <c r="D79">
        <v>3755931</v>
      </c>
      <c r="E79">
        <v>1016</v>
      </c>
      <c r="F79">
        <v>435503</v>
      </c>
      <c r="G79">
        <v>130117</v>
      </c>
      <c r="H79">
        <v>100225692</v>
      </c>
      <c r="I79">
        <v>122050810</v>
      </c>
      <c r="L79" s="2">
        <f t="shared" si="58"/>
        <v>17.502551</v>
      </c>
      <c r="M79" s="2">
        <f t="shared" si="59"/>
        <v>3.7559309999999999</v>
      </c>
      <c r="N79" s="2">
        <f t="shared" si="60"/>
        <v>21.258482000000001</v>
      </c>
      <c r="O79" s="2">
        <f t="shared" si="61"/>
        <v>0.43651899999999999</v>
      </c>
      <c r="P79" s="2">
        <f t="shared" si="62"/>
        <v>100.35580899999999</v>
      </c>
      <c r="Q79" s="1"/>
      <c r="R79" s="1"/>
    </row>
    <row r="80" spans="1:25" x14ac:dyDescent="0.25">
      <c r="A80" t="s">
        <v>8</v>
      </c>
      <c r="B80">
        <v>5767723569</v>
      </c>
      <c r="C80">
        <v>4165517929</v>
      </c>
      <c r="D80">
        <v>1385357822</v>
      </c>
      <c r="E80">
        <v>27509935</v>
      </c>
      <c r="F80">
        <v>141014918</v>
      </c>
      <c r="G80">
        <v>59239665</v>
      </c>
      <c r="H80">
        <v>2304642334</v>
      </c>
      <c r="I80">
        <v>13851006172</v>
      </c>
      <c r="L80" s="1">
        <f>SUM(L62:L79)</f>
        <v>9933.2414979999994</v>
      </c>
      <c r="M80" s="1">
        <f>SUM(M62:M79)</f>
        <v>1385.3578219999999</v>
      </c>
      <c r="N80" s="1">
        <f t="shared" si="60"/>
        <v>11318.599319999999</v>
      </c>
      <c r="O80" s="1">
        <f>SUM(O62:O79)</f>
        <v>168.52485299999998</v>
      </c>
      <c r="P80" s="1">
        <f>SUM(P62:P79)</f>
        <v>2363.8819990000002</v>
      </c>
      <c r="Q80" s="1"/>
      <c r="R80" s="1"/>
    </row>
    <row r="84" spans="1:9" x14ac:dyDescent="0.25">
      <c r="A84" t="s">
        <v>0</v>
      </c>
      <c r="B84" t="s">
        <v>1</v>
      </c>
    </row>
    <row r="85" spans="1:9" ht="18.75" x14ac:dyDescent="0.3">
      <c r="A85" s="4">
        <v>2017</v>
      </c>
    </row>
    <row r="86" spans="1:9" x14ac:dyDescent="0.25">
      <c r="A86" t="s">
        <v>46</v>
      </c>
      <c r="B86" t="s">
        <v>4</v>
      </c>
    </row>
    <row r="87" spans="1:9" x14ac:dyDescent="0.25">
      <c r="A87" t="s">
        <v>6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 t="s">
        <v>8</v>
      </c>
    </row>
    <row r="88" spans="1:9" x14ac:dyDescent="0.25">
      <c r="A88" t="s">
        <v>15</v>
      </c>
      <c r="B88">
        <v>30842486</v>
      </c>
      <c r="C88">
        <v>454848882</v>
      </c>
      <c r="D88">
        <v>45144</v>
      </c>
      <c r="E88">
        <v>4666695</v>
      </c>
      <c r="F88">
        <v>139340</v>
      </c>
      <c r="G88">
        <v>348955</v>
      </c>
      <c r="H88">
        <v>38426</v>
      </c>
      <c r="I88">
        <v>490929928</v>
      </c>
    </row>
    <row r="89" spans="1:9" x14ac:dyDescent="0.25">
      <c r="A89" t="s">
        <v>17</v>
      </c>
      <c r="B89">
        <v>9376710022</v>
      </c>
      <c r="C89">
        <v>3014357480</v>
      </c>
      <c r="D89">
        <v>119356154</v>
      </c>
      <c r="E89">
        <v>0</v>
      </c>
      <c r="F89">
        <v>12198194</v>
      </c>
      <c r="G89">
        <v>3382093</v>
      </c>
      <c r="H89">
        <v>264795160</v>
      </c>
      <c r="I89">
        <v>12790799103</v>
      </c>
    </row>
    <row r="90" spans="1:9" x14ac:dyDescent="0.25">
      <c r="A90" t="s">
        <v>19</v>
      </c>
      <c r="B90">
        <v>42660715</v>
      </c>
      <c r="C90">
        <v>10932137</v>
      </c>
      <c r="D90">
        <v>1047852</v>
      </c>
      <c r="E90">
        <v>206078</v>
      </c>
      <c r="F90">
        <v>1628789</v>
      </c>
      <c r="G90">
        <v>446323</v>
      </c>
      <c r="H90">
        <v>1711357</v>
      </c>
      <c r="I90">
        <v>58633251</v>
      </c>
    </row>
    <row r="91" spans="1:9" x14ac:dyDescent="0.25">
      <c r="A91" t="s">
        <v>21</v>
      </c>
      <c r="B91">
        <v>9411474</v>
      </c>
      <c r="C91">
        <v>137321797</v>
      </c>
      <c r="I91">
        <v>146733271</v>
      </c>
    </row>
    <row r="92" spans="1:9" x14ac:dyDescent="0.25">
      <c r="A92" t="s">
        <v>23</v>
      </c>
      <c r="B92">
        <v>0</v>
      </c>
      <c r="C92">
        <v>0</v>
      </c>
      <c r="E92">
        <v>0</v>
      </c>
      <c r="I92">
        <v>0</v>
      </c>
    </row>
    <row r="93" spans="1:9" x14ac:dyDescent="0.25">
      <c r="A93" t="s">
        <v>25</v>
      </c>
      <c r="B93">
        <v>2539827677</v>
      </c>
      <c r="C93">
        <v>212212375</v>
      </c>
      <c r="E93">
        <v>2148557</v>
      </c>
      <c r="F93">
        <v>59244</v>
      </c>
      <c r="G93">
        <v>10712229</v>
      </c>
      <c r="H93">
        <v>2025709</v>
      </c>
      <c r="I93">
        <v>2766985791</v>
      </c>
    </row>
    <row r="94" spans="1:9" x14ac:dyDescent="0.25">
      <c r="A94" t="s">
        <v>27</v>
      </c>
      <c r="B94">
        <v>17243728</v>
      </c>
      <c r="C94">
        <v>213689452</v>
      </c>
      <c r="D94">
        <v>14364297</v>
      </c>
      <c r="E94">
        <v>24513153</v>
      </c>
      <c r="F94">
        <v>14486923</v>
      </c>
      <c r="G94">
        <v>874027</v>
      </c>
      <c r="H94">
        <v>3321732</v>
      </c>
      <c r="I94">
        <v>288493312</v>
      </c>
    </row>
    <row r="95" spans="1:9" x14ac:dyDescent="0.25">
      <c r="A95" t="s">
        <v>29</v>
      </c>
      <c r="B95">
        <v>4951447416</v>
      </c>
      <c r="C95">
        <v>3533259104</v>
      </c>
      <c r="D95">
        <v>1093592122</v>
      </c>
      <c r="E95">
        <v>5634680</v>
      </c>
      <c r="F95">
        <v>153944891</v>
      </c>
      <c r="G95">
        <v>28679616</v>
      </c>
      <c r="H95">
        <v>1265821387</v>
      </c>
      <c r="I95">
        <v>11032379216</v>
      </c>
    </row>
    <row r="96" spans="1:9" x14ac:dyDescent="0.25">
      <c r="A96" t="s">
        <v>31</v>
      </c>
      <c r="B96">
        <v>4441383663</v>
      </c>
      <c r="C96">
        <v>3979329256</v>
      </c>
      <c r="I96">
        <v>8420712919</v>
      </c>
    </row>
    <row r="97" spans="1:9" x14ac:dyDescent="0.25">
      <c r="A97" t="s">
        <v>33</v>
      </c>
      <c r="B97">
        <v>1713284</v>
      </c>
      <c r="C97">
        <v>3</v>
      </c>
      <c r="D97">
        <v>44453976</v>
      </c>
      <c r="G97">
        <v>2899476</v>
      </c>
      <c r="H97">
        <v>249635653</v>
      </c>
      <c r="I97">
        <v>298702392</v>
      </c>
    </row>
    <row r="98" spans="1:9" x14ac:dyDescent="0.25">
      <c r="A98" t="s">
        <v>35</v>
      </c>
      <c r="B98">
        <v>1860169</v>
      </c>
      <c r="C98">
        <v>18506546</v>
      </c>
      <c r="D98">
        <v>14553096</v>
      </c>
      <c r="E98">
        <v>214977</v>
      </c>
      <c r="F98">
        <v>8291263</v>
      </c>
      <c r="G98">
        <v>799926</v>
      </c>
      <c r="H98">
        <v>42047727</v>
      </c>
      <c r="I98">
        <v>86273704</v>
      </c>
    </row>
    <row r="99" spans="1:9" x14ac:dyDescent="0.25">
      <c r="A99" t="s">
        <v>37</v>
      </c>
      <c r="B99">
        <v>7511922</v>
      </c>
      <c r="C99">
        <v>104898065</v>
      </c>
      <c r="D99">
        <v>20053469</v>
      </c>
      <c r="E99">
        <v>15988322</v>
      </c>
      <c r="F99">
        <v>12800081</v>
      </c>
      <c r="G99">
        <v>13784024</v>
      </c>
      <c r="H99">
        <v>51124491</v>
      </c>
      <c r="I99">
        <v>226160374</v>
      </c>
    </row>
    <row r="100" spans="1:9" x14ac:dyDescent="0.25">
      <c r="A100" t="s">
        <v>39</v>
      </c>
      <c r="B100">
        <v>73215874</v>
      </c>
      <c r="C100">
        <v>10426926</v>
      </c>
      <c r="D100">
        <v>8007981</v>
      </c>
      <c r="F100">
        <v>474912</v>
      </c>
      <c r="G100">
        <v>1092769</v>
      </c>
      <c r="H100">
        <v>29597127</v>
      </c>
      <c r="I100">
        <v>122815589</v>
      </c>
    </row>
    <row r="101" spans="1:9" x14ac:dyDescent="0.25">
      <c r="A101" t="s">
        <v>41</v>
      </c>
      <c r="B101">
        <v>46854189</v>
      </c>
      <c r="C101">
        <v>6781897</v>
      </c>
      <c r="D101">
        <v>11416173</v>
      </c>
      <c r="E101">
        <v>0</v>
      </c>
      <c r="F101">
        <v>722311</v>
      </c>
      <c r="G101">
        <v>0</v>
      </c>
      <c r="H101">
        <v>5868233</v>
      </c>
      <c r="I101">
        <v>71642803</v>
      </c>
    </row>
    <row r="102" spans="1:9" x14ac:dyDescent="0.25">
      <c r="A102" t="s">
        <v>42</v>
      </c>
      <c r="B102">
        <v>341509058</v>
      </c>
      <c r="C102">
        <v>1999274579</v>
      </c>
      <c r="E102">
        <v>1309633</v>
      </c>
      <c r="F102">
        <v>19126</v>
      </c>
      <c r="G102">
        <v>709089</v>
      </c>
      <c r="H102">
        <v>68949</v>
      </c>
      <c r="I102">
        <v>2342890434</v>
      </c>
    </row>
    <row r="103" spans="1:9" x14ac:dyDescent="0.25">
      <c r="A103" t="s">
        <v>43</v>
      </c>
      <c r="B103">
        <v>995330</v>
      </c>
      <c r="C103">
        <v>60651958</v>
      </c>
      <c r="D103">
        <v>50148750</v>
      </c>
      <c r="H103">
        <v>1452551</v>
      </c>
      <c r="I103">
        <v>113248589</v>
      </c>
    </row>
    <row r="104" spans="1:9" x14ac:dyDescent="0.25">
      <c r="A104" t="s">
        <v>44</v>
      </c>
      <c r="B104">
        <v>3864385</v>
      </c>
      <c r="C104">
        <v>2505515</v>
      </c>
      <c r="D104">
        <v>464763</v>
      </c>
      <c r="E104">
        <v>0</v>
      </c>
      <c r="F104">
        <v>6</v>
      </c>
      <c r="H104">
        <v>3363217</v>
      </c>
      <c r="I104">
        <v>10197886</v>
      </c>
    </row>
    <row r="105" spans="1:9" x14ac:dyDescent="0.25">
      <c r="A105" t="s">
        <v>45</v>
      </c>
      <c r="B105">
        <v>54461927</v>
      </c>
      <c r="C105">
        <v>130055497</v>
      </c>
      <c r="D105">
        <v>44806750</v>
      </c>
      <c r="E105">
        <v>36608</v>
      </c>
      <c r="F105">
        <v>4945520</v>
      </c>
      <c r="G105">
        <v>1208151</v>
      </c>
      <c r="H105">
        <v>1164883021</v>
      </c>
      <c r="I105">
        <v>1400397474</v>
      </c>
    </row>
    <row r="106" spans="1:9" x14ac:dyDescent="0.25">
      <c r="A106" t="s">
        <v>8</v>
      </c>
      <c r="B106">
        <v>21941513319</v>
      </c>
      <c r="C106">
        <v>13889051469</v>
      </c>
      <c r="D106">
        <v>1422310527</v>
      </c>
      <c r="E106">
        <v>54718703</v>
      </c>
      <c r="F106">
        <v>209710600</v>
      </c>
      <c r="G106">
        <v>64936678</v>
      </c>
      <c r="H106">
        <v>3085754740</v>
      </c>
      <c r="I106">
        <v>40667996036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5D10-0817-4B96-9291-2885D08EDD83}">
  <dimension ref="A4:BE109"/>
  <sheetViews>
    <sheetView topLeftCell="A85" workbookViewId="0">
      <selection activeCell="P100" sqref="P100"/>
    </sheetView>
  </sheetViews>
  <sheetFormatPr defaultRowHeight="15" x14ac:dyDescent="0.25"/>
  <cols>
    <col min="1" max="1" width="17" customWidth="1"/>
    <col min="2" max="2" width="13.140625" customWidth="1"/>
    <col min="3" max="3" width="11" customWidth="1"/>
    <col min="8" max="8" width="10" customWidth="1"/>
    <col min="9" max="9" width="14.85546875" customWidth="1"/>
    <col min="10" max="10" width="12.42578125" customWidth="1"/>
    <col min="14" max="14" width="12.85546875" customWidth="1"/>
    <col min="19" max="19" width="17.140625" customWidth="1"/>
    <col min="29" max="29" width="11.28515625" customWidth="1"/>
    <col min="33" max="33" width="12.7109375" customWidth="1"/>
    <col min="47" max="47" width="10.5703125" customWidth="1"/>
    <col min="50" max="50" width="10.28515625" customWidth="1"/>
    <col min="54" max="54" width="11.7109375" customWidth="1"/>
    <col min="55" max="55" width="12.42578125" customWidth="1"/>
  </cols>
  <sheetData>
    <row r="4" spans="1:57" x14ac:dyDescent="0.25">
      <c r="AH4" s="1">
        <v>192.274</v>
      </c>
      <c r="AI4" s="1">
        <v>252.84100000000001</v>
      </c>
      <c r="AJ4" s="1">
        <v>149.43200000000002</v>
      </c>
      <c r="AK4" s="1">
        <v>164.56200000000001</v>
      </c>
      <c r="AL4" s="1">
        <v>1726.0260659999999</v>
      </c>
      <c r="AP4" s="11">
        <v>215.4</v>
      </c>
      <c r="AQ4" s="12">
        <v>14.2</v>
      </c>
      <c r="AR4" s="13">
        <v>869.2</v>
      </c>
      <c r="AS4" s="13">
        <v>21.198</v>
      </c>
      <c r="AT4" s="13">
        <v>1119.998</v>
      </c>
      <c r="AV4">
        <v>27.882999999999999</v>
      </c>
      <c r="AW4">
        <v>13.61</v>
      </c>
    </row>
    <row r="5" spans="1:57" x14ac:dyDescent="0.25">
      <c r="A5" t="s">
        <v>0</v>
      </c>
      <c r="B5" t="s">
        <v>1</v>
      </c>
    </row>
    <row r="6" spans="1:57" ht="18.75" x14ac:dyDescent="0.3">
      <c r="A6" s="4">
        <v>2014</v>
      </c>
      <c r="AA6" t="s">
        <v>9</v>
      </c>
      <c r="AG6" t="s">
        <v>9</v>
      </c>
      <c r="AO6" t="s">
        <v>9</v>
      </c>
      <c r="AT6" s="13"/>
      <c r="AU6" t="s">
        <v>9</v>
      </c>
    </row>
    <row r="7" spans="1:57" x14ac:dyDescent="0.25">
      <c r="A7" t="s">
        <v>51</v>
      </c>
      <c r="B7" t="s">
        <v>4</v>
      </c>
      <c r="L7" t="s">
        <v>5</v>
      </c>
      <c r="AB7" t="s">
        <v>59</v>
      </c>
      <c r="AH7" t="s">
        <v>59</v>
      </c>
      <c r="AP7" t="s">
        <v>59</v>
      </c>
      <c r="AV7" t="s">
        <v>59</v>
      </c>
    </row>
    <row r="8" spans="1:57" ht="26.25" x14ac:dyDescent="0.25">
      <c r="A8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 t="s">
        <v>7</v>
      </c>
      <c r="J8" t="s">
        <v>8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T8" t="s">
        <v>9</v>
      </c>
      <c r="U8" t="s">
        <v>10</v>
      </c>
      <c r="V8" t="s">
        <v>11</v>
      </c>
      <c r="W8" t="s">
        <v>12</v>
      </c>
      <c r="X8" t="s">
        <v>13</v>
      </c>
      <c r="Y8" t="s">
        <v>14</v>
      </c>
      <c r="AA8" t="s">
        <v>48</v>
      </c>
      <c r="AB8" t="s">
        <v>18</v>
      </c>
      <c r="AC8" t="s">
        <v>34</v>
      </c>
      <c r="AD8" t="s">
        <v>47</v>
      </c>
      <c r="AE8" t="s">
        <v>30</v>
      </c>
      <c r="AG8" t="s">
        <v>48</v>
      </c>
      <c r="AH8" s="6" t="s">
        <v>57</v>
      </c>
      <c r="AI8" s="6" t="s">
        <v>58</v>
      </c>
      <c r="AJ8" s="6" t="s">
        <v>20</v>
      </c>
      <c r="AK8" s="6" t="s">
        <v>16</v>
      </c>
      <c r="AL8" s="6" t="s">
        <v>38</v>
      </c>
      <c r="AM8" s="6" t="s">
        <v>14</v>
      </c>
      <c r="AO8" t="s">
        <v>49</v>
      </c>
      <c r="AP8" t="s">
        <v>18</v>
      </c>
      <c r="AQ8" t="s">
        <v>34</v>
      </c>
      <c r="AR8" t="s">
        <v>47</v>
      </c>
      <c r="AS8" t="s">
        <v>30</v>
      </c>
      <c r="AU8" t="s">
        <v>49</v>
      </c>
      <c r="AV8" s="6" t="s">
        <v>57</v>
      </c>
      <c r="AW8" s="6" t="s">
        <v>58</v>
      </c>
      <c r="AX8" s="14"/>
      <c r="AY8" s="14"/>
      <c r="AZ8" s="14"/>
      <c r="BA8" s="14"/>
      <c r="BD8" t="s">
        <v>66</v>
      </c>
    </row>
    <row r="9" spans="1:57" x14ac:dyDescent="0.25">
      <c r="A9" t="s">
        <v>15</v>
      </c>
      <c r="B9">
        <v>11583135</v>
      </c>
      <c r="C9">
        <v>152979196</v>
      </c>
      <c r="E9">
        <v>3405559</v>
      </c>
      <c r="F9">
        <v>118721</v>
      </c>
      <c r="G9">
        <v>130513</v>
      </c>
      <c r="H9">
        <v>25164</v>
      </c>
      <c r="J9">
        <v>168242288</v>
      </c>
      <c r="L9" s="1">
        <f>(B9+C9)*0.000001</f>
        <v>164.562331</v>
      </c>
      <c r="M9" s="1">
        <f>D9*0.000001</f>
        <v>0</v>
      </c>
      <c r="N9" s="1">
        <f>SUM(L9:M9)</f>
        <v>164.562331</v>
      </c>
      <c r="O9" s="1">
        <f>(E9+F9)*0.000001</f>
        <v>3.5242799999999996</v>
      </c>
      <c r="P9" s="1">
        <f>(G9+H9)*0.000001</f>
        <v>0.15567699999999998</v>
      </c>
      <c r="Q9" s="1"/>
      <c r="R9" s="1"/>
      <c r="S9" t="s">
        <v>16</v>
      </c>
      <c r="T9" s="1">
        <f>L9</f>
        <v>164.562331</v>
      </c>
      <c r="U9" s="1">
        <f t="shared" ref="U9:X9" si="0">M9</f>
        <v>0</v>
      </c>
      <c r="V9" s="1">
        <f t="shared" si="0"/>
        <v>164.562331</v>
      </c>
      <c r="W9" s="1">
        <f t="shared" si="0"/>
        <v>3.5242799999999996</v>
      </c>
      <c r="X9" s="1">
        <f t="shared" si="0"/>
        <v>0.15567699999999998</v>
      </c>
      <c r="Y9" s="1">
        <f>V9+W9+X9</f>
        <v>168.242288</v>
      </c>
      <c r="AA9" t="s">
        <v>68</v>
      </c>
      <c r="AB9" s="1">
        <f>T10</f>
        <v>16156.411215999999</v>
      </c>
      <c r="AC9" s="1">
        <f>T18</f>
        <v>280.158638</v>
      </c>
      <c r="AD9" s="1">
        <f>T14</f>
        <v>7209.4045769999993</v>
      </c>
      <c r="AE9" s="1">
        <f>T16</f>
        <v>7.6995849999999999</v>
      </c>
      <c r="AG9" t="s">
        <v>69</v>
      </c>
      <c r="AH9" s="1">
        <f>T21</f>
        <v>192.273956</v>
      </c>
      <c r="AI9" s="1">
        <f>T19</f>
        <v>252.840521</v>
      </c>
      <c r="AJ9" s="1">
        <f>T11</f>
        <v>149.431937</v>
      </c>
      <c r="AK9" s="1">
        <f>T9</f>
        <v>164.562331</v>
      </c>
      <c r="AL9" s="1">
        <f>T20</f>
        <v>1726.0260659999999</v>
      </c>
      <c r="AM9" s="1">
        <f>SUM(AH9:AL9)</f>
        <v>2485.1348109999999</v>
      </c>
      <c r="AO9" t="s">
        <v>68</v>
      </c>
      <c r="AP9" s="1">
        <f>U10</f>
        <v>215.35077100000001</v>
      </c>
      <c r="AQ9" s="1">
        <f>U18</f>
        <v>14.229244</v>
      </c>
      <c r="AR9" s="1">
        <f>U14</f>
        <v>869.20892099999992</v>
      </c>
      <c r="AS9" s="1">
        <f>U16</f>
        <v>21.197621999999999</v>
      </c>
      <c r="AU9" t="s">
        <v>69</v>
      </c>
      <c r="AV9" s="1">
        <f>U21</f>
        <v>27.882663999999998</v>
      </c>
      <c r="AW9" s="1">
        <f>U19</f>
        <v>13.609603999999999</v>
      </c>
      <c r="AX9" s="1"/>
      <c r="AY9" s="1"/>
      <c r="AZ9" s="1"/>
      <c r="BA9" s="1"/>
      <c r="BD9">
        <v>168.1318</v>
      </c>
      <c r="BE9">
        <v>168131.8</v>
      </c>
    </row>
    <row r="10" spans="1:57" x14ac:dyDescent="0.25">
      <c r="A10" t="s">
        <v>17</v>
      </c>
      <c r="B10">
        <v>12216420026</v>
      </c>
      <c r="C10">
        <v>3855079944</v>
      </c>
      <c r="D10">
        <v>169245048</v>
      </c>
      <c r="E10">
        <v>283759</v>
      </c>
      <c r="F10">
        <v>4060310</v>
      </c>
      <c r="G10">
        <v>5580402</v>
      </c>
      <c r="H10">
        <v>89286729</v>
      </c>
      <c r="J10">
        <v>16339956218</v>
      </c>
      <c r="L10" s="1">
        <f t="shared" ref="L10:L27" si="1">(B10+C10)*0.000001</f>
        <v>16071.499969999999</v>
      </c>
      <c r="M10" s="1">
        <f t="shared" ref="M10:M27" si="2">D10*0.000001</f>
        <v>169.245048</v>
      </c>
      <c r="N10" s="1">
        <f t="shared" ref="N10:N27" si="3">SUM(L10:M10)</f>
        <v>16240.745018</v>
      </c>
      <c r="O10" s="1">
        <f t="shared" ref="O10:O27" si="4">(E10+F10)*0.000001</f>
        <v>4.3440690000000002</v>
      </c>
      <c r="P10" s="1">
        <f t="shared" ref="P10:P27" si="5">(G10+H10)*0.000001</f>
        <v>94.867131000000001</v>
      </c>
      <c r="Q10" s="1"/>
      <c r="R10" s="1"/>
      <c r="S10" t="s">
        <v>18</v>
      </c>
      <c r="T10" s="1">
        <f>L10+L24</f>
        <v>16156.411215999999</v>
      </c>
      <c r="U10" s="1">
        <f t="shared" ref="U10:X10" si="6">M10+M24</f>
        <v>215.35077100000001</v>
      </c>
      <c r="V10" s="1">
        <f t="shared" si="6"/>
        <v>16371.761987</v>
      </c>
      <c r="W10" s="1">
        <f t="shared" si="6"/>
        <v>4.3440690000000002</v>
      </c>
      <c r="X10" s="1">
        <f t="shared" si="6"/>
        <v>95.898210000000006</v>
      </c>
      <c r="Y10" s="1">
        <f>V10+W10+X10</f>
        <v>16472.004266</v>
      </c>
      <c r="BD10">
        <v>16469.822093999999</v>
      </c>
      <c r="BE10">
        <v>16469822.094000001</v>
      </c>
    </row>
    <row r="11" spans="1:57" x14ac:dyDescent="0.25">
      <c r="A11" t="s">
        <v>19</v>
      </c>
      <c r="B11">
        <v>55548198</v>
      </c>
      <c r="C11">
        <v>23303791</v>
      </c>
      <c r="D11">
        <v>2527737</v>
      </c>
      <c r="E11">
        <v>231061</v>
      </c>
      <c r="F11">
        <v>1009018</v>
      </c>
      <c r="G11">
        <v>583260</v>
      </c>
      <c r="H11">
        <v>610954</v>
      </c>
      <c r="J11">
        <v>83814019</v>
      </c>
      <c r="L11" s="1">
        <f t="shared" si="1"/>
        <v>78.851989000000003</v>
      </c>
      <c r="M11" s="1">
        <f t="shared" si="2"/>
        <v>2.5277369999999997</v>
      </c>
      <c r="N11" s="1">
        <f t="shared" si="3"/>
        <v>81.379726000000005</v>
      </c>
      <c r="O11" s="1">
        <f t="shared" si="4"/>
        <v>1.2400789999999999</v>
      </c>
      <c r="P11" s="1">
        <f t="shared" si="5"/>
        <v>1.1942139999999999</v>
      </c>
      <c r="Q11" s="1"/>
      <c r="R11" s="1"/>
      <c r="S11" t="s">
        <v>20</v>
      </c>
      <c r="T11" s="1">
        <f>L12</f>
        <v>149.431937</v>
      </c>
      <c r="U11" s="1">
        <f>M12</f>
        <v>1.5577759999999998</v>
      </c>
      <c r="V11" s="1">
        <f>N12</f>
        <v>150.98971299999999</v>
      </c>
      <c r="W11" s="1">
        <f>O12</f>
        <v>0</v>
      </c>
      <c r="X11" s="1">
        <f>P12</f>
        <v>0</v>
      </c>
      <c r="Y11" s="1">
        <f t="shared" ref="Y11:Y21" si="7">V11+W11+X11</f>
        <v>150.98971299999999</v>
      </c>
      <c r="BD11">
        <v>151.005593</v>
      </c>
      <c r="BE11">
        <v>151005.59299999999</v>
      </c>
    </row>
    <row r="12" spans="1:57" x14ac:dyDescent="0.25">
      <c r="A12" t="s">
        <v>21</v>
      </c>
      <c r="B12">
        <v>10609374</v>
      </c>
      <c r="C12">
        <v>138822563</v>
      </c>
      <c r="D12">
        <v>1557776</v>
      </c>
      <c r="J12">
        <v>150989713</v>
      </c>
      <c r="L12" s="1">
        <f t="shared" si="1"/>
        <v>149.431937</v>
      </c>
      <c r="M12" s="1">
        <f t="shared" si="2"/>
        <v>1.5577759999999998</v>
      </c>
      <c r="N12" s="1">
        <f t="shared" si="3"/>
        <v>150.98971299999999</v>
      </c>
      <c r="O12" s="1">
        <f t="shared" si="4"/>
        <v>0</v>
      </c>
      <c r="P12" s="1">
        <f t="shared" si="5"/>
        <v>0</v>
      </c>
      <c r="Q12" s="1"/>
      <c r="R12" s="1"/>
      <c r="S12" t="s">
        <v>22</v>
      </c>
      <c r="T12" s="1">
        <f>L13</f>
        <v>0</v>
      </c>
      <c r="U12" s="1">
        <f t="shared" ref="U12:X13" si="8">M13</f>
        <v>0</v>
      </c>
      <c r="V12" s="1">
        <f t="shared" si="8"/>
        <v>0</v>
      </c>
      <c r="W12" s="1">
        <f t="shared" si="8"/>
        <v>0</v>
      </c>
      <c r="X12" s="1">
        <f t="shared" si="8"/>
        <v>0</v>
      </c>
      <c r="Y12" s="1">
        <f t="shared" si="7"/>
        <v>0</v>
      </c>
      <c r="BD12">
        <v>0</v>
      </c>
      <c r="BE12">
        <v>0</v>
      </c>
    </row>
    <row r="13" spans="1:57" x14ac:dyDescent="0.25">
      <c r="A13" t="s">
        <v>23</v>
      </c>
      <c r="B13">
        <v>0</v>
      </c>
      <c r="C13">
        <v>0</v>
      </c>
      <c r="E13">
        <v>0</v>
      </c>
      <c r="J13">
        <v>0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1"/>
      <c r="R13" s="1"/>
      <c r="S13" t="s">
        <v>24</v>
      </c>
      <c r="T13" s="1">
        <f>L14</f>
        <v>2454.0825609999997</v>
      </c>
      <c r="U13" s="1">
        <f t="shared" si="8"/>
        <v>0</v>
      </c>
      <c r="V13" s="1">
        <f t="shared" si="8"/>
        <v>2454.0825609999997</v>
      </c>
      <c r="W13" s="1">
        <f t="shared" si="8"/>
        <v>0.36505399999999999</v>
      </c>
      <c r="X13" s="1">
        <f t="shared" si="8"/>
        <v>12.192055</v>
      </c>
      <c r="Y13" s="1">
        <f t="shared" si="7"/>
        <v>2466.6396699999996</v>
      </c>
      <c r="BD13">
        <v>2466.8514709999999</v>
      </c>
      <c r="BE13">
        <v>2466851.4709999999</v>
      </c>
    </row>
    <row r="14" spans="1:57" x14ac:dyDescent="0.25">
      <c r="A14" t="s">
        <v>25</v>
      </c>
      <c r="B14">
        <v>2265205979</v>
      </c>
      <c r="C14">
        <v>188876582</v>
      </c>
      <c r="E14">
        <v>302587</v>
      </c>
      <c r="F14">
        <v>62467</v>
      </c>
      <c r="G14">
        <v>8861803</v>
      </c>
      <c r="H14">
        <v>3330252</v>
      </c>
      <c r="J14">
        <v>2466639670</v>
      </c>
      <c r="L14" s="1">
        <f t="shared" si="1"/>
        <v>2454.0825609999997</v>
      </c>
      <c r="M14" s="1">
        <f t="shared" si="2"/>
        <v>0</v>
      </c>
      <c r="N14" s="1">
        <f t="shared" si="3"/>
        <v>2454.0825609999997</v>
      </c>
      <c r="O14" s="1">
        <f t="shared" si="4"/>
        <v>0.36505399999999999</v>
      </c>
      <c r="P14" s="1">
        <f t="shared" si="5"/>
        <v>12.192055</v>
      </c>
      <c r="Q14" s="1"/>
      <c r="R14" s="1"/>
      <c r="S14" t="s">
        <v>26</v>
      </c>
      <c r="T14" s="1">
        <f>L16</f>
        <v>7209.4045769999993</v>
      </c>
      <c r="U14" s="1">
        <f t="shared" ref="U14:X16" si="9">M16</f>
        <v>869.20892099999992</v>
      </c>
      <c r="V14" s="1">
        <f t="shared" si="9"/>
        <v>8078.6134979999988</v>
      </c>
      <c r="W14" s="1">
        <f t="shared" si="9"/>
        <v>74.194324999999992</v>
      </c>
      <c r="X14" s="1">
        <f t="shared" si="9"/>
        <v>642.49542199999996</v>
      </c>
      <c r="Y14" s="1">
        <f t="shared" si="7"/>
        <v>8795.3032449999992</v>
      </c>
      <c r="BD14">
        <v>8795.9732129999993</v>
      </c>
      <c r="BE14">
        <v>8795973.2129999995</v>
      </c>
    </row>
    <row r="15" spans="1:57" x14ac:dyDescent="0.25">
      <c r="A15" t="s">
        <v>27</v>
      </c>
      <c r="B15">
        <v>17560998</v>
      </c>
      <c r="C15">
        <v>215611131</v>
      </c>
      <c r="D15">
        <v>9290111</v>
      </c>
      <c r="E15">
        <v>26439253</v>
      </c>
      <c r="F15">
        <v>3863442</v>
      </c>
      <c r="G15">
        <v>1090871</v>
      </c>
      <c r="H15">
        <v>1331694</v>
      </c>
      <c r="J15">
        <v>275187500</v>
      </c>
      <c r="L15" s="1">
        <f t="shared" si="1"/>
        <v>233.17212899999998</v>
      </c>
      <c r="M15" s="1">
        <f t="shared" si="2"/>
        <v>9.2901109999999996</v>
      </c>
      <c r="N15" s="1">
        <f t="shared" si="3"/>
        <v>242.46223999999998</v>
      </c>
      <c r="O15" s="1">
        <f t="shared" si="4"/>
        <v>30.302695</v>
      </c>
      <c r="P15" s="1">
        <f t="shared" si="5"/>
        <v>2.4225650000000001</v>
      </c>
      <c r="Q15" s="1"/>
      <c r="R15" s="1"/>
      <c r="S15" t="s">
        <v>28</v>
      </c>
      <c r="T15" s="1">
        <f>L17</f>
        <v>8338.4078859999991</v>
      </c>
      <c r="U15" s="1">
        <f t="shared" si="9"/>
        <v>0</v>
      </c>
      <c r="V15" s="1">
        <f t="shared" si="9"/>
        <v>8338.4078859999991</v>
      </c>
      <c r="W15" s="1">
        <f t="shared" si="9"/>
        <v>0</v>
      </c>
      <c r="X15" s="1">
        <f t="shared" si="9"/>
        <v>0</v>
      </c>
      <c r="Y15" s="1">
        <f t="shared" si="7"/>
        <v>8338.4078859999991</v>
      </c>
      <c r="BD15">
        <v>8338.4078860000009</v>
      </c>
      <c r="BE15">
        <v>8338407.8859999999</v>
      </c>
    </row>
    <row r="16" spans="1:57" x14ac:dyDescent="0.25">
      <c r="A16" t="s">
        <v>29</v>
      </c>
      <c r="B16">
        <v>4001826176</v>
      </c>
      <c r="C16">
        <v>3207578401</v>
      </c>
      <c r="D16">
        <v>869208921</v>
      </c>
      <c r="E16">
        <v>10938620</v>
      </c>
      <c r="F16">
        <v>63255705</v>
      </c>
      <c r="G16">
        <v>38525950</v>
      </c>
      <c r="H16">
        <v>603969472</v>
      </c>
      <c r="J16">
        <v>8795303245</v>
      </c>
      <c r="L16" s="1">
        <f t="shared" si="1"/>
        <v>7209.4045769999993</v>
      </c>
      <c r="M16" s="1">
        <f t="shared" si="2"/>
        <v>869.20892099999992</v>
      </c>
      <c r="N16" s="1">
        <f t="shared" si="3"/>
        <v>8078.6134979999988</v>
      </c>
      <c r="O16" s="1">
        <f t="shared" si="4"/>
        <v>74.194324999999992</v>
      </c>
      <c r="P16" s="1">
        <f t="shared" si="5"/>
        <v>642.49542199999996</v>
      </c>
      <c r="Q16" s="1"/>
      <c r="R16" s="1"/>
      <c r="S16" t="s">
        <v>30</v>
      </c>
      <c r="T16" s="1">
        <f>L18</f>
        <v>7.6995849999999999</v>
      </c>
      <c r="U16" s="1">
        <f t="shared" si="9"/>
        <v>21.197621999999999</v>
      </c>
      <c r="V16" s="1">
        <f t="shared" si="9"/>
        <v>28.897206999999998</v>
      </c>
      <c r="W16" s="1">
        <f t="shared" si="9"/>
        <v>0</v>
      </c>
      <c r="X16" s="1">
        <f t="shared" si="9"/>
        <v>81.11281799999999</v>
      </c>
      <c r="Y16" s="1">
        <f t="shared" si="7"/>
        <v>110.01002499999998</v>
      </c>
      <c r="BD16">
        <v>109.804192</v>
      </c>
      <c r="BE16">
        <v>109804.192</v>
      </c>
    </row>
    <row r="17" spans="1:57" x14ac:dyDescent="0.25">
      <c r="A17" t="s">
        <v>31</v>
      </c>
      <c r="B17">
        <v>4391931482</v>
      </c>
      <c r="C17">
        <v>3946476404</v>
      </c>
      <c r="J17">
        <v>8338407886</v>
      </c>
      <c r="L17" s="1">
        <f t="shared" si="1"/>
        <v>8338.4078859999991</v>
      </c>
      <c r="M17" s="1">
        <f t="shared" si="2"/>
        <v>0</v>
      </c>
      <c r="N17" s="1">
        <f t="shared" si="3"/>
        <v>8338.4078859999991</v>
      </c>
      <c r="O17" s="1">
        <f t="shared" si="4"/>
        <v>0</v>
      </c>
      <c r="P17" s="1">
        <f t="shared" si="5"/>
        <v>0</v>
      </c>
      <c r="Q17" s="1"/>
      <c r="R17" s="1"/>
      <c r="S17" t="s">
        <v>32</v>
      </c>
      <c r="T17" s="1">
        <f>L20</f>
        <v>115.673772</v>
      </c>
      <c r="U17" s="1">
        <f t="shared" ref="U17:X17" si="10">M20</f>
        <v>11.603054</v>
      </c>
      <c r="V17" s="1">
        <f t="shared" si="10"/>
        <v>127.276826</v>
      </c>
      <c r="W17" s="1">
        <f t="shared" si="10"/>
        <v>18.764647999999998</v>
      </c>
      <c r="X17" s="1">
        <f t="shared" si="10"/>
        <v>53.870041999999998</v>
      </c>
      <c r="Y17" s="1">
        <f t="shared" si="7"/>
        <v>199.91151600000001</v>
      </c>
      <c r="BD17">
        <v>197.23915100000002</v>
      </c>
      <c r="BE17">
        <v>197239.15100000001</v>
      </c>
    </row>
    <row r="18" spans="1:57" x14ac:dyDescent="0.25">
      <c r="A18" t="s">
        <v>33</v>
      </c>
      <c r="B18">
        <v>1156828</v>
      </c>
      <c r="C18">
        <v>6542757</v>
      </c>
      <c r="D18">
        <v>21197622</v>
      </c>
      <c r="G18">
        <v>16812686</v>
      </c>
      <c r="H18">
        <v>64300132</v>
      </c>
      <c r="J18">
        <v>110010025</v>
      </c>
      <c r="L18" s="1">
        <f t="shared" si="1"/>
        <v>7.6995849999999999</v>
      </c>
      <c r="M18" s="1">
        <f t="shared" si="2"/>
        <v>21.197621999999999</v>
      </c>
      <c r="N18" s="1">
        <f t="shared" si="3"/>
        <v>28.897206999999998</v>
      </c>
      <c r="O18" s="1">
        <f t="shared" si="4"/>
        <v>0</v>
      </c>
      <c r="P18" s="1">
        <f t="shared" si="5"/>
        <v>81.11281799999999</v>
      </c>
      <c r="Q18" s="1"/>
      <c r="R18" s="1"/>
      <c r="S18" t="s">
        <v>34</v>
      </c>
      <c r="T18" s="1">
        <f>L11+L22+L21+L25</f>
        <v>280.158638</v>
      </c>
      <c r="U18" s="1">
        <f t="shared" ref="U18:X18" si="11">M11+M22+M21+M25</f>
        <v>14.229244</v>
      </c>
      <c r="V18" s="1">
        <f t="shared" si="11"/>
        <v>294.38788199999993</v>
      </c>
      <c r="W18" s="1">
        <f t="shared" si="11"/>
        <v>2.823661</v>
      </c>
      <c r="X18" s="1">
        <f t="shared" si="11"/>
        <v>15.338467999999999</v>
      </c>
      <c r="Y18" s="1">
        <f t="shared" si="7"/>
        <v>312.55001099999993</v>
      </c>
      <c r="BD18">
        <v>312.55104899999998</v>
      </c>
      <c r="BE18">
        <v>312551.049</v>
      </c>
    </row>
    <row r="19" spans="1:57" x14ac:dyDescent="0.25">
      <c r="A19" t="s">
        <v>35</v>
      </c>
      <c r="B19">
        <v>2359707</v>
      </c>
      <c r="C19">
        <v>17308685</v>
      </c>
      <c r="D19">
        <v>4319493</v>
      </c>
      <c r="E19">
        <v>932318</v>
      </c>
      <c r="F19">
        <v>4813153</v>
      </c>
      <c r="G19">
        <v>691699</v>
      </c>
      <c r="H19">
        <v>7935566</v>
      </c>
      <c r="J19">
        <v>38360621</v>
      </c>
      <c r="L19" s="1">
        <f t="shared" si="1"/>
        <v>19.668392000000001</v>
      </c>
      <c r="M19" s="1">
        <f t="shared" si="2"/>
        <v>4.3194929999999996</v>
      </c>
      <c r="N19" s="1">
        <f t="shared" si="3"/>
        <v>23.987884999999999</v>
      </c>
      <c r="O19" s="1">
        <f t="shared" si="4"/>
        <v>5.7454709999999993</v>
      </c>
      <c r="P19" s="1">
        <f t="shared" si="5"/>
        <v>8.6272649999999995</v>
      </c>
      <c r="Q19" s="1"/>
      <c r="R19" s="1"/>
      <c r="S19" t="s">
        <v>36</v>
      </c>
      <c r="T19" s="1">
        <f>L15+L19</f>
        <v>252.840521</v>
      </c>
      <c r="U19" s="1">
        <f t="shared" ref="U19:X19" si="12">M15+M19</f>
        <v>13.609603999999999</v>
      </c>
      <c r="V19" s="1">
        <f t="shared" si="12"/>
        <v>266.45012499999996</v>
      </c>
      <c r="W19" s="1">
        <f t="shared" si="12"/>
        <v>36.048166000000002</v>
      </c>
      <c r="X19" s="1">
        <f t="shared" si="12"/>
        <v>11.04983</v>
      </c>
      <c r="Y19" s="1">
        <f t="shared" si="7"/>
        <v>313.54812099999992</v>
      </c>
      <c r="BD19">
        <v>313.52998100000002</v>
      </c>
      <c r="BE19">
        <v>313529.98100000003</v>
      </c>
    </row>
    <row r="20" spans="1:57" x14ac:dyDescent="0.25">
      <c r="A20" t="s">
        <v>37</v>
      </c>
      <c r="B20">
        <v>9457869</v>
      </c>
      <c r="C20">
        <v>106215903</v>
      </c>
      <c r="D20">
        <v>11603054</v>
      </c>
      <c r="E20">
        <v>15813709</v>
      </c>
      <c r="F20">
        <v>2950939</v>
      </c>
      <c r="G20">
        <v>15710450</v>
      </c>
      <c r="H20">
        <v>38159592</v>
      </c>
      <c r="J20">
        <v>199911516</v>
      </c>
      <c r="L20" s="1">
        <f t="shared" si="1"/>
        <v>115.673772</v>
      </c>
      <c r="M20" s="1">
        <f t="shared" si="2"/>
        <v>11.603054</v>
      </c>
      <c r="N20" s="1">
        <f t="shared" si="3"/>
        <v>127.276826</v>
      </c>
      <c r="O20" s="1">
        <f t="shared" si="4"/>
        <v>18.764647999999998</v>
      </c>
      <c r="P20" s="1">
        <f t="shared" si="5"/>
        <v>53.870041999999998</v>
      </c>
      <c r="Q20" s="1"/>
      <c r="R20" s="1"/>
      <c r="S20" t="s">
        <v>38</v>
      </c>
      <c r="T20" s="1">
        <f>L23</f>
        <v>1726.0260659999999</v>
      </c>
      <c r="U20" s="1">
        <f t="shared" ref="U20:X20" si="13">M23</f>
        <v>0</v>
      </c>
      <c r="V20" s="1">
        <f t="shared" si="13"/>
        <v>1726.0260659999999</v>
      </c>
      <c r="W20" s="1">
        <f t="shared" si="13"/>
        <v>1.012939</v>
      </c>
      <c r="X20" s="1">
        <f t="shared" si="13"/>
        <v>0.50274600000000003</v>
      </c>
      <c r="Y20" s="1">
        <f t="shared" si="7"/>
        <v>1727.5417509999997</v>
      </c>
      <c r="BD20">
        <v>1727.604034</v>
      </c>
      <c r="BE20">
        <v>1727604.034</v>
      </c>
    </row>
    <row r="21" spans="1:57" x14ac:dyDescent="0.25">
      <c r="A21" t="s">
        <v>39</v>
      </c>
      <c r="B21">
        <v>95641611</v>
      </c>
      <c r="C21">
        <v>11716688</v>
      </c>
      <c r="D21">
        <v>5315460</v>
      </c>
      <c r="F21">
        <v>58963</v>
      </c>
      <c r="G21">
        <v>3988066</v>
      </c>
      <c r="H21">
        <v>7015151</v>
      </c>
      <c r="J21">
        <v>123735939</v>
      </c>
      <c r="L21" s="1">
        <f t="shared" si="1"/>
        <v>107.35829899999999</v>
      </c>
      <c r="M21" s="1">
        <f t="shared" si="2"/>
        <v>5.3154599999999999</v>
      </c>
      <c r="N21" s="1">
        <f t="shared" si="3"/>
        <v>112.67375899999999</v>
      </c>
      <c r="O21" s="1">
        <f t="shared" si="4"/>
        <v>5.8962999999999995E-2</v>
      </c>
      <c r="P21" s="1">
        <f t="shared" si="5"/>
        <v>11.003216999999999</v>
      </c>
      <c r="Q21" s="1"/>
      <c r="R21" s="1"/>
      <c r="S21" t="s">
        <v>40</v>
      </c>
      <c r="T21" s="1">
        <f>L26</f>
        <v>192.273956</v>
      </c>
      <c r="U21" s="1">
        <f t="shared" ref="U21:X21" si="14">M26</f>
        <v>27.882663999999998</v>
      </c>
      <c r="V21" s="1">
        <f t="shared" si="14"/>
        <v>220.15662</v>
      </c>
      <c r="W21" s="1">
        <f t="shared" si="14"/>
        <v>0.96074499999999996</v>
      </c>
      <c r="X21" s="1">
        <f t="shared" si="14"/>
        <v>210.167134</v>
      </c>
      <c r="Y21" s="1">
        <f t="shared" si="7"/>
        <v>431.28449899999998</v>
      </c>
      <c r="BD21">
        <v>431.28449900000004</v>
      </c>
      <c r="BE21">
        <v>431284.49900000001</v>
      </c>
    </row>
    <row r="22" spans="1:57" x14ac:dyDescent="0.25">
      <c r="A22" t="s">
        <v>41</v>
      </c>
      <c r="B22">
        <v>58637203</v>
      </c>
      <c r="C22">
        <v>24474199</v>
      </c>
      <c r="D22">
        <v>5833824</v>
      </c>
      <c r="E22">
        <v>1394551</v>
      </c>
      <c r="F22">
        <v>130068</v>
      </c>
      <c r="G22">
        <v>777665</v>
      </c>
      <c r="H22">
        <v>1323170</v>
      </c>
      <c r="J22">
        <v>92570680</v>
      </c>
      <c r="L22" s="1">
        <f t="shared" si="1"/>
        <v>83.111401999999998</v>
      </c>
      <c r="M22" s="1">
        <f t="shared" si="2"/>
        <v>5.8338239999999999</v>
      </c>
      <c r="N22" s="1">
        <f t="shared" si="3"/>
        <v>88.945225999999991</v>
      </c>
      <c r="O22" s="1">
        <f t="shared" si="4"/>
        <v>1.5246189999999999</v>
      </c>
      <c r="P22" s="1">
        <f t="shared" si="5"/>
        <v>2.100835</v>
      </c>
      <c r="Q22" s="1"/>
      <c r="R22" s="1"/>
      <c r="S22" t="s">
        <v>14</v>
      </c>
      <c r="Y22" s="1">
        <f>SUM(Y9:Y21)</f>
        <v>39486.432991000001</v>
      </c>
      <c r="BD22">
        <v>39482.204963000011</v>
      </c>
      <c r="BE22">
        <v>39482204.963</v>
      </c>
    </row>
    <row r="23" spans="1:57" x14ac:dyDescent="0.25">
      <c r="A23" t="s">
        <v>42</v>
      </c>
      <c r="B23">
        <v>263154481</v>
      </c>
      <c r="C23">
        <v>1462871585</v>
      </c>
      <c r="E23">
        <v>999794</v>
      </c>
      <c r="F23">
        <v>13145</v>
      </c>
      <c r="G23">
        <v>434605</v>
      </c>
      <c r="H23">
        <v>68141</v>
      </c>
      <c r="J23">
        <v>1727541751</v>
      </c>
      <c r="L23" s="1">
        <f t="shared" si="1"/>
        <v>1726.0260659999999</v>
      </c>
      <c r="M23" s="1">
        <f t="shared" si="2"/>
        <v>0</v>
      </c>
      <c r="N23" s="1">
        <f t="shared" si="3"/>
        <v>1726.0260659999999</v>
      </c>
      <c r="O23" s="1">
        <f t="shared" si="4"/>
        <v>1.012939</v>
      </c>
      <c r="P23" s="1">
        <f t="shared" si="5"/>
        <v>0.50274600000000003</v>
      </c>
      <c r="Q23" s="1"/>
      <c r="R23" s="1"/>
    </row>
    <row r="24" spans="1:57" x14ac:dyDescent="0.25">
      <c r="A24" t="s">
        <v>43</v>
      </c>
      <c r="B24">
        <v>1207917</v>
      </c>
      <c r="C24">
        <v>83703329</v>
      </c>
      <c r="D24">
        <v>46105723</v>
      </c>
      <c r="H24">
        <v>1031079</v>
      </c>
      <c r="J24">
        <v>132048048</v>
      </c>
      <c r="L24" s="1">
        <f t="shared" si="1"/>
        <v>84.911245999999991</v>
      </c>
      <c r="M24" s="1">
        <f t="shared" si="2"/>
        <v>46.105722999999998</v>
      </c>
      <c r="N24" s="1">
        <f t="shared" si="3"/>
        <v>131.01696899999999</v>
      </c>
      <c r="O24" s="1">
        <f t="shared" si="4"/>
        <v>0</v>
      </c>
      <c r="P24" s="1">
        <f t="shared" si="5"/>
        <v>1.0310789999999999</v>
      </c>
      <c r="Q24" s="1"/>
      <c r="R24" s="1"/>
    </row>
    <row r="25" spans="1:57" x14ac:dyDescent="0.25">
      <c r="A25" t="s">
        <v>44</v>
      </c>
      <c r="B25">
        <v>4040240</v>
      </c>
      <c r="C25">
        <v>6796708</v>
      </c>
      <c r="D25">
        <v>552223</v>
      </c>
      <c r="E25">
        <v>0</v>
      </c>
      <c r="F25">
        <v>0</v>
      </c>
      <c r="G25">
        <v>0</v>
      </c>
      <c r="H25">
        <v>1040202</v>
      </c>
      <c r="J25">
        <v>12429373</v>
      </c>
      <c r="L25" s="1">
        <f t="shared" si="1"/>
        <v>10.836948</v>
      </c>
      <c r="M25" s="1">
        <f t="shared" si="2"/>
        <v>0.55222300000000002</v>
      </c>
      <c r="N25" s="1">
        <f t="shared" si="3"/>
        <v>11.389170999999999</v>
      </c>
      <c r="O25" s="1">
        <f t="shared" si="4"/>
        <v>0</v>
      </c>
      <c r="P25" s="1">
        <f t="shared" si="5"/>
        <v>1.0402019999999998</v>
      </c>
      <c r="Q25" s="1"/>
      <c r="R25" s="1"/>
    </row>
    <row r="26" spans="1:57" x14ac:dyDescent="0.25">
      <c r="A26" t="s">
        <v>45</v>
      </c>
      <c r="B26">
        <v>45643363</v>
      </c>
      <c r="C26">
        <v>146630593</v>
      </c>
      <c r="D26">
        <v>27882664</v>
      </c>
      <c r="E26">
        <v>319654</v>
      </c>
      <c r="F26">
        <v>641091</v>
      </c>
      <c r="G26">
        <v>22449245</v>
      </c>
      <c r="H26">
        <v>187717889</v>
      </c>
      <c r="J26">
        <v>431284499</v>
      </c>
      <c r="L26" s="1">
        <f t="shared" si="1"/>
        <v>192.273956</v>
      </c>
      <c r="M26" s="1">
        <f t="shared" si="2"/>
        <v>27.882663999999998</v>
      </c>
      <c r="N26" s="1">
        <f t="shared" si="3"/>
        <v>220.15662</v>
      </c>
      <c r="O26" s="1">
        <f t="shared" si="4"/>
        <v>0.96074499999999996</v>
      </c>
      <c r="P26" s="1">
        <f t="shared" si="5"/>
        <v>210.167134</v>
      </c>
      <c r="Q26" s="1"/>
      <c r="R26" s="1"/>
    </row>
    <row r="27" spans="1:57" x14ac:dyDescent="0.25">
      <c r="A27" t="s">
        <v>7</v>
      </c>
      <c r="I27">
        <v>39486432991</v>
      </c>
      <c r="J27">
        <v>39486432991</v>
      </c>
      <c r="L27" s="2">
        <f t="shared" si="1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1"/>
      <c r="R27" s="1"/>
    </row>
    <row r="28" spans="1:57" x14ac:dyDescent="0.25">
      <c r="A28" t="s">
        <v>8</v>
      </c>
      <c r="B28">
        <v>23451984587</v>
      </c>
      <c r="C28">
        <v>13594988459</v>
      </c>
      <c r="D28">
        <v>1174639656</v>
      </c>
      <c r="E28">
        <v>61060865</v>
      </c>
      <c r="F28">
        <v>80977022</v>
      </c>
      <c r="G28">
        <v>115637215</v>
      </c>
      <c r="H28">
        <v>1007145187</v>
      </c>
      <c r="I28">
        <v>39486432991</v>
      </c>
      <c r="J28">
        <v>78972865982</v>
      </c>
      <c r="L28" s="1">
        <f>SUM(L9:L27)</f>
        <v>37046.973045999999</v>
      </c>
      <c r="M28" s="1">
        <f>SUM(M9:M27)</f>
        <v>1174.6396559999996</v>
      </c>
      <c r="N28" s="1">
        <f>SUM(L28:M28)</f>
        <v>38221.612701999999</v>
      </c>
      <c r="O28" s="1">
        <f>SUM(O9:O27)</f>
        <v>142.03788699999998</v>
      </c>
      <c r="P28" s="1">
        <f>SUM(P9:P27)</f>
        <v>1122.7824019999998</v>
      </c>
      <c r="Q28" s="1"/>
      <c r="R28" s="1"/>
    </row>
    <row r="32" spans="1:57" x14ac:dyDescent="0.25">
      <c r="A32" t="s">
        <v>0</v>
      </c>
      <c r="B32" t="s">
        <v>1</v>
      </c>
    </row>
    <row r="33" spans="1:49" ht="18.75" x14ac:dyDescent="0.3">
      <c r="A33" s="4">
        <v>2015</v>
      </c>
      <c r="AA33" t="s">
        <v>9</v>
      </c>
      <c r="AG33" t="s">
        <v>9</v>
      </c>
      <c r="AO33" t="s">
        <v>9</v>
      </c>
      <c r="AT33" s="13"/>
      <c r="AU33" t="s">
        <v>9</v>
      </c>
    </row>
    <row r="34" spans="1:49" x14ac:dyDescent="0.25">
      <c r="A34" t="s">
        <v>52</v>
      </c>
      <c r="B34" t="s">
        <v>4</v>
      </c>
      <c r="L34" t="s">
        <v>5</v>
      </c>
      <c r="AB34" t="s">
        <v>59</v>
      </c>
      <c r="AH34" t="s">
        <v>59</v>
      </c>
      <c r="AP34" t="s">
        <v>59</v>
      </c>
      <c r="AV34" t="s">
        <v>59</v>
      </c>
    </row>
    <row r="35" spans="1:49" ht="26.25" x14ac:dyDescent="0.25">
      <c r="A35" t="s">
        <v>6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T35" t="s">
        <v>9</v>
      </c>
      <c r="U35" t="s">
        <v>10</v>
      </c>
      <c r="V35" t="s">
        <v>11</v>
      </c>
      <c r="W35" t="s">
        <v>12</v>
      </c>
      <c r="X35" t="s">
        <v>13</v>
      </c>
      <c r="Y35" t="s">
        <v>14</v>
      </c>
      <c r="AA35" t="s">
        <v>48</v>
      </c>
      <c r="AB35" t="s">
        <v>18</v>
      </c>
      <c r="AC35" t="s">
        <v>34</v>
      </c>
      <c r="AD35" t="s">
        <v>47</v>
      </c>
      <c r="AE35" t="s">
        <v>30</v>
      </c>
      <c r="AG35" t="s">
        <v>48</v>
      </c>
      <c r="AH35" s="6" t="s">
        <v>57</v>
      </c>
      <c r="AI35" s="6" t="s">
        <v>58</v>
      </c>
      <c r="AJ35" s="6" t="s">
        <v>20</v>
      </c>
      <c r="AK35" s="6" t="s">
        <v>16</v>
      </c>
      <c r="AL35" s="6" t="s">
        <v>38</v>
      </c>
      <c r="AM35" s="6" t="s">
        <v>14</v>
      </c>
      <c r="AO35" t="s">
        <v>49</v>
      </c>
      <c r="AP35" t="s">
        <v>18</v>
      </c>
      <c r="AQ35" t="s">
        <v>34</v>
      </c>
      <c r="AR35" t="s">
        <v>47</v>
      </c>
      <c r="AS35" t="s">
        <v>30</v>
      </c>
      <c r="AU35" t="s">
        <v>49</v>
      </c>
      <c r="AV35" s="6" t="s">
        <v>57</v>
      </c>
      <c r="AW35" s="6" t="s">
        <v>58</v>
      </c>
    </row>
    <row r="36" spans="1:49" x14ac:dyDescent="0.25">
      <c r="A36" t="s">
        <v>15</v>
      </c>
      <c r="B36">
        <v>13919502</v>
      </c>
      <c r="C36">
        <v>213981729</v>
      </c>
      <c r="E36">
        <v>3762031</v>
      </c>
      <c r="F36">
        <v>117806</v>
      </c>
      <c r="G36">
        <v>189354</v>
      </c>
      <c r="H36">
        <v>6584</v>
      </c>
      <c r="I36">
        <v>231977006</v>
      </c>
      <c r="L36" s="1">
        <f>(B36+C36)*0.000001</f>
        <v>227.901231</v>
      </c>
      <c r="M36" s="1">
        <f>D36*0.000001</f>
        <v>0</v>
      </c>
      <c r="N36" s="1">
        <f>SUM(L36:M36)</f>
        <v>227.901231</v>
      </c>
      <c r="O36" s="1">
        <f>(E36+F36)*0.000001</f>
        <v>3.8798369999999998</v>
      </c>
      <c r="P36" s="1">
        <f>(G36+H36)*0.000001</f>
        <v>0.195938</v>
      </c>
      <c r="S36" t="s">
        <v>16</v>
      </c>
      <c r="T36" s="1">
        <f>L36</f>
        <v>227.901231</v>
      </c>
      <c r="U36" s="1">
        <f t="shared" ref="U36" si="15">M36</f>
        <v>0</v>
      </c>
      <c r="V36" s="1">
        <f t="shared" ref="V36" si="16">N36</f>
        <v>227.901231</v>
      </c>
      <c r="W36" s="1">
        <f t="shared" ref="W36" si="17">O36</f>
        <v>3.8798369999999998</v>
      </c>
      <c r="X36" s="1">
        <f t="shared" ref="X36" si="18">P36</f>
        <v>0.195938</v>
      </c>
      <c r="Y36" s="1">
        <f>V36+W36+X36</f>
        <v>231.97700600000002</v>
      </c>
      <c r="AA36" t="s">
        <v>68</v>
      </c>
      <c r="AB36" s="1">
        <f>T37</f>
        <v>13892.213049</v>
      </c>
      <c r="AC36" s="1">
        <f>T45</f>
        <v>258.88171799999998</v>
      </c>
      <c r="AD36" s="1">
        <f>T41</f>
        <v>8726.8940039999998</v>
      </c>
      <c r="AE36" s="1">
        <f>T43</f>
        <v>2.207865</v>
      </c>
      <c r="AG36" t="s">
        <v>69</v>
      </c>
      <c r="AH36" s="1">
        <f>T48</f>
        <v>189.78324999999998</v>
      </c>
      <c r="AI36" s="1">
        <f>T46</f>
        <v>252.91931099999999</v>
      </c>
      <c r="AJ36" s="1">
        <f>T38</f>
        <v>148.33587299999999</v>
      </c>
      <c r="AK36" s="1">
        <f>T36</f>
        <v>227.901231</v>
      </c>
      <c r="AL36" s="1">
        <f>T47</f>
        <v>1775.705428</v>
      </c>
      <c r="AM36" s="1">
        <f>SUM(AH36:AL36)</f>
        <v>2594.6450930000001</v>
      </c>
      <c r="AO36" t="s">
        <v>68</v>
      </c>
      <c r="AP36" s="1">
        <f>U37</f>
        <v>189.56667099999999</v>
      </c>
      <c r="AQ36" s="1">
        <f>U45</f>
        <v>15.003373999999999</v>
      </c>
      <c r="AR36" s="1">
        <f>U41</f>
        <v>917.552772</v>
      </c>
      <c r="AS36" s="1">
        <f>U43</f>
        <v>27.231597999999998</v>
      </c>
      <c r="AU36" t="s">
        <v>69</v>
      </c>
      <c r="AV36" s="1">
        <f>U48</f>
        <v>25.522895999999999</v>
      </c>
      <c r="AW36" s="1">
        <f>U46</f>
        <v>14.734845</v>
      </c>
    </row>
    <row r="37" spans="1:49" x14ac:dyDescent="0.25">
      <c r="A37" t="s">
        <v>17</v>
      </c>
      <c r="B37">
        <v>10455536039</v>
      </c>
      <c r="C37">
        <v>3375024734</v>
      </c>
      <c r="D37">
        <v>148013368</v>
      </c>
      <c r="E37">
        <v>90744</v>
      </c>
      <c r="F37">
        <v>3351798</v>
      </c>
      <c r="G37">
        <v>2516368</v>
      </c>
      <c r="H37">
        <v>79209962</v>
      </c>
      <c r="I37">
        <v>14063743013</v>
      </c>
      <c r="L37" s="1">
        <f t="shared" ref="L37:L54" si="19">(B37+C37)*0.000001</f>
        <v>13830.560772999999</v>
      </c>
      <c r="M37" s="1">
        <f t="shared" ref="M37:M54" si="20">D37*0.000001</f>
        <v>148.01336799999999</v>
      </c>
      <c r="N37" s="1">
        <f t="shared" ref="N37:N54" si="21">SUM(L37:M37)</f>
        <v>13978.574140999999</v>
      </c>
      <c r="O37" s="1">
        <f t="shared" ref="O37:O54" si="22">(E37+F37)*0.000001</f>
        <v>3.442542</v>
      </c>
      <c r="P37" s="1">
        <f t="shared" ref="P37:P54" si="23">(G37+H37)*0.000001</f>
        <v>81.72632999999999</v>
      </c>
      <c r="S37" t="s">
        <v>18</v>
      </c>
      <c r="T37" s="1">
        <f>L37+L51</f>
        <v>13892.213049</v>
      </c>
      <c r="U37" s="1">
        <f t="shared" ref="U37" si="24">M37+M51</f>
        <v>189.56667099999999</v>
      </c>
      <c r="V37" s="1">
        <f t="shared" ref="V37" si="25">N37+N51</f>
        <v>14081.779719999999</v>
      </c>
      <c r="W37" s="1">
        <f t="shared" ref="W37" si="26">O37+O51</f>
        <v>3.442542</v>
      </c>
      <c r="X37" s="1">
        <f t="shared" ref="X37" si="27">P37+P51</f>
        <v>82.656116999999995</v>
      </c>
      <c r="Y37" s="1">
        <f>V37+W37+X37</f>
        <v>14167.878379</v>
      </c>
    </row>
    <row r="38" spans="1:49" x14ac:dyDescent="0.25">
      <c r="A38" t="s">
        <v>19</v>
      </c>
      <c r="B38">
        <v>46791436</v>
      </c>
      <c r="C38">
        <v>20203971</v>
      </c>
      <c r="D38">
        <v>2672318</v>
      </c>
      <c r="E38">
        <v>199084</v>
      </c>
      <c r="F38">
        <v>913953</v>
      </c>
      <c r="G38">
        <v>476774</v>
      </c>
      <c r="H38">
        <v>643899</v>
      </c>
      <c r="I38">
        <v>71901435</v>
      </c>
      <c r="L38" s="1">
        <f t="shared" si="19"/>
        <v>66.995407</v>
      </c>
      <c r="M38" s="1">
        <f t="shared" si="20"/>
        <v>2.6723179999999997</v>
      </c>
      <c r="N38" s="1">
        <f t="shared" si="21"/>
        <v>69.667725000000004</v>
      </c>
      <c r="O38" s="1">
        <f t="shared" si="22"/>
        <v>1.1130370000000001</v>
      </c>
      <c r="P38" s="1">
        <f t="shared" si="23"/>
        <v>1.120673</v>
      </c>
      <c r="S38" t="s">
        <v>20</v>
      </c>
      <c r="T38" s="1">
        <f>L39</f>
        <v>148.33587299999999</v>
      </c>
      <c r="U38" s="1">
        <f>M39</f>
        <v>0</v>
      </c>
      <c r="V38" s="1">
        <f>N39</f>
        <v>148.33587299999999</v>
      </c>
      <c r="W38" s="1">
        <f>O39</f>
        <v>0</v>
      </c>
      <c r="X38" s="1">
        <f>P39</f>
        <v>0</v>
      </c>
      <c r="Y38" s="1">
        <f t="shared" ref="Y38:Y48" si="28">V38+W38+X38</f>
        <v>148.33587299999999</v>
      </c>
    </row>
    <row r="39" spans="1:49" x14ac:dyDescent="0.25">
      <c r="A39" t="s">
        <v>21</v>
      </c>
      <c r="B39">
        <v>10144756</v>
      </c>
      <c r="C39">
        <v>138191117</v>
      </c>
      <c r="I39">
        <v>148335873</v>
      </c>
      <c r="L39" s="1">
        <f t="shared" si="19"/>
        <v>148.33587299999999</v>
      </c>
      <c r="M39" s="1">
        <f t="shared" si="20"/>
        <v>0</v>
      </c>
      <c r="N39" s="1">
        <f t="shared" si="21"/>
        <v>148.33587299999999</v>
      </c>
      <c r="O39" s="1">
        <f t="shared" si="22"/>
        <v>0</v>
      </c>
      <c r="P39" s="1">
        <f t="shared" si="23"/>
        <v>0</v>
      </c>
      <c r="S39" t="s">
        <v>22</v>
      </c>
      <c r="T39" s="1">
        <f>L40</f>
        <v>0</v>
      </c>
      <c r="U39" s="1">
        <f t="shared" ref="U39:U40" si="29">M40</f>
        <v>0</v>
      </c>
      <c r="V39" s="1">
        <f t="shared" ref="V39:V40" si="30">N40</f>
        <v>0</v>
      </c>
      <c r="W39" s="1">
        <f t="shared" ref="W39:W40" si="31">O40</f>
        <v>0</v>
      </c>
      <c r="X39" s="1">
        <f t="shared" ref="X39:X40" si="32">P40</f>
        <v>0</v>
      </c>
      <c r="Y39" s="1">
        <f t="shared" si="28"/>
        <v>0</v>
      </c>
    </row>
    <row r="40" spans="1:49" x14ac:dyDescent="0.25">
      <c r="A40" t="s">
        <v>23</v>
      </c>
      <c r="B40">
        <v>0</v>
      </c>
      <c r="C40">
        <v>0</v>
      </c>
      <c r="E40">
        <v>0</v>
      </c>
      <c r="I40">
        <v>0</v>
      </c>
      <c r="L40" s="1">
        <f t="shared" si="19"/>
        <v>0</v>
      </c>
      <c r="M40" s="1">
        <f t="shared" si="20"/>
        <v>0</v>
      </c>
      <c r="N40" s="1">
        <f t="shared" si="21"/>
        <v>0</v>
      </c>
      <c r="O40" s="1">
        <f t="shared" si="22"/>
        <v>0</v>
      </c>
      <c r="P40" s="1">
        <f t="shared" si="23"/>
        <v>0</v>
      </c>
      <c r="S40" t="s">
        <v>24</v>
      </c>
      <c r="T40" s="1">
        <f>L41</f>
        <v>2307.8097849999999</v>
      </c>
      <c r="U40" s="1">
        <f t="shared" si="29"/>
        <v>0</v>
      </c>
      <c r="V40" s="1">
        <f t="shared" si="30"/>
        <v>2307.8097849999999</v>
      </c>
      <c r="W40" s="1">
        <f t="shared" si="31"/>
        <v>0.32514199999999999</v>
      </c>
      <c r="X40" s="1">
        <f t="shared" si="32"/>
        <v>13.135147</v>
      </c>
      <c r="Y40" s="1">
        <f t="shared" si="28"/>
        <v>2321.270074</v>
      </c>
    </row>
    <row r="41" spans="1:49" x14ac:dyDescent="0.25">
      <c r="A41" t="s">
        <v>25</v>
      </c>
      <c r="B41">
        <v>2140105171</v>
      </c>
      <c r="C41">
        <v>167704614</v>
      </c>
      <c r="E41">
        <v>272156</v>
      </c>
      <c r="F41">
        <v>52986</v>
      </c>
      <c r="G41">
        <v>9711204</v>
      </c>
      <c r="H41">
        <v>3423943</v>
      </c>
      <c r="I41">
        <v>2321270074</v>
      </c>
      <c r="L41" s="1">
        <f t="shared" si="19"/>
        <v>2307.8097849999999</v>
      </c>
      <c r="M41" s="1">
        <f t="shared" si="20"/>
        <v>0</v>
      </c>
      <c r="N41" s="1">
        <f t="shared" si="21"/>
        <v>2307.8097849999999</v>
      </c>
      <c r="O41" s="1">
        <f t="shared" si="22"/>
        <v>0.32514199999999999</v>
      </c>
      <c r="P41" s="1">
        <f t="shared" si="23"/>
        <v>13.135147</v>
      </c>
      <c r="S41" t="s">
        <v>26</v>
      </c>
      <c r="T41" s="1">
        <f>L43</f>
        <v>8726.8940039999998</v>
      </c>
      <c r="U41" s="1">
        <f t="shared" ref="U41:U43" si="33">M43</f>
        <v>917.552772</v>
      </c>
      <c r="V41" s="1">
        <f t="shared" ref="V41:V43" si="34">N43</f>
        <v>9644.4467760000007</v>
      </c>
      <c r="W41" s="1">
        <f t="shared" ref="W41:W43" si="35">O43</f>
        <v>71.928989000000001</v>
      </c>
      <c r="X41" s="1">
        <f t="shared" ref="X41:X43" si="36">P43</f>
        <v>644.61464899999999</v>
      </c>
      <c r="Y41" s="1">
        <f t="shared" si="28"/>
        <v>10360.990414</v>
      </c>
    </row>
    <row r="42" spans="1:49" x14ac:dyDescent="0.25">
      <c r="A42" t="s">
        <v>27</v>
      </c>
      <c r="B42">
        <v>17140689</v>
      </c>
      <c r="C42">
        <v>213098114</v>
      </c>
      <c r="D42">
        <v>9504345</v>
      </c>
      <c r="E42">
        <v>25465219</v>
      </c>
      <c r="F42">
        <v>3626248</v>
      </c>
      <c r="G42">
        <v>1018553</v>
      </c>
      <c r="H42">
        <v>1348762</v>
      </c>
      <c r="I42">
        <v>271201930</v>
      </c>
      <c r="L42" s="1">
        <f t="shared" si="19"/>
        <v>230.23880299999999</v>
      </c>
      <c r="M42" s="1">
        <f t="shared" si="20"/>
        <v>9.5043449999999989</v>
      </c>
      <c r="N42" s="1">
        <f t="shared" si="21"/>
        <v>239.74314799999999</v>
      </c>
      <c r="O42" s="1">
        <f t="shared" si="22"/>
        <v>29.091466999999998</v>
      </c>
      <c r="P42" s="1">
        <f t="shared" si="23"/>
        <v>2.3673150000000001</v>
      </c>
      <c r="S42" t="s">
        <v>28</v>
      </c>
      <c r="T42" s="1">
        <f>L44</f>
        <v>8338.1286959999998</v>
      </c>
      <c r="U42" s="1">
        <f t="shared" si="33"/>
        <v>0</v>
      </c>
      <c r="V42" s="1">
        <f t="shared" si="34"/>
        <v>8338.1286959999998</v>
      </c>
      <c r="W42" s="1">
        <f t="shared" si="35"/>
        <v>0</v>
      </c>
      <c r="X42" s="1">
        <f t="shared" si="36"/>
        <v>0</v>
      </c>
      <c r="Y42" s="1">
        <f t="shared" si="28"/>
        <v>8338.1286959999998</v>
      </c>
    </row>
    <row r="43" spans="1:49" x14ac:dyDescent="0.25">
      <c r="A43" t="s">
        <v>29</v>
      </c>
      <c r="B43">
        <v>4905009200</v>
      </c>
      <c r="C43">
        <v>3821884804</v>
      </c>
      <c r="D43">
        <v>917552772</v>
      </c>
      <c r="E43">
        <v>5558641</v>
      </c>
      <c r="F43">
        <v>66370348</v>
      </c>
      <c r="G43">
        <v>33516095</v>
      </c>
      <c r="H43">
        <v>611098554</v>
      </c>
      <c r="I43">
        <v>10360990414</v>
      </c>
      <c r="L43" s="1">
        <f t="shared" si="19"/>
        <v>8726.8940039999998</v>
      </c>
      <c r="M43" s="1">
        <f t="shared" si="20"/>
        <v>917.552772</v>
      </c>
      <c r="N43" s="1">
        <f t="shared" si="21"/>
        <v>9644.4467760000007</v>
      </c>
      <c r="O43" s="1">
        <f t="shared" si="22"/>
        <v>71.928989000000001</v>
      </c>
      <c r="P43" s="1">
        <f t="shared" si="23"/>
        <v>644.61464899999999</v>
      </c>
      <c r="S43" t="s">
        <v>30</v>
      </c>
      <c r="T43" s="1">
        <f>L45</f>
        <v>2.207865</v>
      </c>
      <c r="U43" s="1">
        <f t="shared" si="33"/>
        <v>27.231597999999998</v>
      </c>
      <c r="V43" s="1">
        <f t="shared" si="34"/>
        <v>29.439462999999996</v>
      </c>
      <c r="W43" s="1">
        <f t="shared" si="35"/>
        <v>0</v>
      </c>
      <c r="X43" s="1">
        <f t="shared" si="36"/>
        <v>76.557508999999996</v>
      </c>
      <c r="Y43" s="1">
        <f t="shared" si="28"/>
        <v>105.996972</v>
      </c>
    </row>
    <row r="44" spans="1:49" x14ac:dyDescent="0.25">
      <c r="A44" t="s">
        <v>31</v>
      </c>
      <c r="B44">
        <v>4358571364</v>
      </c>
      <c r="C44">
        <v>3979557332</v>
      </c>
      <c r="I44">
        <v>8338128696</v>
      </c>
      <c r="L44" s="1">
        <f t="shared" si="19"/>
        <v>8338.1286959999998</v>
      </c>
      <c r="M44" s="1">
        <f t="shared" si="20"/>
        <v>0</v>
      </c>
      <c r="N44" s="1">
        <f t="shared" si="21"/>
        <v>8338.1286959999998</v>
      </c>
      <c r="O44" s="1">
        <f t="shared" si="22"/>
        <v>0</v>
      </c>
      <c r="P44" s="1">
        <f t="shared" si="23"/>
        <v>0</v>
      </c>
      <c r="S44" t="s">
        <v>32</v>
      </c>
      <c r="T44" s="1">
        <f>L47</f>
        <v>114.45364599999999</v>
      </c>
      <c r="U44" s="1">
        <f t="shared" ref="U44" si="37">M47</f>
        <v>12.806218999999999</v>
      </c>
      <c r="V44" s="1">
        <f t="shared" ref="V44" si="38">N47</f>
        <v>127.25986499999999</v>
      </c>
      <c r="W44" s="1">
        <f t="shared" ref="W44" si="39">O47</f>
        <v>18.488301</v>
      </c>
      <c r="X44" s="1">
        <f t="shared" ref="X44" si="40">P47</f>
        <v>57.864671999999999</v>
      </c>
      <c r="Y44" s="1">
        <f t="shared" si="28"/>
        <v>203.61283800000001</v>
      </c>
    </row>
    <row r="45" spans="1:49" x14ac:dyDescent="0.25">
      <c r="A45" t="s">
        <v>33</v>
      </c>
      <c r="B45">
        <v>2207864</v>
      </c>
      <c r="C45">
        <v>1</v>
      </c>
      <c r="D45">
        <v>27231598</v>
      </c>
      <c r="G45">
        <v>6000710</v>
      </c>
      <c r="H45">
        <v>70556799</v>
      </c>
      <c r="I45">
        <v>105996972</v>
      </c>
      <c r="L45" s="1">
        <f t="shared" si="19"/>
        <v>2.207865</v>
      </c>
      <c r="M45" s="1">
        <f t="shared" si="20"/>
        <v>27.231597999999998</v>
      </c>
      <c r="N45" s="1">
        <f t="shared" si="21"/>
        <v>29.439462999999996</v>
      </c>
      <c r="O45" s="1">
        <f t="shared" si="22"/>
        <v>0</v>
      </c>
      <c r="P45" s="1">
        <f t="shared" si="23"/>
        <v>76.557508999999996</v>
      </c>
      <c r="S45" t="s">
        <v>34</v>
      </c>
      <c r="T45" s="1">
        <f>L38+L49+L48+L52</f>
        <v>258.88171799999998</v>
      </c>
      <c r="U45" s="1">
        <f t="shared" ref="U45" si="41">M38+M49+M48+M52</f>
        <v>15.003373999999999</v>
      </c>
      <c r="V45" s="1">
        <f t="shared" ref="V45" si="42">N38+N49+N48+N52</f>
        <v>273.88509199999999</v>
      </c>
      <c r="W45" s="1">
        <f t="shared" ref="W45" si="43">O38+O49+O48+O52</f>
        <v>1.5400660000000002</v>
      </c>
      <c r="X45" s="1">
        <f t="shared" ref="X45" si="44">P38+P49+P48+P52</f>
        <v>11.026843</v>
      </c>
      <c r="Y45" s="1">
        <f t="shared" si="28"/>
        <v>286.452001</v>
      </c>
    </row>
    <row r="46" spans="1:49" x14ac:dyDescent="0.25">
      <c r="A46" t="s">
        <v>35</v>
      </c>
      <c r="B46">
        <v>2853452</v>
      </c>
      <c r="C46">
        <v>19827056</v>
      </c>
      <c r="D46">
        <v>5230500</v>
      </c>
      <c r="E46">
        <v>940626</v>
      </c>
      <c r="F46">
        <v>4994550</v>
      </c>
      <c r="G46">
        <v>723876</v>
      </c>
      <c r="H46">
        <v>7215296</v>
      </c>
      <c r="I46">
        <v>41785356</v>
      </c>
      <c r="L46" s="1">
        <f t="shared" si="19"/>
        <v>22.680508</v>
      </c>
      <c r="M46" s="1">
        <f t="shared" si="20"/>
        <v>5.2305000000000001</v>
      </c>
      <c r="N46" s="1">
        <f t="shared" si="21"/>
        <v>27.911007999999999</v>
      </c>
      <c r="O46" s="1">
        <f t="shared" si="22"/>
        <v>5.9351759999999993</v>
      </c>
      <c r="P46" s="1">
        <f t="shared" si="23"/>
        <v>7.9391719999999992</v>
      </c>
      <c r="S46" t="s">
        <v>36</v>
      </c>
      <c r="T46" s="1">
        <f>L42+L46</f>
        <v>252.91931099999999</v>
      </c>
      <c r="U46" s="1">
        <f t="shared" ref="U46" si="45">M42+M46</f>
        <v>14.734845</v>
      </c>
      <c r="V46" s="1">
        <f t="shared" ref="V46" si="46">N42+N46</f>
        <v>267.654156</v>
      </c>
      <c r="W46" s="1">
        <f t="shared" ref="W46" si="47">O42+O46</f>
        <v>35.026643</v>
      </c>
      <c r="X46" s="1">
        <f t="shared" ref="X46" si="48">P42+P46</f>
        <v>10.306486999999999</v>
      </c>
      <c r="Y46" s="1">
        <f t="shared" si="28"/>
        <v>312.98728599999998</v>
      </c>
    </row>
    <row r="47" spans="1:49" x14ac:dyDescent="0.25">
      <c r="A47" t="s">
        <v>37</v>
      </c>
      <c r="B47">
        <v>8182527</v>
      </c>
      <c r="C47">
        <v>106271119</v>
      </c>
      <c r="D47">
        <v>12806219</v>
      </c>
      <c r="E47">
        <v>15440502</v>
      </c>
      <c r="F47">
        <v>3047799</v>
      </c>
      <c r="G47">
        <v>17680909</v>
      </c>
      <c r="H47">
        <v>40183763</v>
      </c>
      <c r="I47">
        <v>203612838</v>
      </c>
      <c r="L47" s="1">
        <f t="shared" si="19"/>
        <v>114.45364599999999</v>
      </c>
      <c r="M47" s="1">
        <f t="shared" si="20"/>
        <v>12.806218999999999</v>
      </c>
      <c r="N47" s="1">
        <f t="shared" si="21"/>
        <v>127.25986499999999</v>
      </c>
      <c r="O47" s="1">
        <f t="shared" si="22"/>
        <v>18.488301</v>
      </c>
      <c r="P47" s="1">
        <f t="shared" si="23"/>
        <v>57.864671999999999</v>
      </c>
      <c r="S47" t="s">
        <v>38</v>
      </c>
      <c r="T47" s="1">
        <f>L50</f>
        <v>1775.705428</v>
      </c>
      <c r="U47" s="1">
        <f t="shared" ref="U47" si="49">M50</f>
        <v>0</v>
      </c>
      <c r="V47" s="1">
        <f t="shared" ref="V47" si="50">N50</f>
        <v>1775.705428</v>
      </c>
      <c r="W47" s="1">
        <f t="shared" ref="W47" si="51">O50</f>
        <v>1.1034549999999999</v>
      </c>
      <c r="X47" s="1">
        <f t="shared" ref="X47" si="52">P50</f>
        <v>0.49720499999999995</v>
      </c>
      <c r="Y47" s="1">
        <f t="shared" si="28"/>
        <v>1777.3060879999998</v>
      </c>
    </row>
    <row r="48" spans="1:49" x14ac:dyDescent="0.25">
      <c r="A48" t="s">
        <v>39</v>
      </c>
      <c r="B48">
        <v>87209887</v>
      </c>
      <c r="C48">
        <v>13231259</v>
      </c>
      <c r="D48">
        <v>5657732</v>
      </c>
      <c r="F48">
        <v>58151</v>
      </c>
      <c r="G48">
        <v>2107780</v>
      </c>
      <c r="H48">
        <v>5303439</v>
      </c>
      <c r="I48">
        <v>113568248</v>
      </c>
      <c r="L48" s="1">
        <f t="shared" si="19"/>
        <v>100.44114599999999</v>
      </c>
      <c r="M48" s="1">
        <f t="shared" si="20"/>
        <v>5.6577319999999993</v>
      </c>
      <c r="N48" s="1">
        <f t="shared" si="21"/>
        <v>106.09887799999998</v>
      </c>
      <c r="O48" s="1">
        <f t="shared" si="22"/>
        <v>5.8150999999999994E-2</v>
      </c>
      <c r="P48" s="1">
        <f t="shared" si="23"/>
        <v>7.411219</v>
      </c>
      <c r="S48" t="s">
        <v>40</v>
      </c>
      <c r="T48" s="1">
        <f>L53</f>
        <v>189.78324999999998</v>
      </c>
      <c r="U48" s="1">
        <f t="shared" ref="U48" si="53">M53</f>
        <v>25.522895999999999</v>
      </c>
      <c r="V48" s="1">
        <f t="shared" ref="V48" si="54">N53</f>
        <v>215.30614599999998</v>
      </c>
      <c r="W48" s="1">
        <f t="shared" ref="W48" si="55">O53</f>
        <v>0.50411399999999995</v>
      </c>
      <c r="X48" s="1">
        <f t="shared" ref="X48" si="56">P53</f>
        <v>190.839787</v>
      </c>
      <c r="Y48" s="1">
        <f t="shared" si="28"/>
        <v>406.65004699999997</v>
      </c>
    </row>
    <row r="49" spans="1:49" x14ac:dyDescent="0.25">
      <c r="A49" t="s">
        <v>41</v>
      </c>
      <c r="B49">
        <v>60775977</v>
      </c>
      <c r="C49">
        <v>20346692</v>
      </c>
      <c r="D49">
        <v>6103658</v>
      </c>
      <c r="E49">
        <v>0</v>
      </c>
      <c r="F49">
        <v>368875</v>
      </c>
      <c r="G49">
        <v>18210</v>
      </c>
      <c r="H49">
        <v>1069744</v>
      </c>
      <c r="I49">
        <v>88683156</v>
      </c>
      <c r="L49" s="1">
        <f t="shared" si="19"/>
        <v>81.122669000000002</v>
      </c>
      <c r="M49" s="1">
        <f t="shared" si="20"/>
        <v>6.1036579999999994</v>
      </c>
      <c r="N49" s="1">
        <f t="shared" si="21"/>
        <v>87.226326999999998</v>
      </c>
      <c r="O49" s="1">
        <f t="shared" si="22"/>
        <v>0.36887500000000001</v>
      </c>
      <c r="P49" s="1">
        <f t="shared" si="23"/>
        <v>1.0879539999999999</v>
      </c>
      <c r="S49" t="s">
        <v>14</v>
      </c>
      <c r="Y49" s="1">
        <f>SUM(Y36:Y48)</f>
        <v>38661.585674000002</v>
      </c>
    </row>
    <row r="50" spans="1:49" x14ac:dyDescent="0.25">
      <c r="A50" t="s">
        <v>42</v>
      </c>
      <c r="B50">
        <v>283407014</v>
      </c>
      <c r="C50">
        <v>1492298414</v>
      </c>
      <c r="E50">
        <v>1088944</v>
      </c>
      <c r="F50">
        <v>14511</v>
      </c>
      <c r="G50">
        <v>427723</v>
      </c>
      <c r="H50">
        <v>69482</v>
      </c>
      <c r="I50">
        <v>1777306088</v>
      </c>
      <c r="L50" s="1">
        <f t="shared" si="19"/>
        <v>1775.705428</v>
      </c>
      <c r="M50" s="1">
        <f t="shared" si="20"/>
        <v>0</v>
      </c>
      <c r="N50" s="1">
        <f t="shared" si="21"/>
        <v>1775.705428</v>
      </c>
      <c r="O50" s="1">
        <f t="shared" si="22"/>
        <v>1.1034549999999999</v>
      </c>
      <c r="P50" s="1">
        <f t="shared" si="23"/>
        <v>0.49720499999999995</v>
      </c>
    </row>
    <row r="51" spans="1:49" x14ac:dyDescent="0.25">
      <c r="A51" t="s">
        <v>43</v>
      </c>
      <c r="B51">
        <v>1374439</v>
      </c>
      <c r="C51">
        <v>60277837</v>
      </c>
      <c r="D51">
        <v>41553303</v>
      </c>
      <c r="H51">
        <v>929787</v>
      </c>
      <c r="I51">
        <v>104135366</v>
      </c>
      <c r="L51" s="1">
        <f t="shared" si="19"/>
        <v>61.652276000000001</v>
      </c>
      <c r="M51" s="1">
        <f t="shared" si="20"/>
        <v>41.553303</v>
      </c>
      <c r="N51" s="1">
        <f t="shared" si="21"/>
        <v>103.205579</v>
      </c>
      <c r="O51" s="1">
        <f t="shared" si="22"/>
        <v>0</v>
      </c>
      <c r="P51" s="1">
        <f t="shared" si="23"/>
        <v>0.92978699999999992</v>
      </c>
    </row>
    <row r="52" spans="1:49" x14ac:dyDescent="0.25">
      <c r="A52" t="s">
        <v>44</v>
      </c>
      <c r="B52">
        <v>4240088</v>
      </c>
      <c r="C52">
        <v>6082408</v>
      </c>
      <c r="D52">
        <v>569666</v>
      </c>
      <c r="E52">
        <v>0</v>
      </c>
      <c r="F52">
        <v>3</v>
      </c>
      <c r="G52">
        <v>0</v>
      </c>
      <c r="H52">
        <v>1406997</v>
      </c>
      <c r="I52">
        <v>12299162</v>
      </c>
      <c r="L52" s="1">
        <f t="shared" si="19"/>
        <v>10.322495999999999</v>
      </c>
      <c r="M52" s="1">
        <f t="shared" si="20"/>
        <v>0.56966600000000001</v>
      </c>
      <c r="N52" s="1">
        <f t="shared" si="21"/>
        <v>10.892161999999999</v>
      </c>
      <c r="O52" s="1">
        <f t="shared" si="22"/>
        <v>3.0000000000000001E-6</v>
      </c>
      <c r="P52" s="1">
        <f t="shared" si="23"/>
        <v>1.4069969999999998</v>
      </c>
    </row>
    <row r="53" spans="1:49" x14ac:dyDescent="0.25">
      <c r="A53" t="s">
        <v>45</v>
      </c>
      <c r="B53">
        <v>43918749</v>
      </c>
      <c r="C53">
        <v>145864501</v>
      </c>
      <c r="D53">
        <v>25522896</v>
      </c>
      <c r="E53">
        <v>27377</v>
      </c>
      <c r="F53">
        <v>476737</v>
      </c>
      <c r="G53">
        <v>2706398</v>
      </c>
      <c r="H53">
        <v>188133389</v>
      </c>
      <c r="I53">
        <v>406650047</v>
      </c>
      <c r="L53" s="1">
        <f t="shared" si="19"/>
        <v>189.78324999999998</v>
      </c>
      <c r="M53" s="1">
        <f t="shared" si="20"/>
        <v>25.522895999999999</v>
      </c>
      <c r="N53" s="1">
        <f t="shared" si="21"/>
        <v>215.30614599999998</v>
      </c>
      <c r="O53" s="1">
        <f t="shared" si="22"/>
        <v>0.50411399999999995</v>
      </c>
      <c r="P53" s="1">
        <f t="shared" si="23"/>
        <v>190.839787</v>
      </c>
    </row>
    <row r="54" spans="1:49" x14ac:dyDescent="0.25">
      <c r="A54" t="s">
        <v>8</v>
      </c>
      <c r="B54">
        <v>22441388154</v>
      </c>
      <c r="C54">
        <v>13793845702</v>
      </c>
      <c r="D54">
        <v>1202418375</v>
      </c>
      <c r="E54">
        <v>52845324</v>
      </c>
      <c r="F54">
        <v>83393765</v>
      </c>
      <c r="G54">
        <v>77093954</v>
      </c>
      <c r="H54">
        <v>1010600400</v>
      </c>
      <c r="I54">
        <v>38661585674</v>
      </c>
      <c r="L54" s="2">
        <f t="shared" si="19"/>
        <v>36235.233855999999</v>
      </c>
      <c r="M54" s="2">
        <f t="shared" si="20"/>
        <v>1202.418375</v>
      </c>
      <c r="N54" s="2">
        <f t="shared" si="21"/>
        <v>37437.652231</v>
      </c>
      <c r="O54" s="2">
        <f t="shared" si="22"/>
        <v>136.23908900000001</v>
      </c>
      <c r="P54" s="2">
        <f t="shared" si="23"/>
        <v>1087.694354</v>
      </c>
    </row>
    <row r="55" spans="1:49" x14ac:dyDescent="0.25">
      <c r="L55" s="1">
        <f>SUM(L36:L54)</f>
        <v>72470.467711999983</v>
      </c>
      <c r="M55" s="1">
        <f>SUM(M36:M54)</f>
        <v>2404.8367499999999</v>
      </c>
      <c r="N55" s="1">
        <f>SUM(L55:M55)</f>
        <v>74875.304461999986</v>
      </c>
      <c r="O55" s="1">
        <f>SUM(O36:O54)</f>
        <v>272.47817799999996</v>
      </c>
      <c r="P55" s="1">
        <f>SUM(P36:P54)</f>
        <v>2175.388708</v>
      </c>
    </row>
    <row r="58" spans="1:49" x14ac:dyDescent="0.25">
      <c r="A58" t="s">
        <v>0</v>
      </c>
      <c r="B58" t="s">
        <v>1</v>
      </c>
    </row>
    <row r="59" spans="1:49" ht="18.75" x14ac:dyDescent="0.3">
      <c r="A59" s="4">
        <v>2016</v>
      </c>
      <c r="AA59" t="s">
        <v>9</v>
      </c>
      <c r="AG59" t="s">
        <v>9</v>
      </c>
      <c r="AO59" t="s">
        <v>9</v>
      </c>
      <c r="AT59" s="13"/>
      <c r="AU59" t="s">
        <v>9</v>
      </c>
    </row>
    <row r="60" spans="1:49" x14ac:dyDescent="0.25">
      <c r="A60" t="s">
        <v>52</v>
      </c>
      <c r="B60" t="s">
        <v>4</v>
      </c>
      <c r="L60" t="s">
        <v>5</v>
      </c>
      <c r="AB60" t="s">
        <v>59</v>
      </c>
      <c r="AH60" t="s">
        <v>59</v>
      </c>
      <c r="AP60" t="s">
        <v>59</v>
      </c>
      <c r="AV60" t="s">
        <v>59</v>
      </c>
    </row>
    <row r="61" spans="1:49" ht="26.25" x14ac:dyDescent="0.25">
      <c r="A61" t="s">
        <v>6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 t="s">
        <v>8</v>
      </c>
      <c r="L61" t="s">
        <v>9</v>
      </c>
      <c r="M61" t="s">
        <v>10</v>
      </c>
      <c r="N61" t="s">
        <v>11</v>
      </c>
      <c r="O61" t="s">
        <v>12</v>
      </c>
      <c r="P61" t="s">
        <v>13</v>
      </c>
      <c r="T61" t="s">
        <v>9</v>
      </c>
      <c r="U61" t="s">
        <v>10</v>
      </c>
      <c r="V61" t="s">
        <v>11</v>
      </c>
      <c r="W61" t="s">
        <v>12</v>
      </c>
      <c r="X61" t="s">
        <v>13</v>
      </c>
      <c r="Y61" t="s">
        <v>14</v>
      </c>
      <c r="AA61" t="s">
        <v>48</v>
      </c>
      <c r="AB61" t="s">
        <v>18</v>
      </c>
      <c r="AC61" t="s">
        <v>34</v>
      </c>
      <c r="AD61" t="s">
        <v>47</v>
      </c>
      <c r="AE61" t="s">
        <v>30</v>
      </c>
      <c r="AG61" t="s">
        <v>48</v>
      </c>
      <c r="AH61" s="6" t="s">
        <v>57</v>
      </c>
      <c r="AI61" s="6" t="s">
        <v>58</v>
      </c>
      <c r="AJ61" s="6" t="s">
        <v>20</v>
      </c>
      <c r="AK61" s="6" t="s">
        <v>16</v>
      </c>
      <c r="AL61" s="6" t="s">
        <v>38</v>
      </c>
      <c r="AM61" s="6" t="s">
        <v>14</v>
      </c>
      <c r="AO61" t="s">
        <v>49</v>
      </c>
      <c r="AP61" t="s">
        <v>18</v>
      </c>
      <c r="AQ61" t="s">
        <v>34</v>
      </c>
      <c r="AR61" t="s">
        <v>47</v>
      </c>
      <c r="AS61" t="s">
        <v>30</v>
      </c>
      <c r="AU61" t="s">
        <v>49</v>
      </c>
      <c r="AV61" s="6" t="s">
        <v>57</v>
      </c>
      <c r="AW61" s="6" t="s">
        <v>58</v>
      </c>
    </row>
    <row r="62" spans="1:49" x14ac:dyDescent="0.25">
      <c r="A62" t="s">
        <v>15</v>
      </c>
      <c r="B62">
        <v>18419413</v>
      </c>
      <c r="C62">
        <v>309271021</v>
      </c>
      <c r="D62">
        <v>21417</v>
      </c>
      <c r="E62">
        <v>4760489</v>
      </c>
      <c r="F62">
        <v>126299</v>
      </c>
      <c r="G62">
        <v>237715</v>
      </c>
      <c r="H62">
        <v>15322</v>
      </c>
      <c r="I62">
        <v>332851676</v>
      </c>
      <c r="L62" s="1">
        <f>(B62+C62)*0.000001</f>
        <v>327.69043399999998</v>
      </c>
      <c r="M62" s="1">
        <f>D62*0.000001</f>
        <v>2.1416999999999999E-2</v>
      </c>
      <c r="N62" s="1">
        <f>SUM(L62:M62)</f>
        <v>327.71185099999997</v>
      </c>
      <c r="O62" s="1">
        <f>(E62+F62)*0.000001</f>
        <v>4.8867880000000001</v>
      </c>
      <c r="P62" s="1">
        <f>(G62+H62)*0.000001</f>
        <v>0.25303700000000001</v>
      </c>
      <c r="S62" t="s">
        <v>16</v>
      </c>
      <c r="T62" s="1">
        <f>L62</f>
        <v>327.69043399999998</v>
      </c>
      <c r="U62" s="1">
        <f t="shared" ref="U62" si="57">M62</f>
        <v>2.1416999999999999E-2</v>
      </c>
      <c r="V62" s="1">
        <f t="shared" ref="V62" si="58">N62</f>
        <v>327.71185099999997</v>
      </c>
      <c r="W62" s="1">
        <f t="shared" ref="W62" si="59">O62</f>
        <v>4.8867880000000001</v>
      </c>
      <c r="X62" s="1">
        <f t="shared" ref="X62" si="60">P62</f>
        <v>0.25303700000000001</v>
      </c>
      <c r="Y62" s="1">
        <f>V62+W62+X62</f>
        <v>332.851676</v>
      </c>
      <c r="AA62" t="s">
        <v>68</v>
      </c>
      <c r="AB62" s="1">
        <f>T63</f>
        <v>12752.348034999999</v>
      </c>
      <c r="AC62" s="1">
        <f>T71</f>
        <v>224.94091900000001</v>
      </c>
      <c r="AD62" s="1">
        <f>T67</f>
        <v>9052.110940999999</v>
      </c>
      <c r="AE62" s="1">
        <f>T69</f>
        <v>1.820381</v>
      </c>
      <c r="AG62" t="s">
        <v>69</v>
      </c>
      <c r="AH62" s="1">
        <f>T74</f>
        <v>170.05822000000001</v>
      </c>
      <c r="AI62" s="1">
        <f>T72</f>
        <v>250.12735899999998</v>
      </c>
      <c r="AJ62" s="1">
        <f>T64</f>
        <v>146.10384099999999</v>
      </c>
      <c r="AK62" s="1">
        <f>T62</f>
        <v>327.69043399999998</v>
      </c>
      <c r="AL62" s="1">
        <f>T73</f>
        <v>2093.7279989999997</v>
      </c>
      <c r="AM62" s="1">
        <f>SUM(AH62:AL62)</f>
        <v>2987.7078529999999</v>
      </c>
      <c r="AO62" t="s">
        <v>68</v>
      </c>
      <c r="AP62" s="1">
        <f>U63</f>
        <v>163.38018399999999</v>
      </c>
      <c r="AQ62" s="1">
        <f>U71</f>
        <v>16.431113</v>
      </c>
      <c r="AR62" s="1">
        <f>U67</f>
        <v>865.87613799999997</v>
      </c>
      <c r="AS62" s="1">
        <f>U69</f>
        <v>18.625014</v>
      </c>
      <c r="AU62" t="s">
        <v>69</v>
      </c>
      <c r="AV62" s="1">
        <f>U74</f>
        <v>20.49325</v>
      </c>
      <c r="AW62" s="1">
        <f>U72</f>
        <v>11.120108</v>
      </c>
    </row>
    <row r="63" spans="1:49" x14ac:dyDescent="0.25">
      <c r="A63" t="s">
        <v>17</v>
      </c>
      <c r="B63">
        <v>9640621245</v>
      </c>
      <c r="C63">
        <v>3047524456</v>
      </c>
      <c r="D63">
        <v>117116109</v>
      </c>
      <c r="E63">
        <v>0</v>
      </c>
      <c r="F63">
        <v>2293416</v>
      </c>
      <c r="G63">
        <v>2420801</v>
      </c>
      <c r="H63">
        <v>58958322</v>
      </c>
      <c r="I63">
        <v>12868934349</v>
      </c>
      <c r="L63" s="1">
        <f t="shared" ref="L63:L80" si="61">(B63+C63)*0.000001</f>
        <v>12688.145700999999</v>
      </c>
      <c r="M63" s="1">
        <f t="shared" ref="M63:M80" si="62">D63*0.000001</f>
        <v>117.11610899999999</v>
      </c>
      <c r="N63" s="1">
        <f t="shared" ref="N63:N80" si="63">SUM(L63:M63)</f>
        <v>12805.26181</v>
      </c>
      <c r="O63" s="1">
        <f t="shared" ref="O63:O80" si="64">(E63+F63)*0.000001</f>
        <v>2.2934159999999997</v>
      </c>
      <c r="P63" s="1">
        <f t="shared" ref="P63:P80" si="65">(G63+H63)*0.000001</f>
        <v>61.379123</v>
      </c>
      <c r="S63" t="s">
        <v>18</v>
      </c>
      <c r="T63" s="1">
        <f>L63+L77</f>
        <v>12752.348034999999</v>
      </c>
      <c r="U63" s="1">
        <f t="shared" ref="U63" si="66">M63+M77</f>
        <v>163.38018399999999</v>
      </c>
      <c r="V63" s="1">
        <f t="shared" ref="V63" si="67">N63+N77</f>
        <v>12915.728219000001</v>
      </c>
      <c r="W63" s="1">
        <f t="shared" ref="W63" si="68">O63+O77</f>
        <v>2.2934159999999997</v>
      </c>
      <c r="X63" s="1">
        <f t="shared" ref="X63" si="69">P63+P77</f>
        <v>61.889302999999998</v>
      </c>
      <c r="Y63" s="1">
        <f>V63+W63+X63</f>
        <v>12979.910938000001</v>
      </c>
    </row>
    <row r="64" spans="1:49" x14ac:dyDescent="0.25">
      <c r="A64" t="s">
        <v>19</v>
      </c>
      <c r="B64">
        <v>41528894</v>
      </c>
      <c r="C64">
        <v>11566301</v>
      </c>
      <c r="D64">
        <v>1227976</v>
      </c>
      <c r="E64">
        <v>196200</v>
      </c>
      <c r="F64">
        <v>294242</v>
      </c>
      <c r="G64">
        <v>420469</v>
      </c>
      <c r="H64">
        <v>485776</v>
      </c>
      <c r="I64">
        <v>55719858</v>
      </c>
      <c r="L64" s="1">
        <f t="shared" si="61"/>
        <v>53.095194999999997</v>
      </c>
      <c r="M64" s="1">
        <f t="shared" si="62"/>
        <v>1.227976</v>
      </c>
      <c r="N64" s="1">
        <f t="shared" si="63"/>
        <v>54.323170999999995</v>
      </c>
      <c r="O64" s="1">
        <f t="shared" si="64"/>
        <v>0.49044199999999999</v>
      </c>
      <c r="P64" s="1">
        <f t="shared" si="65"/>
        <v>0.90624499999999997</v>
      </c>
      <c r="S64" t="s">
        <v>20</v>
      </c>
      <c r="T64" s="1">
        <f>L65</f>
        <v>146.10384099999999</v>
      </c>
      <c r="U64" s="1">
        <f>M65</f>
        <v>0</v>
      </c>
      <c r="V64" s="1">
        <f>N65</f>
        <v>146.10384099999999</v>
      </c>
      <c r="W64" s="1">
        <f>O65</f>
        <v>0</v>
      </c>
      <c r="X64" s="1">
        <f>P65</f>
        <v>0</v>
      </c>
      <c r="Y64" s="1">
        <f t="shared" ref="Y64:Y74" si="70">V64+W64+X64</f>
        <v>146.10384099999999</v>
      </c>
    </row>
    <row r="65" spans="1:25" x14ac:dyDescent="0.25">
      <c r="A65" t="s">
        <v>21</v>
      </c>
      <c r="B65">
        <v>9971163</v>
      </c>
      <c r="C65">
        <v>136132678</v>
      </c>
      <c r="I65">
        <v>146103841</v>
      </c>
      <c r="L65" s="1">
        <f t="shared" si="61"/>
        <v>146.10384099999999</v>
      </c>
      <c r="M65" s="1">
        <f t="shared" si="62"/>
        <v>0</v>
      </c>
      <c r="N65" s="1">
        <f t="shared" si="63"/>
        <v>146.10384099999999</v>
      </c>
      <c r="O65" s="1">
        <f t="shared" si="64"/>
        <v>0</v>
      </c>
      <c r="P65" s="1">
        <f t="shared" si="65"/>
        <v>0</v>
      </c>
      <c r="S65" t="s">
        <v>22</v>
      </c>
      <c r="T65" s="1">
        <f>L66</f>
        <v>0</v>
      </c>
      <c r="U65" s="1">
        <f t="shared" ref="U65:U66" si="71">M66</f>
        <v>0</v>
      </c>
      <c r="V65" s="1">
        <f t="shared" ref="V65:V66" si="72">N66</f>
        <v>0</v>
      </c>
      <c r="W65" s="1">
        <f t="shared" ref="W65:W66" si="73">O66</f>
        <v>0</v>
      </c>
      <c r="X65" s="1">
        <f t="shared" ref="X65:X66" si="74">P66</f>
        <v>0</v>
      </c>
      <c r="Y65" s="1">
        <f t="shared" si="70"/>
        <v>0</v>
      </c>
    </row>
    <row r="66" spans="1:25" x14ac:dyDescent="0.25">
      <c r="A66" t="s">
        <v>23</v>
      </c>
      <c r="B66">
        <v>0</v>
      </c>
      <c r="C66">
        <v>0</v>
      </c>
      <c r="E66">
        <v>0</v>
      </c>
      <c r="I66">
        <v>0</v>
      </c>
      <c r="L66" s="1">
        <f t="shared" si="61"/>
        <v>0</v>
      </c>
      <c r="M66" s="1">
        <f t="shared" si="62"/>
        <v>0</v>
      </c>
      <c r="N66" s="1">
        <f t="shared" si="63"/>
        <v>0</v>
      </c>
      <c r="O66" s="1">
        <f t="shared" si="64"/>
        <v>0</v>
      </c>
      <c r="P66" s="1">
        <f t="shared" si="65"/>
        <v>0</v>
      </c>
      <c r="S66" t="s">
        <v>24</v>
      </c>
      <c r="T66" s="1">
        <f>L67</f>
        <v>2458.754919</v>
      </c>
      <c r="U66" s="1">
        <f t="shared" si="71"/>
        <v>0</v>
      </c>
      <c r="V66" s="1">
        <f t="shared" si="72"/>
        <v>2458.754919</v>
      </c>
      <c r="W66" s="1">
        <f t="shared" si="73"/>
        <v>2.0036179999999999</v>
      </c>
      <c r="X66" s="1">
        <f t="shared" si="74"/>
        <v>11.717267999999999</v>
      </c>
      <c r="Y66" s="1">
        <f t="shared" si="70"/>
        <v>2472.475805</v>
      </c>
    </row>
    <row r="67" spans="1:25" x14ac:dyDescent="0.25">
      <c r="A67" t="s">
        <v>25</v>
      </c>
      <c r="B67">
        <v>2287604933</v>
      </c>
      <c r="C67">
        <v>171149986</v>
      </c>
      <c r="E67">
        <v>1954844</v>
      </c>
      <c r="F67">
        <v>48774</v>
      </c>
      <c r="G67">
        <v>8673670</v>
      </c>
      <c r="H67">
        <v>3043598</v>
      </c>
      <c r="I67">
        <v>2472475805</v>
      </c>
      <c r="L67" s="1">
        <f t="shared" si="61"/>
        <v>2458.754919</v>
      </c>
      <c r="M67" s="1">
        <f t="shared" si="62"/>
        <v>0</v>
      </c>
      <c r="N67" s="1">
        <f t="shared" si="63"/>
        <v>2458.754919</v>
      </c>
      <c r="O67" s="1">
        <f t="shared" si="64"/>
        <v>2.0036179999999999</v>
      </c>
      <c r="P67" s="1">
        <f t="shared" si="65"/>
        <v>11.717267999999999</v>
      </c>
      <c r="S67" t="s">
        <v>26</v>
      </c>
      <c r="T67" s="1">
        <f>L69</f>
        <v>9052.110940999999</v>
      </c>
      <c r="U67" s="1">
        <f t="shared" ref="U67:U69" si="75">M69</f>
        <v>865.87613799999997</v>
      </c>
      <c r="V67" s="1">
        <f t="shared" ref="V67:V69" si="76">N69</f>
        <v>9917.9870789999986</v>
      </c>
      <c r="W67" s="1">
        <f t="shared" ref="W67:W69" si="77">O69</f>
        <v>47.550373</v>
      </c>
      <c r="X67" s="1">
        <f t="shared" ref="X67:X69" si="78">P69</f>
        <v>550.28809000000001</v>
      </c>
      <c r="Y67" s="1">
        <f t="shared" si="70"/>
        <v>10515.825541999999</v>
      </c>
    </row>
    <row r="68" spans="1:25" x14ac:dyDescent="0.25">
      <c r="A68" t="s">
        <v>27</v>
      </c>
      <c r="B68">
        <v>16728092</v>
      </c>
      <c r="C68">
        <v>216832363</v>
      </c>
      <c r="D68">
        <v>6940537</v>
      </c>
      <c r="E68">
        <v>24161240</v>
      </c>
      <c r="F68">
        <v>4643301</v>
      </c>
      <c r="G68">
        <v>1046687</v>
      </c>
      <c r="H68">
        <v>969342</v>
      </c>
      <c r="I68">
        <v>271321562</v>
      </c>
      <c r="L68" s="1">
        <f t="shared" si="61"/>
        <v>233.56045499999999</v>
      </c>
      <c r="M68" s="1">
        <f t="shared" si="62"/>
        <v>6.940537</v>
      </c>
      <c r="N68" s="1">
        <f t="shared" si="63"/>
        <v>240.500992</v>
      </c>
      <c r="O68" s="1">
        <f t="shared" si="64"/>
        <v>28.804541</v>
      </c>
      <c r="P68" s="1">
        <f t="shared" si="65"/>
        <v>2.0160290000000001</v>
      </c>
      <c r="S68" t="s">
        <v>28</v>
      </c>
      <c r="T68" s="1">
        <f>L70</f>
        <v>8427.464731</v>
      </c>
      <c r="U68" s="1">
        <f t="shared" si="75"/>
        <v>0</v>
      </c>
      <c r="V68" s="1">
        <f t="shared" si="76"/>
        <v>8427.464731</v>
      </c>
      <c r="W68" s="1">
        <f t="shared" si="77"/>
        <v>0</v>
      </c>
      <c r="X68" s="1">
        <f t="shared" si="78"/>
        <v>0</v>
      </c>
      <c r="Y68" s="1">
        <f t="shared" si="70"/>
        <v>8427.464731</v>
      </c>
    </row>
    <row r="69" spans="1:25" x14ac:dyDescent="0.25">
      <c r="A69" t="s">
        <v>29</v>
      </c>
      <c r="B69">
        <v>5189543441</v>
      </c>
      <c r="C69">
        <v>3862567500</v>
      </c>
      <c r="D69">
        <v>865876138</v>
      </c>
      <c r="E69">
        <v>4354613</v>
      </c>
      <c r="F69">
        <v>43195760</v>
      </c>
      <c r="G69">
        <v>32925279</v>
      </c>
      <c r="H69">
        <v>517362811</v>
      </c>
      <c r="I69">
        <v>10515825542</v>
      </c>
      <c r="L69" s="1">
        <f t="shared" si="61"/>
        <v>9052.110940999999</v>
      </c>
      <c r="M69" s="1">
        <f t="shared" si="62"/>
        <v>865.87613799999997</v>
      </c>
      <c r="N69" s="1">
        <f t="shared" si="63"/>
        <v>9917.9870789999986</v>
      </c>
      <c r="O69" s="1">
        <f t="shared" si="64"/>
        <v>47.550373</v>
      </c>
      <c r="P69" s="1">
        <f t="shared" si="65"/>
        <v>550.28809000000001</v>
      </c>
      <c r="S69" t="s">
        <v>30</v>
      </c>
      <c r="T69" s="1">
        <f>L71</f>
        <v>1.820381</v>
      </c>
      <c r="U69" s="1">
        <f t="shared" si="75"/>
        <v>18.625014</v>
      </c>
      <c r="V69" s="1">
        <f t="shared" si="76"/>
        <v>20.445395000000001</v>
      </c>
      <c r="W69" s="1">
        <f t="shared" si="77"/>
        <v>0</v>
      </c>
      <c r="X69" s="1">
        <f t="shared" si="78"/>
        <v>53.339355999999995</v>
      </c>
      <c r="Y69" s="1">
        <f t="shared" si="70"/>
        <v>73.784751</v>
      </c>
    </row>
    <row r="70" spans="1:25" x14ac:dyDescent="0.25">
      <c r="A70" t="s">
        <v>31</v>
      </c>
      <c r="B70">
        <v>4439612734</v>
      </c>
      <c r="C70">
        <v>3987851997</v>
      </c>
      <c r="I70">
        <v>8427464731</v>
      </c>
      <c r="L70" s="1">
        <f t="shared" si="61"/>
        <v>8427.464731</v>
      </c>
      <c r="M70" s="1">
        <f t="shared" si="62"/>
        <v>0</v>
      </c>
      <c r="N70" s="1">
        <f t="shared" si="63"/>
        <v>8427.464731</v>
      </c>
      <c r="O70" s="1">
        <f t="shared" si="64"/>
        <v>0</v>
      </c>
      <c r="P70" s="1">
        <f t="shared" si="65"/>
        <v>0</v>
      </c>
      <c r="S70" t="s">
        <v>32</v>
      </c>
      <c r="T70" s="1">
        <f>L73</f>
        <v>117.06165399999999</v>
      </c>
      <c r="U70" s="1">
        <f t="shared" ref="U70" si="79">M73</f>
        <v>8.8119899999999998</v>
      </c>
      <c r="V70" s="1">
        <f t="shared" ref="V70" si="80">N73</f>
        <v>125.87364399999998</v>
      </c>
      <c r="W70" s="1">
        <f t="shared" ref="W70" si="81">O73</f>
        <v>19.791929</v>
      </c>
      <c r="X70" s="1">
        <f t="shared" ref="X70" si="82">P73</f>
        <v>52.900892999999996</v>
      </c>
      <c r="Y70" s="1">
        <f t="shared" si="70"/>
        <v>198.56646599999999</v>
      </c>
    </row>
    <row r="71" spans="1:25" x14ac:dyDescent="0.25">
      <c r="A71" t="s">
        <v>33</v>
      </c>
      <c r="B71">
        <v>1820381</v>
      </c>
      <c r="C71">
        <v>0</v>
      </c>
      <c r="D71">
        <v>18625014</v>
      </c>
      <c r="G71">
        <v>4257010</v>
      </c>
      <c r="H71">
        <v>49082346</v>
      </c>
      <c r="I71">
        <v>73784751</v>
      </c>
      <c r="L71" s="1">
        <f t="shared" si="61"/>
        <v>1.820381</v>
      </c>
      <c r="M71" s="1">
        <f t="shared" si="62"/>
        <v>18.625014</v>
      </c>
      <c r="N71" s="1">
        <f t="shared" si="63"/>
        <v>20.445395000000001</v>
      </c>
      <c r="O71" s="1">
        <f t="shared" si="64"/>
        <v>0</v>
      </c>
      <c r="P71" s="1">
        <f t="shared" si="65"/>
        <v>53.339355999999995</v>
      </c>
      <c r="S71" t="s">
        <v>34</v>
      </c>
      <c r="T71" s="1">
        <f>L64+L75+L74+L78</f>
        <v>224.94091900000001</v>
      </c>
      <c r="U71" s="1">
        <f t="shared" ref="U71" si="83">M64+M75+M74+M78</f>
        <v>16.431113</v>
      </c>
      <c r="V71" s="1">
        <f t="shared" ref="V71" si="84">N64+N75+N74+N78</f>
        <v>241.37203199999999</v>
      </c>
      <c r="W71" s="1">
        <f t="shared" ref="W71" si="85">O64+O75+O74+O78</f>
        <v>0.68578899999999987</v>
      </c>
      <c r="X71" s="1">
        <f t="shared" ref="X71" si="86">P64+P75+P74+P78</f>
        <v>9.7016549999999988</v>
      </c>
      <c r="Y71" s="1">
        <f t="shared" si="70"/>
        <v>251.75947599999998</v>
      </c>
    </row>
    <row r="72" spans="1:25" x14ac:dyDescent="0.25">
      <c r="A72" t="s">
        <v>35</v>
      </c>
      <c r="B72">
        <v>2552583</v>
      </c>
      <c r="C72">
        <v>14014321</v>
      </c>
      <c r="D72">
        <v>4179571</v>
      </c>
      <c r="E72">
        <v>496753</v>
      </c>
      <c r="F72">
        <v>5006965</v>
      </c>
      <c r="G72">
        <v>835586</v>
      </c>
      <c r="H72">
        <v>6700320</v>
      </c>
      <c r="I72">
        <v>33786099</v>
      </c>
      <c r="L72" s="1">
        <f t="shared" si="61"/>
        <v>16.566904000000001</v>
      </c>
      <c r="M72" s="1">
        <f t="shared" si="62"/>
        <v>4.1795710000000001</v>
      </c>
      <c r="N72" s="1">
        <f t="shared" si="63"/>
        <v>20.746475</v>
      </c>
      <c r="O72" s="1">
        <f t="shared" si="64"/>
        <v>5.5037180000000001</v>
      </c>
      <c r="P72" s="1">
        <f t="shared" si="65"/>
        <v>7.5359059999999998</v>
      </c>
      <c r="S72" t="s">
        <v>36</v>
      </c>
      <c r="T72" s="1">
        <f>L68+L72</f>
        <v>250.12735899999998</v>
      </c>
      <c r="U72" s="1">
        <f t="shared" ref="U72" si="87">M68+M72</f>
        <v>11.120108</v>
      </c>
      <c r="V72" s="1">
        <f t="shared" ref="V72" si="88">N68+N72</f>
        <v>261.24746699999997</v>
      </c>
      <c r="W72" s="1">
        <f t="shared" ref="W72" si="89">O68+O72</f>
        <v>34.308259</v>
      </c>
      <c r="X72" s="1">
        <f t="shared" ref="X72" si="90">P68+P72</f>
        <v>9.5519350000000003</v>
      </c>
      <c r="Y72" s="1">
        <f t="shared" si="70"/>
        <v>305.10766100000001</v>
      </c>
    </row>
    <row r="73" spans="1:25" x14ac:dyDescent="0.25">
      <c r="A73" t="s">
        <v>37</v>
      </c>
      <c r="B73">
        <v>7673026</v>
      </c>
      <c r="C73">
        <v>109388628</v>
      </c>
      <c r="D73">
        <v>8811990</v>
      </c>
      <c r="E73">
        <v>15727096</v>
      </c>
      <c r="F73">
        <v>4064833</v>
      </c>
      <c r="G73">
        <v>14340124</v>
      </c>
      <c r="H73">
        <v>38560769</v>
      </c>
      <c r="I73">
        <v>198566466</v>
      </c>
      <c r="L73" s="1">
        <f t="shared" si="61"/>
        <v>117.06165399999999</v>
      </c>
      <c r="M73" s="1">
        <f t="shared" si="62"/>
        <v>8.8119899999999998</v>
      </c>
      <c r="N73" s="1">
        <f t="shared" si="63"/>
        <v>125.87364399999998</v>
      </c>
      <c r="O73" s="1">
        <f t="shared" si="64"/>
        <v>19.791929</v>
      </c>
      <c r="P73" s="1">
        <f t="shared" si="65"/>
        <v>52.900892999999996</v>
      </c>
      <c r="S73" t="s">
        <v>38</v>
      </c>
      <c r="T73" s="1">
        <f>L76</f>
        <v>2093.7279989999997</v>
      </c>
      <c r="U73" s="1">
        <f t="shared" ref="U73" si="91">M76</f>
        <v>0</v>
      </c>
      <c r="V73" s="1">
        <f t="shared" ref="V73" si="92">N76</f>
        <v>2093.7279989999997</v>
      </c>
      <c r="W73" s="1">
        <f t="shared" ref="W73" si="93">O76</f>
        <v>1.2139759999999999</v>
      </c>
      <c r="X73" s="1">
        <f t="shared" ref="X73" si="94">P76</f>
        <v>0.65337400000000001</v>
      </c>
      <c r="Y73" s="1">
        <f t="shared" si="70"/>
        <v>2095.5953489999997</v>
      </c>
    </row>
    <row r="74" spans="1:25" x14ac:dyDescent="0.25">
      <c r="A74" t="s">
        <v>39</v>
      </c>
      <c r="B74">
        <v>94891549</v>
      </c>
      <c r="C74">
        <v>11954160</v>
      </c>
      <c r="D74">
        <v>4636484</v>
      </c>
      <c r="F74">
        <v>46719</v>
      </c>
      <c r="G74">
        <v>1288587</v>
      </c>
      <c r="H74">
        <v>5485051</v>
      </c>
      <c r="I74">
        <v>118302550</v>
      </c>
      <c r="L74" s="1">
        <f t="shared" si="61"/>
        <v>106.845709</v>
      </c>
      <c r="M74" s="1">
        <f t="shared" si="62"/>
        <v>4.6364839999999994</v>
      </c>
      <c r="N74" s="1">
        <f t="shared" si="63"/>
        <v>111.482193</v>
      </c>
      <c r="O74" s="1">
        <f t="shared" si="64"/>
        <v>4.6718999999999997E-2</v>
      </c>
      <c r="P74" s="1">
        <f t="shared" si="65"/>
        <v>6.773638</v>
      </c>
      <c r="S74" t="s">
        <v>40</v>
      </c>
      <c r="T74" s="1">
        <f>L79</f>
        <v>170.05822000000001</v>
      </c>
      <c r="U74" s="1">
        <f t="shared" ref="U74" si="95">M79</f>
        <v>20.49325</v>
      </c>
      <c r="V74" s="1">
        <f t="shared" ref="V74" si="96">N79</f>
        <v>190.55146999999999</v>
      </c>
      <c r="W74" s="1">
        <f t="shared" ref="W74" si="97">O79</f>
        <v>0.472549</v>
      </c>
      <c r="X74" s="1">
        <f t="shared" ref="X74" si="98">P79</f>
        <v>168.95876099999998</v>
      </c>
      <c r="Y74" s="1">
        <f t="shared" si="70"/>
        <v>359.98277999999993</v>
      </c>
    </row>
    <row r="75" spans="1:25" x14ac:dyDescent="0.25">
      <c r="A75" t="s">
        <v>41</v>
      </c>
      <c r="B75">
        <v>51595770</v>
      </c>
      <c r="C75">
        <v>7159868</v>
      </c>
      <c r="D75">
        <v>10276036</v>
      </c>
      <c r="E75">
        <v>0</v>
      </c>
      <c r="F75">
        <v>148622</v>
      </c>
      <c r="G75">
        <v>0</v>
      </c>
      <c r="H75">
        <v>720401</v>
      </c>
      <c r="I75">
        <v>69900697</v>
      </c>
      <c r="L75" s="1">
        <f t="shared" si="61"/>
        <v>58.755637999999998</v>
      </c>
      <c r="M75" s="1">
        <f t="shared" si="62"/>
        <v>10.276036</v>
      </c>
      <c r="N75" s="1">
        <f t="shared" si="63"/>
        <v>69.031673999999995</v>
      </c>
      <c r="O75" s="1">
        <f t="shared" si="64"/>
        <v>0.148622</v>
      </c>
      <c r="P75" s="1">
        <f t="shared" si="65"/>
        <v>0.72040099999999996</v>
      </c>
      <c r="S75" t="s">
        <v>14</v>
      </c>
      <c r="Y75" s="1">
        <f>SUM(Y62:Y74)</f>
        <v>38159.429015999995</v>
      </c>
    </row>
    <row r="76" spans="1:25" x14ac:dyDescent="0.25">
      <c r="A76" t="s">
        <v>42</v>
      </c>
      <c r="B76">
        <v>323765910</v>
      </c>
      <c r="C76">
        <v>1769962089</v>
      </c>
      <c r="E76">
        <v>1194848</v>
      </c>
      <c r="F76">
        <v>19128</v>
      </c>
      <c r="G76">
        <v>586350</v>
      </c>
      <c r="H76">
        <v>67024</v>
      </c>
      <c r="I76">
        <v>2095595349</v>
      </c>
      <c r="L76" s="1">
        <f t="shared" si="61"/>
        <v>2093.7279989999997</v>
      </c>
      <c r="M76" s="1">
        <f t="shared" si="62"/>
        <v>0</v>
      </c>
      <c r="N76" s="1">
        <f t="shared" si="63"/>
        <v>2093.7279989999997</v>
      </c>
      <c r="O76" s="1">
        <f t="shared" si="64"/>
        <v>1.2139759999999999</v>
      </c>
      <c r="P76" s="1">
        <f t="shared" si="65"/>
        <v>0.65337400000000001</v>
      </c>
    </row>
    <row r="77" spans="1:25" x14ac:dyDescent="0.25">
      <c r="A77" t="s">
        <v>43</v>
      </c>
      <c r="B77">
        <v>1003516</v>
      </c>
      <c r="C77">
        <v>63198818</v>
      </c>
      <c r="D77">
        <v>46264075</v>
      </c>
      <c r="H77">
        <v>510180</v>
      </c>
      <c r="I77">
        <v>110976589</v>
      </c>
      <c r="L77" s="1">
        <f t="shared" si="61"/>
        <v>64.202333999999993</v>
      </c>
      <c r="M77" s="1">
        <f t="shared" si="62"/>
        <v>46.264074999999998</v>
      </c>
      <c r="N77" s="1">
        <f t="shared" si="63"/>
        <v>110.466409</v>
      </c>
      <c r="O77" s="1">
        <f t="shared" si="64"/>
        <v>0</v>
      </c>
      <c r="P77" s="1">
        <f t="shared" si="65"/>
        <v>0.51017999999999997</v>
      </c>
    </row>
    <row r="78" spans="1:25" x14ac:dyDescent="0.25">
      <c r="A78" t="s">
        <v>44</v>
      </c>
      <c r="B78">
        <v>3842728</v>
      </c>
      <c r="C78">
        <v>2401649</v>
      </c>
      <c r="D78">
        <v>290617</v>
      </c>
      <c r="E78">
        <v>0</v>
      </c>
      <c r="F78">
        <v>6</v>
      </c>
      <c r="H78">
        <v>1301371</v>
      </c>
      <c r="I78">
        <v>7836371</v>
      </c>
      <c r="L78" s="1">
        <f t="shared" si="61"/>
        <v>6.2443770000000001</v>
      </c>
      <c r="M78" s="1">
        <f t="shared" si="62"/>
        <v>0.29061700000000001</v>
      </c>
      <c r="N78" s="1">
        <f t="shared" si="63"/>
        <v>6.5349940000000002</v>
      </c>
      <c r="O78" s="1">
        <f t="shared" si="64"/>
        <v>6.0000000000000002E-6</v>
      </c>
      <c r="P78" s="1">
        <f t="shared" si="65"/>
        <v>1.3013709999999998</v>
      </c>
    </row>
    <row r="79" spans="1:25" x14ac:dyDescent="0.25">
      <c r="A79" t="s">
        <v>45</v>
      </c>
      <c r="B79">
        <v>41035814</v>
      </c>
      <c r="C79">
        <v>129022406</v>
      </c>
      <c r="D79">
        <v>20493250</v>
      </c>
      <c r="E79">
        <v>8942</v>
      </c>
      <c r="F79">
        <v>463607</v>
      </c>
      <c r="G79">
        <v>1171053</v>
      </c>
      <c r="H79">
        <v>167787708</v>
      </c>
      <c r="I79">
        <v>359982780</v>
      </c>
      <c r="L79" s="1">
        <f t="shared" si="61"/>
        <v>170.05822000000001</v>
      </c>
      <c r="M79" s="1">
        <f t="shared" si="62"/>
        <v>20.49325</v>
      </c>
      <c r="N79" s="1">
        <f t="shared" si="63"/>
        <v>190.55146999999999</v>
      </c>
      <c r="O79" s="1">
        <f t="shared" si="64"/>
        <v>0.472549</v>
      </c>
      <c r="P79" s="1">
        <f t="shared" si="65"/>
        <v>168.95876099999998</v>
      </c>
    </row>
    <row r="80" spans="1:25" x14ac:dyDescent="0.25">
      <c r="A80" t="s">
        <v>8</v>
      </c>
      <c r="B80">
        <v>22172211192</v>
      </c>
      <c r="C80">
        <v>13849998241</v>
      </c>
      <c r="D80">
        <v>1104759214</v>
      </c>
      <c r="E80">
        <v>52855025</v>
      </c>
      <c r="F80">
        <v>60351672</v>
      </c>
      <c r="G80">
        <v>68203331</v>
      </c>
      <c r="H80">
        <v>851050341</v>
      </c>
      <c r="I80">
        <v>38159429016</v>
      </c>
      <c r="L80" s="2">
        <f t="shared" si="61"/>
        <v>36022.209432999996</v>
      </c>
      <c r="M80" s="2">
        <f t="shared" si="62"/>
        <v>1104.7592139999999</v>
      </c>
      <c r="N80" s="2">
        <f t="shared" si="63"/>
        <v>37126.968646999994</v>
      </c>
      <c r="O80" s="2">
        <f t="shared" si="64"/>
        <v>113.20669699999999</v>
      </c>
      <c r="P80" s="2">
        <f t="shared" si="65"/>
        <v>919.25367199999994</v>
      </c>
    </row>
    <row r="81" spans="1:49" x14ac:dyDescent="0.25">
      <c r="A81" t="s">
        <v>8</v>
      </c>
      <c r="B81">
        <v>22441388154</v>
      </c>
      <c r="C81">
        <v>13793845702</v>
      </c>
      <c r="D81">
        <v>1202418375</v>
      </c>
      <c r="E81">
        <v>52845324</v>
      </c>
      <c r="F81">
        <v>83393765</v>
      </c>
      <c r="G81">
        <v>77093954</v>
      </c>
      <c r="H81">
        <v>1010600400</v>
      </c>
      <c r="I81">
        <v>38661585674</v>
      </c>
      <c r="L81" s="1">
        <f>SUM(L62:L80)</f>
        <v>72044.418865999993</v>
      </c>
      <c r="M81" s="1">
        <f>SUM(M62:M80)</f>
        <v>2209.5184280000003</v>
      </c>
      <c r="N81" s="1">
        <f>SUM(L81:M81)</f>
        <v>74253.937293999988</v>
      </c>
      <c r="O81" s="1">
        <f>SUM(O62:O80)</f>
        <v>226.41339399999998</v>
      </c>
      <c r="P81" s="1">
        <f>SUM(P62:P80)</f>
        <v>1838.5073439999999</v>
      </c>
    </row>
    <row r="85" spans="1:49" x14ac:dyDescent="0.25">
      <c r="A85" t="s">
        <v>0</v>
      </c>
      <c r="B85" t="s">
        <v>1</v>
      </c>
    </row>
    <row r="86" spans="1:49" x14ac:dyDescent="0.25">
      <c r="A86" s="5">
        <v>2017</v>
      </c>
      <c r="AA86" t="s">
        <v>9</v>
      </c>
      <c r="AG86" t="s">
        <v>9</v>
      </c>
      <c r="AO86" t="s">
        <v>9</v>
      </c>
      <c r="AT86" s="13"/>
      <c r="AU86" t="s">
        <v>9</v>
      </c>
    </row>
    <row r="87" spans="1:49" x14ac:dyDescent="0.25">
      <c r="A87" t="s">
        <v>52</v>
      </c>
      <c r="B87" t="s">
        <v>4</v>
      </c>
      <c r="L87" t="s">
        <v>5</v>
      </c>
      <c r="AB87" t="s">
        <v>59</v>
      </c>
      <c r="AH87" t="s">
        <v>59</v>
      </c>
      <c r="AP87" t="s">
        <v>59</v>
      </c>
      <c r="AV87" t="s">
        <v>59</v>
      </c>
    </row>
    <row r="88" spans="1:49" ht="26.25" x14ac:dyDescent="0.25">
      <c r="A88" t="s">
        <v>6</v>
      </c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 t="s">
        <v>8</v>
      </c>
      <c r="L88" t="s">
        <v>9</v>
      </c>
      <c r="M88" t="s">
        <v>10</v>
      </c>
      <c r="N88" t="s">
        <v>11</v>
      </c>
      <c r="O88" t="s">
        <v>12</v>
      </c>
      <c r="P88" t="s">
        <v>13</v>
      </c>
      <c r="T88" t="s">
        <v>9</v>
      </c>
      <c r="U88" t="s">
        <v>10</v>
      </c>
      <c r="V88" t="s">
        <v>11</v>
      </c>
      <c r="W88" t="s">
        <v>12</v>
      </c>
      <c r="X88" t="s">
        <v>13</v>
      </c>
      <c r="Y88" t="s">
        <v>14</v>
      </c>
      <c r="AA88" t="s">
        <v>48</v>
      </c>
      <c r="AB88" t="s">
        <v>18</v>
      </c>
      <c r="AC88" t="s">
        <v>34</v>
      </c>
      <c r="AD88" t="s">
        <v>47</v>
      </c>
      <c r="AE88" t="s">
        <v>30</v>
      </c>
      <c r="AG88" t="s">
        <v>48</v>
      </c>
      <c r="AH88" s="6" t="s">
        <v>57</v>
      </c>
      <c r="AI88" s="6" t="s">
        <v>58</v>
      </c>
      <c r="AJ88" s="6" t="s">
        <v>20</v>
      </c>
      <c r="AK88" s="6" t="s">
        <v>16</v>
      </c>
      <c r="AL88" s="6" t="s">
        <v>38</v>
      </c>
      <c r="AM88" s="6" t="s">
        <v>14</v>
      </c>
      <c r="AO88" t="s">
        <v>49</v>
      </c>
      <c r="AP88" t="s">
        <v>18</v>
      </c>
      <c r="AQ88" t="s">
        <v>34</v>
      </c>
      <c r="AR88" t="s">
        <v>47</v>
      </c>
      <c r="AS88" t="s">
        <v>30</v>
      </c>
      <c r="AU88" t="s">
        <v>49</v>
      </c>
      <c r="AV88" s="6" t="s">
        <v>57</v>
      </c>
      <c r="AW88" s="6" t="s">
        <v>58</v>
      </c>
    </row>
    <row r="89" spans="1:49" x14ac:dyDescent="0.25">
      <c r="A89" t="s">
        <v>15</v>
      </c>
      <c r="B89">
        <v>30842486</v>
      </c>
      <c r="C89">
        <v>454848882</v>
      </c>
      <c r="D89">
        <v>45144</v>
      </c>
      <c r="E89">
        <v>4666695</v>
      </c>
      <c r="F89">
        <v>139340</v>
      </c>
      <c r="G89">
        <v>348955</v>
      </c>
      <c r="H89">
        <v>38426</v>
      </c>
      <c r="I89">
        <v>490929928</v>
      </c>
      <c r="L89" s="1">
        <f>(B89+C89)*0.000001</f>
        <v>485.69136799999995</v>
      </c>
      <c r="M89" s="1">
        <f>D89*0.000001</f>
        <v>4.5143999999999997E-2</v>
      </c>
      <c r="N89" s="1">
        <f>SUM(L89:M89)</f>
        <v>485.73651199999995</v>
      </c>
      <c r="O89" s="1">
        <f>(E89+F89)*0.000001</f>
        <v>4.8060349999999996</v>
      </c>
      <c r="P89" s="1">
        <f>(G89+H89)*0.000001</f>
        <v>0.38738099999999998</v>
      </c>
      <c r="S89" t="s">
        <v>16</v>
      </c>
      <c r="T89" s="1">
        <f>L89</f>
        <v>485.69136799999995</v>
      </c>
      <c r="U89" s="1">
        <f t="shared" ref="U89" si="99">M89</f>
        <v>4.5143999999999997E-2</v>
      </c>
      <c r="V89" s="1">
        <f t="shared" ref="V89" si="100">N89</f>
        <v>485.73651199999995</v>
      </c>
      <c r="W89" s="1">
        <f t="shared" ref="W89" si="101">O89</f>
        <v>4.8060349999999996</v>
      </c>
      <c r="X89" s="1">
        <f t="shared" ref="X89" si="102">P89</f>
        <v>0.38738099999999998</v>
      </c>
      <c r="Y89" s="1">
        <f>V89+W89+X89</f>
        <v>490.92992799999996</v>
      </c>
      <c r="AA89" t="s">
        <v>68</v>
      </c>
      <c r="AB89" s="1">
        <f>T90</f>
        <v>12403.969958</v>
      </c>
      <c r="AC89" s="1">
        <f>T98</f>
        <v>196.53965099999999</v>
      </c>
      <c r="AD89" s="1">
        <f>T94</f>
        <v>8444.8788009999989</v>
      </c>
      <c r="AE89" s="1">
        <f>T96</f>
        <v>1.713287</v>
      </c>
      <c r="AG89" t="s">
        <v>69</v>
      </c>
      <c r="AH89" s="1">
        <f>T101</f>
        <v>172.86170199999998</v>
      </c>
      <c r="AI89" s="1">
        <f>T99</f>
        <v>251.28361699999999</v>
      </c>
      <c r="AJ89" s="1">
        <f>T91</f>
        <v>146.733271</v>
      </c>
      <c r="AK89" s="1">
        <f>T89</f>
        <v>485.69136799999995</v>
      </c>
      <c r="AL89" s="1">
        <f>T100</f>
        <v>2340.783637</v>
      </c>
      <c r="AM89" s="1">
        <f>SUM(AH89:AL89)</f>
        <v>3397.353595</v>
      </c>
      <c r="AO89" t="s">
        <v>68</v>
      </c>
      <c r="AP89" s="1">
        <f>U90</f>
        <v>144.823194</v>
      </c>
      <c r="AQ89" s="1">
        <f>U98</f>
        <v>16.349275000000002</v>
      </c>
      <c r="AR89" s="1">
        <f>U94</f>
        <v>774.98536300000001</v>
      </c>
      <c r="AS89" s="1">
        <f>U96</f>
        <v>19.59845</v>
      </c>
      <c r="AU89" t="s">
        <v>69</v>
      </c>
      <c r="AV89" s="1">
        <f>U101</f>
        <v>21.821179999999998</v>
      </c>
      <c r="AW89" s="1">
        <f>U99</f>
        <v>10.834444999999999</v>
      </c>
    </row>
    <row r="90" spans="1:49" x14ac:dyDescent="0.25">
      <c r="A90" t="s">
        <v>17</v>
      </c>
      <c r="B90">
        <v>9327965190</v>
      </c>
      <c r="C90">
        <v>3014357480</v>
      </c>
      <c r="D90">
        <v>98433092</v>
      </c>
      <c r="E90">
        <v>0</v>
      </c>
      <c r="F90">
        <v>1914388</v>
      </c>
      <c r="G90">
        <v>3382093</v>
      </c>
      <c r="H90">
        <v>52027266</v>
      </c>
      <c r="I90">
        <v>12498079509</v>
      </c>
      <c r="L90" s="1">
        <f t="shared" ref="L90:L107" si="103">(B90+C90)*0.000001</f>
        <v>12342.32267</v>
      </c>
      <c r="M90" s="1">
        <f t="shared" ref="M90:M107" si="104">D90*0.000001</f>
        <v>98.433092000000002</v>
      </c>
      <c r="N90" s="1">
        <f t="shared" ref="N90:N107" si="105">SUM(L90:M90)</f>
        <v>12440.755761999999</v>
      </c>
      <c r="O90" s="1">
        <f t="shared" ref="O90:O107" si="106">(E90+F90)*0.000001</f>
        <v>1.914388</v>
      </c>
      <c r="P90" s="1">
        <f t="shared" ref="P90:P107" si="107">(G90+H90)*0.000001</f>
        <v>55.409358999999995</v>
      </c>
      <c r="S90" t="s">
        <v>18</v>
      </c>
      <c r="T90" s="1">
        <f>L90+L104</f>
        <v>12403.969958</v>
      </c>
      <c r="U90" s="1">
        <f t="shared" ref="U90" si="108">M90+M104</f>
        <v>144.823194</v>
      </c>
      <c r="V90" s="1">
        <f t="shared" ref="V90" si="109">N90+N104</f>
        <v>12548.793151999998</v>
      </c>
      <c r="W90" s="1">
        <f t="shared" ref="W90" si="110">O90+O104</f>
        <v>1.914388</v>
      </c>
      <c r="X90" s="1">
        <f t="shared" ref="X90" si="111">P90+P104</f>
        <v>55.819764999999997</v>
      </c>
      <c r="Y90" s="1">
        <f>V90+W90+X90</f>
        <v>12606.527304999998</v>
      </c>
    </row>
    <row r="91" spans="1:49" x14ac:dyDescent="0.25">
      <c r="A91" t="s">
        <v>19</v>
      </c>
      <c r="B91">
        <v>42481132</v>
      </c>
      <c r="C91">
        <v>10932137</v>
      </c>
      <c r="D91">
        <v>748259</v>
      </c>
      <c r="E91">
        <v>206078</v>
      </c>
      <c r="F91">
        <v>815384</v>
      </c>
      <c r="G91">
        <v>446323</v>
      </c>
      <c r="H91">
        <v>330392</v>
      </c>
      <c r="I91">
        <v>55959705</v>
      </c>
      <c r="L91" s="1">
        <f t="shared" si="103"/>
        <v>53.413269</v>
      </c>
      <c r="M91" s="1">
        <f t="shared" si="104"/>
        <v>0.74825900000000001</v>
      </c>
      <c r="N91" s="1">
        <f t="shared" si="105"/>
        <v>54.161527999999997</v>
      </c>
      <c r="O91" s="1">
        <f t="shared" si="106"/>
        <v>1.0214619999999999</v>
      </c>
      <c r="P91" s="1">
        <f t="shared" si="107"/>
        <v>0.77671499999999993</v>
      </c>
      <c r="S91" t="s">
        <v>20</v>
      </c>
      <c r="T91" s="1">
        <f>L92</f>
        <v>146.733271</v>
      </c>
      <c r="U91" s="1">
        <f>M92</f>
        <v>0</v>
      </c>
      <c r="V91" s="1">
        <f>N92</f>
        <v>146.733271</v>
      </c>
      <c r="W91" s="1">
        <f>O92</f>
        <v>0</v>
      </c>
      <c r="X91" s="1">
        <f>P92</f>
        <v>0</v>
      </c>
      <c r="Y91" s="1">
        <f t="shared" ref="Y91:Y101" si="112">V91+W91+X91</f>
        <v>146.733271</v>
      </c>
    </row>
    <row r="92" spans="1:49" x14ac:dyDescent="0.25">
      <c r="A92" t="s">
        <v>21</v>
      </c>
      <c r="B92">
        <v>9411474</v>
      </c>
      <c r="C92">
        <v>137321797</v>
      </c>
      <c r="I92">
        <v>146733271</v>
      </c>
      <c r="L92" s="1">
        <f t="shared" si="103"/>
        <v>146.733271</v>
      </c>
      <c r="M92" s="1">
        <f t="shared" si="104"/>
        <v>0</v>
      </c>
      <c r="N92" s="1">
        <f t="shared" si="105"/>
        <v>146.733271</v>
      </c>
      <c r="O92" s="1">
        <f t="shared" si="106"/>
        <v>0</v>
      </c>
      <c r="P92" s="1">
        <f t="shared" si="107"/>
        <v>0</v>
      </c>
      <c r="S92" t="s">
        <v>22</v>
      </c>
      <c r="T92" s="1">
        <f>L93</f>
        <v>0</v>
      </c>
      <c r="U92" s="1">
        <f t="shared" ref="U92:U93" si="113">M93</f>
        <v>0</v>
      </c>
      <c r="V92" s="1">
        <f t="shared" ref="V92:V93" si="114">N93</f>
        <v>0</v>
      </c>
      <c r="W92" s="1">
        <f t="shared" ref="W92:W93" si="115">O93</f>
        <v>0</v>
      </c>
      <c r="X92" s="1">
        <f t="shared" ref="X92:X93" si="116">P93</f>
        <v>0</v>
      </c>
      <c r="Y92" s="1">
        <f t="shared" si="112"/>
        <v>0</v>
      </c>
    </row>
    <row r="93" spans="1:49" x14ac:dyDescent="0.25">
      <c r="A93" t="s">
        <v>23</v>
      </c>
      <c r="B93">
        <v>0</v>
      </c>
      <c r="C93">
        <v>0</v>
      </c>
      <c r="E93">
        <v>0</v>
      </c>
      <c r="I93">
        <v>0</v>
      </c>
      <c r="L93" s="1">
        <f t="shared" si="103"/>
        <v>0</v>
      </c>
      <c r="M93" s="1">
        <f t="shared" si="104"/>
        <v>0</v>
      </c>
      <c r="N93" s="1">
        <f t="shared" si="105"/>
        <v>0</v>
      </c>
      <c r="O93" s="1">
        <f t="shared" si="106"/>
        <v>0</v>
      </c>
      <c r="P93" s="1">
        <f t="shared" si="107"/>
        <v>0</v>
      </c>
      <c r="S93" t="s">
        <v>24</v>
      </c>
      <c r="T93" s="1">
        <f>L94</f>
        <v>2752.0400519999998</v>
      </c>
      <c r="U93" s="1">
        <f t="shared" si="113"/>
        <v>0</v>
      </c>
      <c r="V93" s="1">
        <f t="shared" si="114"/>
        <v>2752.0400519999998</v>
      </c>
      <c r="W93" s="1">
        <f t="shared" si="115"/>
        <v>2.2078009999999999</v>
      </c>
      <c r="X93" s="1">
        <f t="shared" si="116"/>
        <v>12.737938</v>
      </c>
      <c r="Y93" s="1">
        <f t="shared" si="112"/>
        <v>2766.9857910000001</v>
      </c>
    </row>
    <row r="94" spans="1:49" x14ac:dyDescent="0.25">
      <c r="A94" t="s">
        <v>25</v>
      </c>
      <c r="B94">
        <v>2539827677</v>
      </c>
      <c r="C94">
        <v>212212375</v>
      </c>
      <c r="E94">
        <v>2148557</v>
      </c>
      <c r="F94">
        <v>59244</v>
      </c>
      <c r="G94">
        <v>10712229</v>
      </c>
      <c r="H94">
        <v>2025709</v>
      </c>
      <c r="I94">
        <v>2766985791</v>
      </c>
      <c r="L94" s="1">
        <f t="shared" si="103"/>
        <v>2752.0400519999998</v>
      </c>
      <c r="M94" s="1">
        <f t="shared" si="104"/>
        <v>0</v>
      </c>
      <c r="N94" s="1">
        <f t="shared" si="105"/>
        <v>2752.0400519999998</v>
      </c>
      <c r="O94" s="1">
        <f t="shared" si="106"/>
        <v>2.2078009999999999</v>
      </c>
      <c r="P94" s="1">
        <f t="shared" si="107"/>
        <v>12.737938</v>
      </c>
      <c r="S94" t="s">
        <v>26</v>
      </c>
      <c r="T94" s="1">
        <f>L96</f>
        <v>8444.8788009999989</v>
      </c>
      <c r="U94" s="1">
        <f t="shared" ref="U94:U96" si="117">M96</f>
        <v>774.98536300000001</v>
      </c>
      <c r="V94" s="1">
        <f t="shared" ref="V94:V96" si="118">N96</f>
        <v>9219.8641639999987</v>
      </c>
      <c r="W94" s="1">
        <f t="shared" ref="W94:W96" si="119">O96</f>
        <v>51.592124999999996</v>
      </c>
      <c r="X94" s="1">
        <f t="shared" ref="X94:X96" si="120">P96</f>
        <v>556.00561299999993</v>
      </c>
      <c r="Y94" s="1">
        <f t="shared" si="112"/>
        <v>9827.4619019999973</v>
      </c>
    </row>
    <row r="95" spans="1:49" x14ac:dyDescent="0.25">
      <c r="A95" t="s">
        <v>27</v>
      </c>
      <c r="B95">
        <v>17242918</v>
      </c>
      <c r="C95">
        <v>213689452</v>
      </c>
      <c r="D95">
        <v>6823883</v>
      </c>
      <c r="E95">
        <v>24513153</v>
      </c>
      <c r="F95">
        <v>4314937</v>
      </c>
      <c r="G95">
        <v>874027</v>
      </c>
      <c r="H95">
        <v>1119004</v>
      </c>
      <c r="I95">
        <v>268577374</v>
      </c>
      <c r="L95" s="1">
        <f t="shared" si="103"/>
        <v>230.93236999999999</v>
      </c>
      <c r="M95" s="1">
        <f t="shared" si="104"/>
        <v>6.8238829999999995</v>
      </c>
      <c r="N95" s="1">
        <f t="shared" si="105"/>
        <v>237.75625299999999</v>
      </c>
      <c r="O95" s="1">
        <f t="shared" si="106"/>
        <v>28.82809</v>
      </c>
      <c r="P95" s="1">
        <f t="shared" si="107"/>
        <v>1.993031</v>
      </c>
      <c r="S95" t="s">
        <v>28</v>
      </c>
      <c r="T95" s="1">
        <f>L97</f>
        <v>8420.7129189999996</v>
      </c>
      <c r="U95" s="1">
        <f t="shared" si="117"/>
        <v>0</v>
      </c>
      <c r="V95" s="1">
        <f t="shared" si="118"/>
        <v>8420.7129189999996</v>
      </c>
      <c r="W95" s="1">
        <f t="shared" si="119"/>
        <v>0</v>
      </c>
      <c r="X95" s="1">
        <f t="shared" si="120"/>
        <v>0</v>
      </c>
      <c r="Y95" s="1">
        <f t="shared" si="112"/>
        <v>8420.7129189999996</v>
      </c>
    </row>
    <row r="96" spans="1:49" x14ac:dyDescent="0.25">
      <c r="A96" t="s">
        <v>29</v>
      </c>
      <c r="B96">
        <v>4911619697</v>
      </c>
      <c r="C96">
        <v>3533259104</v>
      </c>
      <c r="D96">
        <v>774985363</v>
      </c>
      <c r="E96">
        <v>5634680</v>
      </c>
      <c r="F96">
        <v>45957445</v>
      </c>
      <c r="G96">
        <v>28679616</v>
      </c>
      <c r="H96">
        <v>527325997</v>
      </c>
      <c r="I96">
        <v>9827461902</v>
      </c>
      <c r="L96" s="1">
        <f t="shared" si="103"/>
        <v>8444.8788009999989</v>
      </c>
      <c r="M96" s="1">
        <f t="shared" si="104"/>
        <v>774.98536300000001</v>
      </c>
      <c r="N96" s="1">
        <f t="shared" si="105"/>
        <v>9219.8641639999987</v>
      </c>
      <c r="O96" s="1">
        <f t="shared" si="106"/>
        <v>51.592124999999996</v>
      </c>
      <c r="P96" s="1">
        <f t="shared" si="107"/>
        <v>556.00561299999993</v>
      </c>
      <c r="S96" t="s">
        <v>30</v>
      </c>
      <c r="T96" s="1">
        <f>L98</f>
        <v>1.713287</v>
      </c>
      <c r="U96" s="1">
        <f t="shared" si="117"/>
        <v>19.59845</v>
      </c>
      <c r="V96" s="1">
        <f t="shared" si="118"/>
        <v>21.311737000000001</v>
      </c>
      <c r="W96" s="1">
        <f t="shared" si="119"/>
        <v>0</v>
      </c>
      <c r="X96" s="1">
        <f t="shared" si="120"/>
        <v>49.409617999999995</v>
      </c>
      <c r="Y96" s="1">
        <f t="shared" si="112"/>
        <v>70.721354999999988</v>
      </c>
    </row>
    <row r="97" spans="1:55" x14ac:dyDescent="0.25">
      <c r="A97" t="s">
        <v>31</v>
      </c>
      <c r="B97">
        <v>4441383663</v>
      </c>
      <c r="C97">
        <v>3979329256</v>
      </c>
      <c r="I97">
        <v>8420712919</v>
      </c>
      <c r="L97" s="1">
        <f t="shared" si="103"/>
        <v>8420.7129189999996</v>
      </c>
      <c r="M97" s="1">
        <f t="shared" si="104"/>
        <v>0</v>
      </c>
      <c r="N97" s="1">
        <f t="shared" si="105"/>
        <v>8420.7129189999996</v>
      </c>
      <c r="O97" s="1">
        <f t="shared" si="106"/>
        <v>0</v>
      </c>
      <c r="P97" s="1">
        <f t="shared" si="107"/>
        <v>0</v>
      </c>
      <c r="S97" t="s">
        <v>32</v>
      </c>
      <c r="T97" s="1">
        <f>L100</f>
        <v>112.383518</v>
      </c>
      <c r="U97" s="1">
        <f t="shared" ref="U97" si="121">M100</f>
        <v>8.2204909999999991</v>
      </c>
      <c r="V97" s="1">
        <f t="shared" ref="V97" si="122">N100</f>
        <v>120.60400899999999</v>
      </c>
      <c r="W97" s="1">
        <f t="shared" ref="W97" si="123">O100</f>
        <v>19.686344999999999</v>
      </c>
      <c r="X97" s="1">
        <f t="shared" ref="X97" si="124">P100</f>
        <v>49.366633999999998</v>
      </c>
      <c r="Y97" s="1">
        <f t="shared" si="112"/>
        <v>189.65698799999998</v>
      </c>
    </row>
    <row r="98" spans="1:55" x14ac:dyDescent="0.25">
      <c r="A98" t="s">
        <v>33</v>
      </c>
      <c r="B98">
        <v>1713284</v>
      </c>
      <c r="C98">
        <v>3</v>
      </c>
      <c r="D98">
        <v>19598450</v>
      </c>
      <c r="G98">
        <v>2899476</v>
      </c>
      <c r="H98">
        <v>46510142</v>
      </c>
      <c r="I98">
        <v>70721355</v>
      </c>
      <c r="L98" s="1">
        <f t="shared" si="103"/>
        <v>1.713287</v>
      </c>
      <c r="M98" s="1">
        <f t="shared" si="104"/>
        <v>19.59845</v>
      </c>
      <c r="N98" s="1">
        <f t="shared" si="105"/>
        <v>21.311737000000001</v>
      </c>
      <c r="O98" s="1">
        <f t="shared" si="106"/>
        <v>0</v>
      </c>
      <c r="P98" s="1">
        <f t="shared" si="107"/>
        <v>49.409617999999995</v>
      </c>
      <c r="S98" t="s">
        <v>34</v>
      </c>
      <c r="T98" s="1">
        <f>L91+L102+L101+L105</f>
        <v>196.53965099999999</v>
      </c>
      <c r="U98" s="1">
        <f t="shared" ref="U98" si="125">M91+M102+M101+M105</f>
        <v>16.349275000000002</v>
      </c>
      <c r="V98" s="1">
        <f t="shared" ref="V98" si="126">N91+N102+N101+N105</f>
        <v>212.888926</v>
      </c>
      <c r="W98" s="1">
        <f t="shared" ref="W98" si="127">O91+O102+O101+O105</f>
        <v>1.197611</v>
      </c>
      <c r="X98" s="1">
        <f t="shared" ref="X98" si="128">P91+P102+P101+P105</f>
        <v>8.6983949999999997</v>
      </c>
      <c r="Y98" s="1">
        <f t="shared" si="112"/>
        <v>222.784932</v>
      </c>
    </row>
    <row r="99" spans="1:55" x14ac:dyDescent="0.25">
      <c r="A99" t="s">
        <v>35</v>
      </c>
      <c r="B99">
        <v>1844701</v>
      </c>
      <c r="C99">
        <v>18506546</v>
      </c>
      <c r="D99">
        <v>4010562</v>
      </c>
      <c r="E99">
        <v>214977</v>
      </c>
      <c r="F99">
        <v>5073076</v>
      </c>
      <c r="G99">
        <v>799926</v>
      </c>
      <c r="H99">
        <v>5305523</v>
      </c>
      <c r="I99">
        <v>35755311</v>
      </c>
      <c r="L99" s="1">
        <f t="shared" si="103"/>
        <v>20.351247000000001</v>
      </c>
      <c r="M99" s="1">
        <f t="shared" si="104"/>
        <v>4.0105620000000002</v>
      </c>
      <c r="N99" s="1">
        <f t="shared" si="105"/>
        <v>24.361809000000001</v>
      </c>
      <c r="O99" s="1">
        <f t="shared" si="106"/>
        <v>5.2880529999999997</v>
      </c>
      <c r="P99" s="1">
        <f t="shared" si="107"/>
        <v>6.1054490000000001</v>
      </c>
      <c r="S99" t="s">
        <v>36</v>
      </c>
      <c r="T99" s="1">
        <f>L95+L99</f>
        <v>251.28361699999999</v>
      </c>
      <c r="U99" s="1">
        <f t="shared" ref="U99" si="129">M95+M99</f>
        <v>10.834444999999999</v>
      </c>
      <c r="V99" s="1">
        <f t="shared" ref="V99" si="130">N95+N99</f>
        <v>262.11806200000001</v>
      </c>
      <c r="W99" s="1">
        <f t="shared" ref="W99" si="131">O95+O99</f>
        <v>34.116143000000001</v>
      </c>
      <c r="X99" s="1">
        <f t="shared" ref="X99" si="132">P95+P99</f>
        <v>8.0984800000000003</v>
      </c>
      <c r="Y99" s="1">
        <f t="shared" si="112"/>
        <v>304.33268500000003</v>
      </c>
    </row>
    <row r="100" spans="1:55" x14ac:dyDescent="0.25">
      <c r="A100" t="s">
        <v>37</v>
      </c>
      <c r="B100">
        <v>7485453</v>
      </c>
      <c r="C100">
        <v>104898065</v>
      </c>
      <c r="D100">
        <v>8220491</v>
      </c>
      <c r="E100">
        <v>15988322</v>
      </c>
      <c r="F100">
        <v>3698023</v>
      </c>
      <c r="G100">
        <v>13784024</v>
      </c>
      <c r="H100">
        <v>35582610</v>
      </c>
      <c r="I100">
        <v>189656988</v>
      </c>
      <c r="L100" s="1">
        <f t="shared" si="103"/>
        <v>112.383518</v>
      </c>
      <c r="M100" s="1">
        <f t="shared" si="104"/>
        <v>8.2204909999999991</v>
      </c>
      <c r="N100" s="1">
        <f t="shared" si="105"/>
        <v>120.60400899999999</v>
      </c>
      <c r="O100" s="1">
        <f t="shared" si="106"/>
        <v>19.686344999999999</v>
      </c>
      <c r="P100" s="1">
        <f t="shared" si="107"/>
        <v>49.366633999999998</v>
      </c>
      <c r="S100" t="s">
        <v>38</v>
      </c>
      <c r="T100" s="1">
        <f>L103</f>
        <v>2340.783637</v>
      </c>
      <c r="U100" s="1">
        <f t="shared" ref="U100" si="133">M103</f>
        <v>0</v>
      </c>
      <c r="V100" s="1">
        <f t="shared" ref="V100" si="134">N103</f>
        <v>2340.783637</v>
      </c>
      <c r="W100" s="1">
        <f t="shared" ref="W100" si="135">O103</f>
        <v>1.328759</v>
      </c>
      <c r="X100" s="1">
        <f t="shared" ref="X100" si="136">P103</f>
        <v>0.77803800000000001</v>
      </c>
      <c r="Y100" s="1">
        <f t="shared" si="112"/>
        <v>2342.8904339999999</v>
      </c>
    </row>
    <row r="101" spans="1:55" x14ac:dyDescent="0.25">
      <c r="A101" t="s">
        <v>39</v>
      </c>
      <c r="B101">
        <v>72918542</v>
      </c>
      <c r="C101">
        <v>10426926</v>
      </c>
      <c r="D101">
        <v>4673428</v>
      </c>
      <c r="F101">
        <v>72289</v>
      </c>
      <c r="G101">
        <v>1092769</v>
      </c>
      <c r="H101">
        <v>4952009</v>
      </c>
      <c r="I101">
        <v>94135963</v>
      </c>
      <c r="L101" s="1">
        <f t="shared" si="103"/>
        <v>83.345467999999997</v>
      </c>
      <c r="M101" s="1">
        <f t="shared" si="104"/>
        <v>4.6734279999999995</v>
      </c>
      <c r="N101" s="1">
        <f t="shared" si="105"/>
        <v>88.018895999999998</v>
      </c>
      <c r="O101" s="1">
        <f t="shared" si="106"/>
        <v>7.2288999999999992E-2</v>
      </c>
      <c r="P101" s="1">
        <f t="shared" si="107"/>
        <v>6.044778</v>
      </c>
      <c r="S101" t="s">
        <v>40</v>
      </c>
      <c r="T101" s="1">
        <f>L106</f>
        <v>172.86170199999998</v>
      </c>
      <c r="U101" s="1">
        <f t="shared" ref="U101" si="137">M106</f>
        <v>21.821179999999998</v>
      </c>
      <c r="V101" s="1">
        <f t="shared" ref="V101" si="138">N106</f>
        <v>194.68288199999998</v>
      </c>
      <c r="W101" s="1">
        <f t="shared" ref="W101" si="139">O106</f>
        <v>0.45971399999999996</v>
      </c>
      <c r="X101" s="1">
        <f t="shared" ref="X101" si="140">P106</f>
        <v>168.82834399999999</v>
      </c>
      <c r="Y101" s="1">
        <f t="shared" si="112"/>
        <v>363.97093999999993</v>
      </c>
    </row>
    <row r="102" spans="1:55" x14ac:dyDescent="0.25">
      <c r="A102" t="s">
        <v>41</v>
      </c>
      <c r="B102">
        <v>46708940</v>
      </c>
      <c r="C102">
        <v>6781897</v>
      </c>
      <c r="D102">
        <v>10573069</v>
      </c>
      <c r="E102">
        <v>0</v>
      </c>
      <c r="F102">
        <v>103858</v>
      </c>
      <c r="G102">
        <v>0</v>
      </c>
      <c r="H102">
        <v>801086</v>
      </c>
      <c r="I102">
        <v>64968850</v>
      </c>
      <c r="L102" s="1">
        <f t="shared" si="103"/>
        <v>53.490836999999999</v>
      </c>
      <c r="M102" s="1">
        <f t="shared" si="104"/>
        <v>10.573069</v>
      </c>
      <c r="N102" s="1">
        <f t="shared" si="105"/>
        <v>64.063906000000003</v>
      </c>
      <c r="O102" s="1">
        <f t="shared" si="106"/>
        <v>0.10385799999999999</v>
      </c>
      <c r="P102" s="1">
        <f t="shared" si="107"/>
        <v>0.80108599999999996</v>
      </c>
      <c r="S102" t="s">
        <v>14</v>
      </c>
      <c r="Y102" s="1">
        <f>SUM(Y89:Y101)</f>
        <v>37753.708449999998</v>
      </c>
    </row>
    <row r="103" spans="1:55" x14ac:dyDescent="0.25">
      <c r="A103" t="s">
        <v>42</v>
      </c>
      <c r="B103">
        <v>341509058</v>
      </c>
      <c r="C103">
        <v>1999274579</v>
      </c>
      <c r="E103">
        <v>1309633</v>
      </c>
      <c r="F103">
        <v>19126</v>
      </c>
      <c r="G103">
        <v>709089</v>
      </c>
      <c r="H103">
        <v>68949</v>
      </c>
      <c r="I103">
        <v>2342890434</v>
      </c>
      <c r="L103" s="1">
        <f t="shared" si="103"/>
        <v>2340.783637</v>
      </c>
      <c r="M103" s="1">
        <f t="shared" si="104"/>
        <v>0</v>
      </c>
      <c r="N103" s="1">
        <f t="shared" si="105"/>
        <v>2340.783637</v>
      </c>
      <c r="O103" s="1">
        <f t="shared" si="106"/>
        <v>1.328759</v>
      </c>
      <c r="P103" s="1">
        <f t="shared" si="107"/>
        <v>0.77803800000000001</v>
      </c>
      <c r="AA103" t="s">
        <v>9</v>
      </c>
      <c r="AG103" t="s">
        <v>9</v>
      </c>
      <c r="AO103" t="s">
        <v>9</v>
      </c>
      <c r="AT103" s="13"/>
      <c r="AU103" t="s">
        <v>9</v>
      </c>
      <c r="BA103" t="s">
        <v>76</v>
      </c>
    </row>
    <row r="104" spans="1:55" x14ac:dyDescent="0.25">
      <c r="A104" t="s">
        <v>43</v>
      </c>
      <c r="B104">
        <v>995330</v>
      </c>
      <c r="C104">
        <v>60651958</v>
      </c>
      <c r="D104">
        <v>46390102</v>
      </c>
      <c r="H104">
        <v>410406</v>
      </c>
      <c r="I104">
        <v>108447796</v>
      </c>
      <c r="L104" s="1">
        <f t="shared" si="103"/>
        <v>61.647287999999996</v>
      </c>
      <c r="M104" s="1">
        <f t="shared" si="104"/>
        <v>46.390101999999999</v>
      </c>
      <c r="N104" s="1">
        <f t="shared" si="105"/>
        <v>108.03738999999999</v>
      </c>
      <c r="O104" s="1">
        <f t="shared" si="106"/>
        <v>0</v>
      </c>
      <c r="P104" s="1">
        <f t="shared" si="107"/>
        <v>0.41040599999999999</v>
      </c>
      <c r="AB104" t="s">
        <v>59</v>
      </c>
      <c r="AH104" t="s">
        <v>59</v>
      </c>
      <c r="AP104" t="s">
        <v>59</v>
      </c>
      <c r="AV104" t="s">
        <v>59</v>
      </c>
      <c r="BA104" t="s">
        <v>77</v>
      </c>
      <c r="BB104" t="s">
        <v>12</v>
      </c>
      <c r="BC104" t="s">
        <v>13</v>
      </c>
    </row>
    <row r="105" spans="1:55" ht="26.25" x14ac:dyDescent="0.25">
      <c r="A105" t="s">
        <v>44</v>
      </c>
      <c r="B105">
        <v>3784562</v>
      </c>
      <c r="C105">
        <v>2505515</v>
      </c>
      <c r="D105">
        <v>354519</v>
      </c>
      <c r="E105">
        <v>0</v>
      </c>
      <c r="F105">
        <v>2</v>
      </c>
      <c r="H105">
        <v>1075816</v>
      </c>
      <c r="I105">
        <v>7720414</v>
      </c>
      <c r="L105" s="1">
        <f t="shared" si="103"/>
        <v>6.2900770000000001</v>
      </c>
      <c r="M105" s="1">
        <f t="shared" si="104"/>
        <v>0.35451899999999997</v>
      </c>
      <c r="N105" s="1">
        <f t="shared" si="105"/>
        <v>6.6445959999999999</v>
      </c>
      <c r="O105" s="1">
        <f t="shared" si="106"/>
        <v>1.9999999999999999E-6</v>
      </c>
      <c r="P105" s="1">
        <f t="shared" si="107"/>
        <v>1.0758159999999999</v>
      </c>
      <c r="AA105" t="s">
        <v>48</v>
      </c>
      <c r="AB105" t="s">
        <v>18</v>
      </c>
      <c r="AC105" t="s">
        <v>34</v>
      </c>
      <c r="AD105" t="s">
        <v>47</v>
      </c>
      <c r="AE105" t="s">
        <v>30</v>
      </c>
      <c r="AG105" t="s">
        <v>48</v>
      </c>
      <c r="AH105" s="6" t="s">
        <v>57</v>
      </c>
      <c r="AI105" s="6" t="s">
        <v>58</v>
      </c>
      <c r="AJ105" s="6" t="s">
        <v>20</v>
      </c>
      <c r="AK105" s="6" t="s">
        <v>16</v>
      </c>
      <c r="AL105" s="6" t="s">
        <v>38</v>
      </c>
      <c r="AM105" s="6" t="s">
        <v>14</v>
      </c>
      <c r="AO105" t="s">
        <v>49</v>
      </c>
      <c r="AP105" t="s">
        <v>18</v>
      </c>
      <c r="AQ105" t="s">
        <v>34</v>
      </c>
      <c r="AR105" t="s">
        <v>47</v>
      </c>
      <c r="AS105" t="s">
        <v>30</v>
      </c>
      <c r="AU105" t="s">
        <v>49</v>
      </c>
      <c r="AV105" s="6" t="s">
        <v>57</v>
      </c>
      <c r="AW105" s="6" t="s">
        <v>58</v>
      </c>
    </row>
    <row r="106" spans="1:55" x14ac:dyDescent="0.25">
      <c r="A106" t="s">
        <v>45</v>
      </c>
      <c r="B106">
        <v>42806205</v>
      </c>
      <c r="C106">
        <v>130055497</v>
      </c>
      <c r="D106">
        <v>21821180</v>
      </c>
      <c r="E106">
        <v>36608</v>
      </c>
      <c r="F106">
        <v>423106</v>
      </c>
      <c r="G106">
        <v>1208151</v>
      </c>
      <c r="H106">
        <v>167620193</v>
      </c>
      <c r="I106">
        <v>363970940</v>
      </c>
      <c r="L106" s="1">
        <f t="shared" si="103"/>
        <v>172.86170199999998</v>
      </c>
      <c r="M106" s="1">
        <f t="shared" si="104"/>
        <v>21.821179999999998</v>
      </c>
      <c r="N106" s="1">
        <f t="shared" si="105"/>
        <v>194.68288199999998</v>
      </c>
      <c r="O106" s="1">
        <f t="shared" si="106"/>
        <v>0.45971399999999996</v>
      </c>
      <c r="P106" s="1">
        <f t="shared" si="107"/>
        <v>168.82834399999999</v>
      </c>
      <c r="Z106">
        <v>2014</v>
      </c>
      <c r="AB106" s="1">
        <f>AB9</f>
        <v>16156.411215999999</v>
      </c>
      <c r="AC106" s="1">
        <f t="shared" ref="AC106:AE106" si="141">AC9</f>
        <v>280.158638</v>
      </c>
      <c r="AD106" s="1">
        <f t="shared" si="141"/>
        <v>7209.4045769999993</v>
      </c>
      <c r="AE106" s="1">
        <f t="shared" si="141"/>
        <v>7.6995849999999999</v>
      </c>
      <c r="AH106" s="1">
        <f t="shared" ref="AH106:AL106" si="142">AH9</f>
        <v>192.273956</v>
      </c>
      <c r="AI106" s="1">
        <f t="shared" si="142"/>
        <v>252.840521</v>
      </c>
      <c r="AJ106" s="1">
        <f t="shared" si="142"/>
        <v>149.431937</v>
      </c>
      <c r="AK106" s="1">
        <f t="shared" si="142"/>
        <v>164.562331</v>
      </c>
      <c r="AL106" s="1">
        <f t="shared" si="142"/>
        <v>1726.0260659999999</v>
      </c>
      <c r="AO106" s="1"/>
      <c r="AP106" s="1">
        <f t="shared" ref="AP106" si="143">AP9</f>
        <v>215.35077100000001</v>
      </c>
      <c r="AQ106" s="1">
        <f t="shared" ref="AQ106:AS106" si="144">AQ9</f>
        <v>14.229244</v>
      </c>
      <c r="AR106" s="1">
        <f t="shared" si="144"/>
        <v>869.20892099999992</v>
      </c>
      <c r="AS106" s="1">
        <f t="shared" si="144"/>
        <v>21.197621999999999</v>
      </c>
      <c r="AV106" s="1">
        <f t="shared" ref="AV106:AY106" si="145">AV9</f>
        <v>27.882663999999998</v>
      </c>
      <c r="AW106" s="1">
        <f t="shared" si="145"/>
        <v>13.609603999999999</v>
      </c>
      <c r="AX106" s="1"/>
      <c r="AY106" s="1">
        <f t="shared" si="145"/>
        <v>0</v>
      </c>
      <c r="BA106" s="1">
        <f t="shared" ref="BA106:BC106" si="146">V13</f>
        <v>2454.0825609999997</v>
      </c>
      <c r="BB106" s="1">
        <f t="shared" si="146"/>
        <v>0.36505399999999999</v>
      </c>
      <c r="BC106" s="1">
        <f t="shared" si="146"/>
        <v>12.192055</v>
      </c>
    </row>
    <row r="107" spans="1:55" x14ac:dyDescent="0.25">
      <c r="A107" t="s">
        <v>8</v>
      </c>
      <c r="B107">
        <v>21840540312</v>
      </c>
      <c r="C107">
        <v>13889051469</v>
      </c>
      <c r="D107">
        <v>996677542</v>
      </c>
      <c r="E107">
        <v>54718703</v>
      </c>
      <c r="F107">
        <v>62590218</v>
      </c>
      <c r="G107">
        <v>64936678</v>
      </c>
      <c r="H107">
        <v>845193528</v>
      </c>
      <c r="I107">
        <v>37753708450</v>
      </c>
      <c r="L107" s="2">
        <f t="shared" si="103"/>
        <v>35729.591780999996</v>
      </c>
      <c r="M107" s="2">
        <f t="shared" si="104"/>
        <v>996.6775419999999</v>
      </c>
      <c r="N107" s="2">
        <f t="shared" si="105"/>
        <v>36726.269322999993</v>
      </c>
      <c r="O107" s="2">
        <f t="shared" si="106"/>
        <v>117.308921</v>
      </c>
      <c r="P107" s="2">
        <f t="shared" si="107"/>
        <v>910.13020599999993</v>
      </c>
      <c r="Z107">
        <v>2015</v>
      </c>
      <c r="AB107" s="1">
        <f>AB36</f>
        <v>13892.213049</v>
      </c>
      <c r="AC107" s="1">
        <f t="shared" ref="AC107:AE107" si="147">AC36</f>
        <v>258.88171799999998</v>
      </c>
      <c r="AD107" s="1">
        <f t="shared" si="147"/>
        <v>8726.8940039999998</v>
      </c>
      <c r="AE107" s="1">
        <f t="shared" si="147"/>
        <v>2.207865</v>
      </c>
      <c r="AH107" s="1">
        <f t="shared" ref="AH107:AL107" si="148">AH36</f>
        <v>189.78324999999998</v>
      </c>
      <c r="AI107" s="1">
        <f t="shared" si="148"/>
        <v>252.91931099999999</v>
      </c>
      <c r="AJ107" s="1">
        <f t="shared" si="148"/>
        <v>148.33587299999999</v>
      </c>
      <c r="AK107" s="1">
        <f t="shared" si="148"/>
        <v>227.901231</v>
      </c>
      <c r="AL107" s="1">
        <f t="shared" si="148"/>
        <v>1775.705428</v>
      </c>
      <c r="AO107" s="1"/>
      <c r="AP107" s="1">
        <f t="shared" ref="AP107" si="149">AP36</f>
        <v>189.56667099999999</v>
      </c>
      <c r="AQ107" s="1">
        <f t="shared" ref="AQ107:AS107" si="150">AQ36</f>
        <v>15.003373999999999</v>
      </c>
      <c r="AR107" s="1">
        <f t="shared" si="150"/>
        <v>917.552772</v>
      </c>
      <c r="AS107" s="1">
        <f t="shared" si="150"/>
        <v>27.231597999999998</v>
      </c>
      <c r="AV107" s="1">
        <f t="shared" ref="AV107:AY107" si="151">AV36</f>
        <v>25.522895999999999</v>
      </c>
      <c r="AW107" s="1">
        <f t="shared" si="151"/>
        <v>14.734845</v>
      </c>
      <c r="AX107" s="1"/>
      <c r="AY107" s="1">
        <f t="shared" si="151"/>
        <v>0</v>
      </c>
      <c r="BA107" s="1">
        <f>V40</f>
        <v>2307.8097849999999</v>
      </c>
      <c r="BB107" s="1">
        <f t="shared" ref="BB107:BC107" si="152">W40</f>
        <v>0.32514199999999999</v>
      </c>
      <c r="BC107" s="1">
        <f t="shared" si="152"/>
        <v>13.135147</v>
      </c>
    </row>
    <row r="108" spans="1:55" x14ac:dyDescent="0.25">
      <c r="L108" s="1">
        <f>SUM(L89:L107)</f>
        <v>71459.183561999991</v>
      </c>
      <c r="M108" s="1">
        <f>SUM(M89:M107)</f>
        <v>1993.3550839999998</v>
      </c>
      <c r="N108" s="1">
        <f>SUM(L108:M108)</f>
        <v>73452.538645999986</v>
      </c>
      <c r="O108" s="1">
        <f>SUM(O89:O107)</f>
        <v>234.617842</v>
      </c>
      <c r="P108" s="1">
        <f>SUM(P89:P107)</f>
        <v>1820.2604120000001</v>
      </c>
      <c r="Z108">
        <v>2016</v>
      </c>
      <c r="AB108" s="1">
        <f>AB62</f>
        <v>12752.348034999999</v>
      </c>
      <c r="AC108" s="1">
        <f t="shared" ref="AC108:AE108" si="153">AC62</f>
        <v>224.94091900000001</v>
      </c>
      <c r="AD108" s="1">
        <f t="shared" si="153"/>
        <v>9052.110940999999</v>
      </c>
      <c r="AE108" s="1">
        <f t="shared" si="153"/>
        <v>1.820381</v>
      </c>
      <c r="AH108" s="1">
        <f t="shared" ref="AH108:AL108" si="154">AH62</f>
        <v>170.05822000000001</v>
      </c>
      <c r="AI108" s="1">
        <f t="shared" si="154"/>
        <v>250.12735899999998</v>
      </c>
      <c r="AJ108" s="1">
        <f t="shared" si="154"/>
        <v>146.10384099999999</v>
      </c>
      <c r="AK108" s="1">
        <f t="shared" si="154"/>
        <v>327.69043399999998</v>
      </c>
      <c r="AL108" s="1">
        <f t="shared" si="154"/>
        <v>2093.7279989999997</v>
      </c>
      <c r="AO108" s="1"/>
      <c r="AP108" s="1">
        <f t="shared" ref="AP108" si="155">AP62</f>
        <v>163.38018399999999</v>
      </c>
      <c r="AQ108" s="1">
        <f t="shared" ref="AQ108:AS108" si="156">AQ62</f>
        <v>16.431113</v>
      </c>
      <c r="AR108" s="1">
        <f t="shared" si="156"/>
        <v>865.87613799999997</v>
      </c>
      <c r="AS108" s="1">
        <f t="shared" si="156"/>
        <v>18.625014</v>
      </c>
      <c r="AV108" s="1">
        <f t="shared" ref="AV108:AY108" si="157">AV62</f>
        <v>20.49325</v>
      </c>
      <c r="AW108" s="1">
        <f t="shared" si="157"/>
        <v>11.120108</v>
      </c>
      <c r="AX108" s="1"/>
      <c r="AY108" s="1">
        <f t="shared" si="157"/>
        <v>0</v>
      </c>
      <c r="BA108" s="1">
        <f>V66</f>
        <v>2458.754919</v>
      </c>
      <c r="BB108" s="1">
        <f t="shared" ref="BB108:BC108" si="158">W66</f>
        <v>2.0036179999999999</v>
      </c>
      <c r="BC108" s="1">
        <f t="shared" si="158"/>
        <v>11.717267999999999</v>
      </c>
    </row>
    <row r="109" spans="1:55" x14ac:dyDescent="0.25">
      <c r="Z109">
        <v>2017</v>
      </c>
      <c r="AB109" s="1">
        <f>AB89</f>
        <v>12403.969958</v>
      </c>
      <c r="AC109" s="1">
        <f t="shared" ref="AC109:AE109" si="159">AC89</f>
        <v>196.53965099999999</v>
      </c>
      <c r="AD109" s="1">
        <f t="shared" si="159"/>
        <v>8444.8788009999989</v>
      </c>
      <c r="AE109" s="1">
        <f t="shared" si="159"/>
        <v>1.713287</v>
      </c>
      <c r="AH109" s="1">
        <f t="shared" ref="AH109:AL109" si="160">AH89</f>
        <v>172.86170199999998</v>
      </c>
      <c r="AI109" s="1">
        <f t="shared" si="160"/>
        <v>251.28361699999999</v>
      </c>
      <c r="AJ109" s="1">
        <f t="shared" si="160"/>
        <v>146.733271</v>
      </c>
      <c r="AK109" s="1">
        <f t="shared" si="160"/>
        <v>485.69136799999995</v>
      </c>
      <c r="AL109" s="1">
        <f t="shared" si="160"/>
        <v>2340.783637</v>
      </c>
      <c r="AO109" s="1"/>
      <c r="AP109" s="1">
        <f t="shared" ref="AP109" si="161">AP89</f>
        <v>144.823194</v>
      </c>
      <c r="AQ109" s="1">
        <f t="shared" ref="AQ109:AS109" si="162">AQ89</f>
        <v>16.349275000000002</v>
      </c>
      <c r="AR109" s="1">
        <f t="shared" si="162"/>
        <v>774.98536300000001</v>
      </c>
      <c r="AS109" s="1">
        <f t="shared" si="162"/>
        <v>19.59845</v>
      </c>
      <c r="AV109" s="1">
        <f t="shared" ref="AV109:AY109" si="163">AV89</f>
        <v>21.821179999999998</v>
      </c>
      <c r="AW109" s="1">
        <f t="shared" si="163"/>
        <v>10.834444999999999</v>
      </c>
      <c r="AX109" s="1"/>
      <c r="AY109" s="1">
        <f t="shared" si="163"/>
        <v>0</v>
      </c>
      <c r="BA109" s="1">
        <f>V93</f>
        <v>2752.0400519999998</v>
      </c>
      <c r="BB109" s="1">
        <f t="shared" ref="BB109:BC109" si="164">W93</f>
        <v>2.2078009999999999</v>
      </c>
      <c r="BC109" s="1">
        <f t="shared" si="164"/>
        <v>12.737938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E9A1-893E-4FEA-87BA-D5479B3091BD}">
  <dimension ref="A4:BG113"/>
  <sheetViews>
    <sheetView tabSelected="1" topLeftCell="J85" workbookViewId="0">
      <selection activeCell="X99" sqref="X99"/>
    </sheetView>
  </sheetViews>
  <sheetFormatPr defaultRowHeight="15" x14ac:dyDescent="0.25"/>
  <cols>
    <col min="9" max="9" width="14.85546875" customWidth="1"/>
    <col min="14" max="14" width="12.85546875" customWidth="1"/>
    <col min="19" max="19" width="14.28515625" customWidth="1"/>
    <col min="23" max="23" width="11.28515625" customWidth="1"/>
  </cols>
  <sheetData>
    <row r="4" spans="1:55" x14ac:dyDescent="0.25">
      <c r="AB4">
        <v>1549421.670641999</v>
      </c>
      <c r="AC4">
        <v>25907.627383999999</v>
      </c>
      <c r="AD4">
        <v>911876.70324600034</v>
      </c>
      <c r="AE4">
        <v>494.45145400000001</v>
      </c>
    </row>
    <row r="5" spans="1:55" x14ac:dyDescent="0.25">
      <c r="A5" t="s">
        <v>0</v>
      </c>
      <c r="B5" t="s">
        <v>1</v>
      </c>
      <c r="AA5">
        <v>2014</v>
      </c>
    </row>
    <row r="6" spans="1:55" ht="18.75" x14ac:dyDescent="0.3">
      <c r="A6" s="4">
        <v>2014</v>
      </c>
      <c r="AA6" t="s">
        <v>9</v>
      </c>
      <c r="AG6" t="s">
        <v>9</v>
      </c>
      <c r="AO6" t="s">
        <v>9</v>
      </c>
      <c r="AT6" s="13"/>
      <c r="AU6" t="s">
        <v>9</v>
      </c>
      <c r="AZ6" t="s">
        <v>9</v>
      </c>
    </row>
    <row r="7" spans="1:55" x14ac:dyDescent="0.25">
      <c r="A7" t="s">
        <v>62</v>
      </c>
      <c r="B7" t="s">
        <v>4</v>
      </c>
      <c r="L7" t="s">
        <v>5</v>
      </c>
      <c r="AB7" t="s">
        <v>70</v>
      </c>
      <c r="AH7" t="s">
        <v>70</v>
      </c>
      <c r="AP7" t="s">
        <v>70</v>
      </c>
      <c r="AV7" t="s">
        <v>70</v>
      </c>
      <c r="BA7" t="s">
        <v>70</v>
      </c>
    </row>
    <row r="8" spans="1:55" ht="26.25" x14ac:dyDescent="0.25">
      <c r="A8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 t="s">
        <v>7</v>
      </c>
      <c r="J8" t="s">
        <v>8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T8" t="s">
        <v>9</v>
      </c>
      <c r="U8" t="s">
        <v>10</v>
      </c>
      <c r="V8" t="s">
        <v>11</v>
      </c>
      <c r="W8" t="s">
        <v>12</v>
      </c>
      <c r="X8" t="s">
        <v>13</v>
      </c>
      <c r="Y8" t="s">
        <v>14</v>
      </c>
      <c r="AA8" t="s">
        <v>48</v>
      </c>
      <c r="AB8" t="s">
        <v>18</v>
      </c>
      <c r="AC8" t="s">
        <v>34</v>
      </c>
      <c r="AD8" t="s">
        <v>47</v>
      </c>
      <c r="AE8" t="s">
        <v>30</v>
      </c>
      <c r="AG8" t="s">
        <v>48</v>
      </c>
      <c r="AH8" s="6" t="s">
        <v>57</v>
      </c>
      <c r="AI8" s="6" t="s">
        <v>58</v>
      </c>
      <c r="AJ8" s="6" t="s">
        <v>20</v>
      </c>
      <c r="AK8" s="6" t="s">
        <v>16</v>
      </c>
      <c r="AL8" s="6" t="s">
        <v>38</v>
      </c>
      <c r="AM8" s="6" t="s">
        <v>14</v>
      </c>
      <c r="AO8" t="s">
        <v>49</v>
      </c>
      <c r="AP8" t="s">
        <v>18</v>
      </c>
      <c r="AQ8" t="s">
        <v>34</v>
      </c>
      <c r="AR8" t="s">
        <v>47</v>
      </c>
      <c r="AS8" t="s">
        <v>30</v>
      </c>
      <c r="AU8" t="s">
        <v>49</v>
      </c>
      <c r="AV8" s="6" t="s">
        <v>57</v>
      </c>
      <c r="AW8" s="6" t="s">
        <v>58</v>
      </c>
      <c r="AX8" s="14"/>
      <c r="AZ8" t="s">
        <v>49</v>
      </c>
      <c r="BA8" s="6" t="s">
        <v>32</v>
      </c>
      <c r="BB8" s="6"/>
      <c r="BC8" s="14"/>
    </row>
    <row r="9" spans="1:55" x14ac:dyDescent="0.25">
      <c r="A9" t="s">
        <v>15</v>
      </c>
      <c r="B9">
        <v>1217995.8530000001</v>
      </c>
      <c r="C9">
        <v>16086140.861999998</v>
      </c>
      <c r="E9">
        <v>358040.42100000003</v>
      </c>
      <c r="F9">
        <v>12484.053</v>
      </c>
      <c r="G9">
        <v>13724</v>
      </c>
      <c r="H9">
        <v>2646</v>
      </c>
      <c r="J9">
        <v>17691031.188999996</v>
      </c>
      <c r="L9" s="1">
        <f>(B9+C9)*0.000001</f>
        <v>17.304136714999995</v>
      </c>
      <c r="M9" s="1">
        <f>D9*0.000001</f>
        <v>0</v>
      </c>
      <c r="N9" s="1">
        <f>SUM(L9:M9)</f>
        <v>17.304136714999995</v>
      </c>
      <c r="O9" s="1">
        <f>(E9+F9)*0.000001</f>
        <v>0.37052447400000005</v>
      </c>
      <c r="P9" s="1">
        <f>(G9+H9)*0.000001</f>
        <v>1.6369999999999999E-2</v>
      </c>
      <c r="S9" t="s">
        <v>16</v>
      </c>
      <c r="T9" s="1">
        <f>L9</f>
        <v>17.304136714999995</v>
      </c>
      <c r="U9" s="1">
        <f t="shared" ref="U9" si="0">M9</f>
        <v>0</v>
      </c>
      <c r="V9" s="1">
        <f t="shared" ref="V9" si="1">N9</f>
        <v>17.304136714999995</v>
      </c>
      <c r="W9" s="1">
        <f t="shared" ref="W9" si="2">O9</f>
        <v>0.37052447400000005</v>
      </c>
      <c r="X9" s="1">
        <f t="shared" ref="X9" si="3">P9</f>
        <v>1.6369999999999999E-2</v>
      </c>
      <c r="Y9" s="1">
        <f>V9+W9+X9</f>
        <v>17.691031188999993</v>
      </c>
      <c r="AA9" t="s">
        <v>68</v>
      </c>
      <c r="AB9" s="1">
        <f>T10</f>
        <v>1549.4216706419991</v>
      </c>
      <c r="AC9" s="1">
        <f>T18</f>
        <v>25.907627384000001</v>
      </c>
      <c r="AD9" s="1">
        <f>T14</f>
        <v>911.87670324600026</v>
      </c>
      <c r="AE9" s="1">
        <f>T16</f>
        <v>0.49445145400000001</v>
      </c>
      <c r="AG9" t="s">
        <v>69</v>
      </c>
      <c r="AH9" s="1">
        <f>T21</f>
        <v>12.617269157999999</v>
      </c>
      <c r="AI9" s="1">
        <f>T19</f>
        <v>16.525118826999996</v>
      </c>
      <c r="AJ9" s="1">
        <f>T11</f>
        <v>15.713137</v>
      </c>
      <c r="AK9" s="1">
        <f>T9</f>
        <v>17.304136714999995</v>
      </c>
      <c r="AL9" s="1">
        <f>T20</f>
        <v>181.49590346299999</v>
      </c>
      <c r="AM9" s="1">
        <f>SUM(AH9:AL9)</f>
        <v>243.65556516299998</v>
      </c>
      <c r="AO9" t="s">
        <v>68</v>
      </c>
      <c r="AP9" s="1">
        <f>U10</f>
        <v>19.352692242999996</v>
      </c>
      <c r="AQ9" s="1">
        <f>U18</f>
        <v>2.1352615459999997</v>
      </c>
      <c r="AR9" s="1">
        <f>U14</f>
        <v>121.29562257999999</v>
      </c>
      <c r="AS9" s="1">
        <f>U16</f>
        <v>2.8636492720000009</v>
      </c>
      <c r="AU9" t="s">
        <v>69</v>
      </c>
      <c r="AV9" s="1">
        <f>U21</f>
        <v>2.4094078409999993</v>
      </c>
      <c r="AW9" s="1">
        <f>U19</f>
        <v>1.076471347</v>
      </c>
      <c r="AX9" s="1"/>
      <c r="AZ9" t="s">
        <v>69</v>
      </c>
      <c r="BA9" s="1">
        <f>Z21</f>
        <v>0</v>
      </c>
      <c r="BB9" s="1"/>
      <c r="BC9" s="1"/>
    </row>
    <row r="10" spans="1:55" x14ac:dyDescent="0.25">
      <c r="A10" t="s">
        <v>17</v>
      </c>
      <c r="B10">
        <v>1172984197.1419992</v>
      </c>
      <c r="C10">
        <v>369629648.41899997</v>
      </c>
      <c r="D10">
        <v>15723181.895999998</v>
      </c>
      <c r="E10">
        <v>3253.6279999999997</v>
      </c>
      <c r="F10">
        <v>592023.78599999996</v>
      </c>
      <c r="G10">
        <v>20786.132999999998</v>
      </c>
      <c r="H10">
        <v>12189065.021000005</v>
      </c>
      <c r="J10">
        <v>1571142156.0249989</v>
      </c>
      <c r="L10" s="1">
        <f t="shared" ref="L10:L27" si="4">(B10+C10)*0.000001</f>
        <v>1542.6138455609992</v>
      </c>
      <c r="M10" s="1">
        <f t="shared" ref="M10:M27" si="5">D10*0.000001</f>
        <v>15.723181895999996</v>
      </c>
      <c r="N10" s="1">
        <f t="shared" ref="N10:N27" si="6">SUM(L10:M10)</f>
        <v>1558.3370274569991</v>
      </c>
      <c r="O10" s="1">
        <f t="shared" ref="O10:O27" si="7">(E10+F10)*0.000001</f>
        <v>0.595277414</v>
      </c>
      <c r="P10" s="1">
        <f t="shared" ref="P10:P27" si="8">(G10+H10)*0.000001</f>
        <v>12.209851154000004</v>
      </c>
      <c r="S10" t="s">
        <v>18</v>
      </c>
      <c r="T10" s="1">
        <f>L10+L24</f>
        <v>1549.4216706419991</v>
      </c>
      <c r="U10" s="1">
        <f t="shared" ref="U10" si="9">M10+M24</f>
        <v>19.352692242999996</v>
      </c>
      <c r="V10" s="1">
        <f t="shared" ref="V10" si="10">N10+N24</f>
        <v>1568.7743628849992</v>
      </c>
      <c r="W10" s="1">
        <f t="shared" ref="W10" si="11">O10+O24</f>
        <v>0.595277414</v>
      </c>
      <c r="X10" s="1">
        <f t="shared" ref="X10" si="12">P10+P24</f>
        <v>12.340713534000004</v>
      </c>
      <c r="Y10" s="1">
        <f>V10+W10+X10</f>
        <v>1581.7103538329993</v>
      </c>
    </row>
    <row r="11" spans="1:55" x14ac:dyDescent="0.25">
      <c r="A11" t="s">
        <v>19</v>
      </c>
      <c r="B11">
        <v>4841795.6859999988</v>
      </c>
      <c r="C11">
        <v>2201947.1640000003</v>
      </c>
      <c r="D11">
        <v>283033.33199999988</v>
      </c>
      <c r="E11">
        <v>11463.730000000001</v>
      </c>
      <c r="F11">
        <v>192877.60899999997</v>
      </c>
      <c r="G11">
        <v>34317.56</v>
      </c>
      <c r="H11">
        <v>86515.573000000019</v>
      </c>
      <c r="J11">
        <v>7651950.6539999992</v>
      </c>
      <c r="L11" s="1">
        <f t="shared" si="4"/>
        <v>7.0437428499999992</v>
      </c>
      <c r="M11" s="1">
        <f t="shared" si="5"/>
        <v>0.28303333199999986</v>
      </c>
      <c r="N11" s="1">
        <f t="shared" si="6"/>
        <v>7.3267761819999988</v>
      </c>
      <c r="O11" s="1">
        <f t="shared" si="7"/>
        <v>0.20434133899999996</v>
      </c>
      <c r="P11" s="1">
        <f t="shared" si="8"/>
        <v>0.12083313300000001</v>
      </c>
      <c r="S11" t="s">
        <v>20</v>
      </c>
      <c r="T11" s="1">
        <f>L12</f>
        <v>15.713137</v>
      </c>
      <c r="U11" s="1">
        <f>M12</f>
        <v>0.16380400000000001</v>
      </c>
      <c r="V11" s="1">
        <f>N12</f>
        <v>15.876941</v>
      </c>
      <c r="W11" s="1">
        <f>O12</f>
        <v>0</v>
      </c>
      <c r="X11" s="1">
        <f>P12</f>
        <v>0</v>
      </c>
      <c r="Y11" s="1">
        <f t="shared" ref="Y11:Y21" si="13">V11+W11+X11</f>
        <v>15.876941</v>
      </c>
    </row>
    <row r="12" spans="1:55" x14ac:dyDescent="0.25">
      <c r="A12" t="s">
        <v>21</v>
      </c>
      <c r="B12">
        <v>1115602</v>
      </c>
      <c r="C12">
        <v>14597535</v>
      </c>
      <c r="D12">
        <v>163804</v>
      </c>
      <c r="J12">
        <v>15876941</v>
      </c>
      <c r="L12" s="1">
        <f t="shared" si="4"/>
        <v>15.713137</v>
      </c>
      <c r="M12" s="1">
        <f t="shared" si="5"/>
        <v>0.16380400000000001</v>
      </c>
      <c r="N12" s="1">
        <f t="shared" si="6"/>
        <v>15.876941</v>
      </c>
      <c r="O12" s="1">
        <f t="shared" si="7"/>
        <v>0</v>
      </c>
      <c r="P12" s="1">
        <f t="shared" si="8"/>
        <v>0</v>
      </c>
      <c r="S12" t="s">
        <v>22</v>
      </c>
      <c r="T12" s="1">
        <f>L13</f>
        <v>-6.1735479999999994</v>
      </c>
      <c r="U12" s="1">
        <f t="shared" ref="U12:U13" si="14">M13</f>
        <v>0</v>
      </c>
      <c r="V12" s="1">
        <f t="shared" ref="V12:V13" si="15">N13</f>
        <v>-6.1735479999999994</v>
      </c>
      <c r="W12" s="1">
        <f t="shared" ref="W12:W13" si="16">O13</f>
        <v>0</v>
      </c>
      <c r="X12" s="1">
        <f t="shared" ref="X12:X13" si="17">P13</f>
        <v>0</v>
      </c>
      <c r="Y12" s="1">
        <f t="shared" si="13"/>
        <v>-6.1735479999999994</v>
      </c>
    </row>
    <row r="13" spans="1:55" x14ac:dyDescent="0.25">
      <c r="A13" t="s">
        <v>23</v>
      </c>
      <c r="B13">
        <v>-5143519</v>
      </c>
      <c r="C13">
        <v>-1030029</v>
      </c>
      <c r="E13">
        <v>0</v>
      </c>
      <c r="J13">
        <v>-6173548</v>
      </c>
      <c r="L13" s="1">
        <f t="shared" si="4"/>
        <v>-6.1735479999999994</v>
      </c>
      <c r="M13" s="1">
        <f t="shared" si="5"/>
        <v>0</v>
      </c>
      <c r="N13" s="1">
        <f t="shared" si="6"/>
        <v>-6.1735479999999994</v>
      </c>
      <c r="O13" s="1">
        <f t="shared" si="7"/>
        <v>0</v>
      </c>
      <c r="P13" s="1">
        <f t="shared" si="8"/>
        <v>0</v>
      </c>
      <c r="S13" t="s">
        <v>24</v>
      </c>
      <c r="T13" s="1">
        <f>L14</f>
        <v>258.04620968199993</v>
      </c>
      <c r="U13" s="1">
        <f t="shared" si="14"/>
        <v>0</v>
      </c>
      <c r="V13" s="1">
        <f t="shared" si="15"/>
        <v>258.04620968199993</v>
      </c>
      <c r="W13" s="9">
        <f t="shared" si="16"/>
        <v>3.8386692E-2</v>
      </c>
      <c r="X13" s="1">
        <f t="shared" si="17"/>
        <v>1.282025489</v>
      </c>
      <c r="Y13" s="1">
        <f t="shared" si="13"/>
        <v>259.36662186299992</v>
      </c>
    </row>
    <row r="14" spans="1:55" x14ac:dyDescent="0.25">
      <c r="A14" t="s">
        <v>25</v>
      </c>
      <c r="B14">
        <v>238185401.32999995</v>
      </c>
      <c r="C14">
        <v>19860808.351999994</v>
      </c>
      <c r="E14">
        <v>31818</v>
      </c>
      <c r="F14">
        <v>6568.692</v>
      </c>
      <c r="G14">
        <v>931841.1100000001</v>
      </c>
      <c r="H14">
        <v>350184.37899999996</v>
      </c>
      <c r="J14">
        <v>259366621.86299998</v>
      </c>
      <c r="L14" s="1">
        <f t="shared" si="4"/>
        <v>258.04620968199993</v>
      </c>
      <c r="M14" s="1">
        <f t="shared" si="5"/>
        <v>0</v>
      </c>
      <c r="N14" s="1">
        <f t="shared" si="6"/>
        <v>258.04620968199993</v>
      </c>
      <c r="O14" s="1">
        <f t="shared" si="7"/>
        <v>3.8386692E-2</v>
      </c>
      <c r="P14" s="1">
        <f t="shared" si="8"/>
        <v>1.282025489</v>
      </c>
      <c r="S14" t="s">
        <v>26</v>
      </c>
      <c r="T14" s="1">
        <f>L16</f>
        <v>911.87670324600026</v>
      </c>
      <c r="U14" s="1">
        <f t="shared" ref="U14:U16" si="18">M16</f>
        <v>121.29562257999999</v>
      </c>
      <c r="V14" s="1">
        <f t="shared" ref="V14:V16" si="19">N16</f>
        <v>1033.1723258260004</v>
      </c>
      <c r="W14" s="1">
        <f t="shared" ref="W14:W16" si="20">O16</f>
        <v>7.2271688309999993</v>
      </c>
      <c r="X14" s="1">
        <f t="shared" ref="X14:X16" si="21">P16</f>
        <v>86.209464078999915</v>
      </c>
      <c r="Y14" s="1">
        <f t="shared" si="13"/>
        <v>1126.6089587360002</v>
      </c>
    </row>
    <row r="15" spans="1:55" x14ac:dyDescent="0.25">
      <c r="A15" t="s">
        <v>27</v>
      </c>
      <c r="B15">
        <v>1259183.246</v>
      </c>
      <c r="C15">
        <v>14232170.909</v>
      </c>
      <c r="D15">
        <v>667801.69799999997</v>
      </c>
      <c r="E15">
        <v>1674988.0719999999</v>
      </c>
      <c r="F15">
        <v>431738.92100000003</v>
      </c>
      <c r="G15">
        <v>81318.407000000007</v>
      </c>
      <c r="H15">
        <v>100842.398</v>
      </c>
      <c r="J15">
        <v>18448043.651000001</v>
      </c>
      <c r="L15" s="1">
        <f t="shared" si="4"/>
        <v>15.491354154999998</v>
      </c>
      <c r="M15" s="1">
        <f t="shared" si="5"/>
        <v>0.667801698</v>
      </c>
      <c r="N15" s="1">
        <f t="shared" si="6"/>
        <v>16.159155852999998</v>
      </c>
      <c r="O15" s="1">
        <f t="shared" si="7"/>
        <v>2.1067269929999997</v>
      </c>
      <c r="P15" s="1">
        <f t="shared" si="8"/>
        <v>0.18216080499999998</v>
      </c>
      <c r="S15" t="s">
        <v>28</v>
      </c>
      <c r="T15" s="1">
        <f>L17</f>
        <v>797.16598199999999</v>
      </c>
      <c r="U15" s="1">
        <f t="shared" si="18"/>
        <v>0</v>
      </c>
      <c r="V15" s="1">
        <f t="shared" si="19"/>
        <v>797.16598199999999</v>
      </c>
      <c r="W15" s="1">
        <f t="shared" si="20"/>
        <v>0</v>
      </c>
      <c r="X15" s="1">
        <f t="shared" si="21"/>
        <v>0</v>
      </c>
      <c r="Y15" s="1">
        <f t="shared" si="13"/>
        <v>797.16598199999999</v>
      </c>
    </row>
    <row r="16" spans="1:55" x14ac:dyDescent="0.25">
      <c r="A16" t="s">
        <v>29</v>
      </c>
      <c r="B16">
        <v>501414335.58400035</v>
      </c>
      <c r="C16">
        <v>410462367.662</v>
      </c>
      <c r="D16">
        <v>121295622.58</v>
      </c>
      <c r="E16">
        <v>309475.84499999997</v>
      </c>
      <c r="F16">
        <v>6917692.9859999996</v>
      </c>
      <c r="G16">
        <v>2799276.9529999997</v>
      </c>
      <c r="H16">
        <v>83410187.125999928</v>
      </c>
      <c r="J16">
        <v>1126608958.7360001</v>
      </c>
      <c r="L16" s="1">
        <f t="shared" si="4"/>
        <v>911.87670324600026</v>
      </c>
      <c r="M16" s="1">
        <f t="shared" si="5"/>
        <v>121.29562257999999</v>
      </c>
      <c r="N16" s="1">
        <f t="shared" si="6"/>
        <v>1033.1723258260004</v>
      </c>
      <c r="O16" s="1">
        <f t="shared" si="7"/>
        <v>7.2271688309999993</v>
      </c>
      <c r="P16" s="1">
        <f t="shared" si="8"/>
        <v>86.209464078999915</v>
      </c>
      <c r="S16" t="s">
        <v>30</v>
      </c>
      <c r="T16" s="1">
        <f>L18</f>
        <v>0.49445145400000001</v>
      </c>
      <c r="U16" s="1">
        <f t="shared" si="18"/>
        <v>2.8636492720000009</v>
      </c>
      <c r="V16" s="1">
        <f t="shared" si="19"/>
        <v>3.3581007260000009</v>
      </c>
      <c r="W16" s="1">
        <f t="shared" si="20"/>
        <v>0</v>
      </c>
      <c r="X16" s="1">
        <f t="shared" si="21"/>
        <v>8.6636853510000016</v>
      </c>
      <c r="Y16" s="1">
        <f t="shared" si="13"/>
        <v>12.021786077000002</v>
      </c>
    </row>
    <row r="17" spans="1:25" x14ac:dyDescent="0.25">
      <c r="A17" t="s">
        <v>31</v>
      </c>
      <c r="B17">
        <v>419871351</v>
      </c>
      <c r="C17">
        <v>377294631</v>
      </c>
      <c r="J17">
        <v>797165982</v>
      </c>
      <c r="L17" s="1">
        <f t="shared" si="4"/>
        <v>797.16598199999999</v>
      </c>
      <c r="M17" s="1">
        <f t="shared" si="5"/>
        <v>0</v>
      </c>
      <c r="N17" s="1">
        <f t="shared" si="6"/>
        <v>797.16598199999999</v>
      </c>
      <c r="O17" s="1">
        <f t="shared" si="7"/>
        <v>0</v>
      </c>
      <c r="P17" s="1">
        <f t="shared" si="8"/>
        <v>0</v>
      </c>
      <c r="S17" t="s">
        <v>32</v>
      </c>
      <c r="T17" s="1">
        <f>L20</f>
        <v>6.4032146550000002</v>
      </c>
      <c r="U17" s="1">
        <f t="shared" ref="U17" si="22">M20</f>
        <v>0.90849116000000008</v>
      </c>
      <c r="V17" s="1">
        <f t="shared" ref="V17" si="23">N20</f>
        <v>7.3117058149999998</v>
      </c>
      <c r="W17" s="1">
        <f t="shared" ref="W17" si="24">O20</f>
        <v>1.171231629</v>
      </c>
      <c r="X17" s="21">
        <f t="shared" ref="X17" si="25">P20</f>
        <v>4.9783579299999987</v>
      </c>
      <c r="Y17" s="1">
        <f t="shared" si="13"/>
        <v>13.461295373999999</v>
      </c>
    </row>
    <row r="18" spans="1:25" x14ac:dyDescent="0.25">
      <c r="A18" t="s">
        <v>33</v>
      </c>
      <c r="B18">
        <v>111623.49399999999</v>
      </c>
      <c r="C18">
        <v>382827.96</v>
      </c>
      <c r="D18">
        <v>2863649.2720000008</v>
      </c>
      <c r="G18">
        <v>549967.56299999997</v>
      </c>
      <c r="H18">
        <v>8113717.7880000016</v>
      </c>
      <c r="J18">
        <v>12021786.077000003</v>
      </c>
      <c r="L18" s="1">
        <f t="shared" si="4"/>
        <v>0.49445145400000001</v>
      </c>
      <c r="M18" s="1">
        <f t="shared" si="5"/>
        <v>2.8636492720000009</v>
      </c>
      <c r="N18" s="1">
        <f t="shared" si="6"/>
        <v>3.3581007260000009</v>
      </c>
      <c r="O18" s="1">
        <f t="shared" si="7"/>
        <v>0</v>
      </c>
      <c r="P18" s="1">
        <f t="shared" si="8"/>
        <v>8.6636853510000016</v>
      </c>
      <c r="S18" t="s">
        <v>34</v>
      </c>
      <c r="T18" s="1">
        <f>L11+L22+L21+L25</f>
        <v>25.907627384000001</v>
      </c>
      <c r="U18" s="1">
        <f t="shared" ref="U18" si="26">M11+M22+M21+M25</f>
        <v>2.1352615459999997</v>
      </c>
      <c r="V18" s="1">
        <f t="shared" ref="V18" si="27">N11+N22+N21+N25</f>
        <v>28.04288893</v>
      </c>
      <c r="W18" s="1">
        <f t="shared" ref="W18" si="28">O11+O22+O21+O25</f>
        <v>0.25533376199999996</v>
      </c>
      <c r="X18" s="1">
        <f t="shared" ref="X18" si="29">P11+P22+P21+P25</f>
        <v>1.9336387369999997</v>
      </c>
      <c r="Y18" s="1">
        <f t="shared" si="13"/>
        <v>30.231861428999999</v>
      </c>
    </row>
    <row r="19" spans="1:25" x14ac:dyDescent="0.25">
      <c r="A19" t="s">
        <v>35</v>
      </c>
      <c r="B19">
        <v>181832.30299999999</v>
      </c>
      <c r="C19">
        <v>851932.36900000006</v>
      </c>
      <c r="D19">
        <v>408669.64899999998</v>
      </c>
      <c r="E19">
        <v>86614.888999999996</v>
      </c>
      <c r="F19">
        <v>488008.05299999996</v>
      </c>
      <c r="G19">
        <v>50275.569000000003</v>
      </c>
      <c r="H19">
        <v>1134342.3120000004</v>
      </c>
      <c r="J19">
        <v>3201675.1440000003</v>
      </c>
      <c r="L19" s="1">
        <f t="shared" si="4"/>
        <v>1.033764672</v>
      </c>
      <c r="M19" s="1">
        <f t="shared" si="5"/>
        <v>0.40866964899999997</v>
      </c>
      <c r="N19" s="1">
        <f t="shared" si="6"/>
        <v>1.4424343209999999</v>
      </c>
      <c r="O19" s="1">
        <f t="shared" si="7"/>
        <v>0.57462294199999986</v>
      </c>
      <c r="P19" s="1">
        <f t="shared" si="8"/>
        <v>1.1846178810000003</v>
      </c>
      <c r="S19" t="s">
        <v>36</v>
      </c>
      <c r="T19" s="1">
        <f>L15+L19</f>
        <v>16.525118826999996</v>
      </c>
      <c r="U19" s="1">
        <f t="shared" ref="U19" si="30">M15+M19</f>
        <v>1.076471347</v>
      </c>
      <c r="V19" s="1">
        <f t="shared" ref="V19" si="31">N15+N19</f>
        <v>17.601590173999998</v>
      </c>
      <c r="W19" s="1">
        <f t="shared" ref="W19" si="32">O15+O19</f>
        <v>2.6813499349999996</v>
      </c>
      <c r="X19" s="1">
        <f t="shared" ref="X19" si="33">P15+P19</f>
        <v>1.3667786860000004</v>
      </c>
      <c r="Y19" s="1">
        <f t="shared" si="13"/>
        <v>21.649718794999998</v>
      </c>
    </row>
    <row r="20" spans="1:25" x14ac:dyDescent="0.25">
      <c r="A20" t="s">
        <v>37</v>
      </c>
      <c r="B20">
        <v>622167.16900000011</v>
      </c>
      <c r="C20">
        <v>5781047.4860000005</v>
      </c>
      <c r="D20">
        <v>908491.16000000015</v>
      </c>
      <c r="E20">
        <v>833209.527</v>
      </c>
      <c r="F20">
        <v>338022.10199999996</v>
      </c>
      <c r="G20">
        <v>849638.04</v>
      </c>
      <c r="H20">
        <v>4128719.8899999987</v>
      </c>
      <c r="J20">
        <v>13461295.374</v>
      </c>
      <c r="L20" s="1">
        <f t="shared" si="4"/>
        <v>6.4032146550000002</v>
      </c>
      <c r="M20" s="1">
        <f t="shared" si="5"/>
        <v>0.90849116000000008</v>
      </c>
      <c r="N20" s="1">
        <f t="shared" si="6"/>
        <v>7.3117058149999998</v>
      </c>
      <c r="O20" s="1">
        <f t="shared" si="7"/>
        <v>1.171231629</v>
      </c>
      <c r="P20" s="1">
        <f t="shared" si="8"/>
        <v>4.9783579299999987</v>
      </c>
      <c r="S20" t="s">
        <v>38</v>
      </c>
      <c r="T20" s="1">
        <f>L23</f>
        <v>181.49590346299999</v>
      </c>
      <c r="U20" s="1">
        <f t="shared" ref="U20" si="34">M23</f>
        <v>0</v>
      </c>
      <c r="V20" s="1">
        <f t="shared" ref="V20" si="35">N23</f>
        <v>181.49590346299999</v>
      </c>
      <c r="W20" s="1">
        <f t="shared" ref="W20" si="36">O23</f>
        <v>0.106513181</v>
      </c>
      <c r="X20" s="1">
        <f t="shared" ref="X20" si="37">P23</f>
        <v>5.286515E-2</v>
      </c>
      <c r="Y20" s="1">
        <f t="shared" si="13"/>
        <v>181.65528179399999</v>
      </c>
    </row>
    <row r="21" spans="1:25" x14ac:dyDescent="0.25">
      <c r="A21" t="s">
        <v>39</v>
      </c>
      <c r="B21">
        <v>9147499.353000002</v>
      </c>
      <c r="C21">
        <v>939211.25</v>
      </c>
      <c r="D21">
        <v>470928.674</v>
      </c>
      <c r="F21">
        <v>8531.2569999999996</v>
      </c>
      <c r="G21">
        <v>147393.23000000001</v>
      </c>
      <c r="H21">
        <v>1241915.8449999997</v>
      </c>
      <c r="J21">
        <v>11955479.609000001</v>
      </c>
      <c r="L21" s="1">
        <f t="shared" si="4"/>
        <v>10.086710603000002</v>
      </c>
      <c r="M21" s="1">
        <f t="shared" si="5"/>
        <v>0.47092867399999999</v>
      </c>
      <c r="N21" s="1">
        <f t="shared" si="6"/>
        <v>10.557639277000002</v>
      </c>
      <c r="O21" s="1">
        <f t="shared" si="7"/>
        <v>8.5312569999999987E-3</v>
      </c>
      <c r="P21" s="1">
        <f t="shared" si="8"/>
        <v>1.3893090749999997</v>
      </c>
      <c r="S21" t="s">
        <v>40</v>
      </c>
      <c r="T21" s="1">
        <f>L26</f>
        <v>12.617269157999999</v>
      </c>
      <c r="U21" s="1">
        <f t="shared" ref="U21" si="38">M26</f>
        <v>2.4094078409999993</v>
      </c>
      <c r="V21" s="1">
        <f t="shared" ref="V21" si="39">N26</f>
        <v>15.026676998999999</v>
      </c>
      <c r="W21" s="1">
        <f t="shared" ref="W21" si="40">O26</f>
        <v>7.3792486000000004E-2</v>
      </c>
      <c r="X21" s="1">
        <f t="shared" ref="X21" si="41">P26</f>
        <v>27.239255752000016</v>
      </c>
      <c r="Y21" s="1">
        <f t="shared" si="13"/>
        <v>42.339725237000017</v>
      </c>
    </row>
    <row r="22" spans="1:25" x14ac:dyDescent="0.25">
      <c r="A22" t="s">
        <v>41</v>
      </c>
      <c r="B22">
        <v>5382627.9019999988</v>
      </c>
      <c r="C22">
        <v>2213626.9750000001</v>
      </c>
      <c r="D22">
        <v>1308181.0720000002</v>
      </c>
      <c r="E22">
        <v>23190.875</v>
      </c>
      <c r="F22">
        <v>19270.291000000001</v>
      </c>
      <c r="G22">
        <v>13196.968999999999</v>
      </c>
      <c r="H22">
        <v>207573.804</v>
      </c>
      <c r="J22">
        <v>9167667.8879999984</v>
      </c>
      <c r="L22" s="1">
        <f t="shared" si="4"/>
        <v>7.596254876999998</v>
      </c>
      <c r="M22" s="1">
        <f t="shared" si="5"/>
        <v>1.308181072</v>
      </c>
      <c r="N22" s="1">
        <f t="shared" si="6"/>
        <v>8.904435948999998</v>
      </c>
      <c r="O22" s="1">
        <f t="shared" si="7"/>
        <v>4.2461165999999995E-2</v>
      </c>
      <c r="P22" s="1">
        <f t="shared" si="8"/>
        <v>0.220770773</v>
      </c>
      <c r="S22" t="s">
        <v>14</v>
      </c>
      <c r="T22" s="1">
        <f t="shared" ref="T22:Y22" si="42">SUM(T9:T21)</f>
        <v>3786.7978762259991</v>
      </c>
      <c r="U22" s="1">
        <f t="shared" si="42"/>
        <v>150.205399989</v>
      </c>
      <c r="V22" s="1">
        <f t="shared" si="42"/>
        <v>3937.0032762149995</v>
      </c>
      <c r="W22" s="1">
        <f t="shared" si="42"/>
        <v>12.519578403999999</v>
      </c>
      <c r="X22" s="1">
        <f t="shared" si="42"/>
        <v>144.08315470799994</v>
      </c>
      <c r="Y22" s="1">
        <f t="shared" si="42"/>
        <v>4093.6060093269998</v>
      </c>
    </row>
    <row r="23" spans="1:25" x14ac:dyDescent="0.25">
      <c r="A23" t="s">
        <v>42</v>
      </c>
      <c r="B23">
        <v>27671345.951000001</v>
      </c>
      <c r="C23">
        <v>153824557.51199999</v>
      </c>
      <c r="E23">
        <v>105130.69</v>
      </c>
      <c r="F23">
        <v>1382.491</v>
      </c>
      <c r="G23">
        <v>45700.15</v>
      </c>
      <c r="H23">
        <v>7165</v>
      </c>
      <c r="J23">
        <v>181655281.794</v>
      </c>
      <c r="L23" s="1">
        <f t="shared" si="4"/>
        <v>181.49590346299999</v>
      </c>
      <c r="M23" s="1">
        <f t="shared" si="5"/>
        <v>0</v>
      </c>
      <c r="N23" s="1">
        <f t="shared" si="6"/>
        <v>181.49590346299999</v>
      </c>
      <c r="O23" s="1">
        <f t="shared" si="7"/>
        <v>0.106513181</v>
      </c>
      <c r="P23" s="1">
        <f t="shared" si="8"/>
        <v>5.286515E-2</v>
      </c>
    </row>
    <row r="24" spans="1:25" x14ac:dyDescent="0.25">
      <c r="A24" t="s">
        <v>43</v>
      </c>
      <c r="B24">
        <v>88760.676000000007</v>
      </c>
      <c r="C24">
        <v>6719064.4049999993</v>
      </c>
      <c r="D24">
        <v>3629510.3469999996</v>
      </c>
      <c r="H24">
        <v>130862.38</v>
      </c>
      <c r="J24">
        <v>10568197.808</v>
      </c>
      <c r="L24" s="1">
        <f t="shared" si="4"/>
        <v>6.8078250809999989</v>
      </c>
      <c r="M24" s="1">
        <f t="shared" si="5"/>
        <v>3.6295103469999996</v>
      </c>
      <c r="N24" s="1">
        <f t="shared" si="6"/>
        <v>10.437335427999999</v>
      </c>
      <c r="O24" s="1">
        <f t="shared" si="7"/>
        <v>0</v>
      </c>
      <c r="P24" s="1">
        <f t="shared" si="8"/>
        <v>0.13086238</v>
      </c>
    </row>
    <row r="25" spans="1:25" x14ac:dyDescent="0.25">
      <c r="A25" t="s">
        <v>44</v>
      </c>
      <c r="B25">
        <v>471365.66000000015</v>
      </c>
      <c r="C25">
        <v>709553.39399999997</v>
      </c>
      <c r="D25">
        <v>73118.467999999993</v>
      </c>
      <c r="E25">
        <v>0</v>
      </c>
      <c r="F25">
        <v>0</v>
      </c>
      <c r="G25">
        <v>0</v>
      </c>
      <c r="H25">
        <v>202725.75599999999</v>
      </c>
      <c r="J25">
        <v>1456763.2779999999</v>
      </c>
      <c r="L25" s="1">
        <f t="shared" si="4"/>
        <v>1.1809190539999999</v>
      </c>
      <c r="M25" s="1">
        <f t="shared" si="5"/>
        <v>7.3118467999999992E-2</v>
      </c>
      <c r="N25" s="1">
        <f t="shared" si="6"/>
        <v>1.254037522</v>
      </c>
      <c r="O25" s="1">
        <f t="shared" si="7"/>
        <v>0</v>
      </c>
      <c r="P25" s="1">
        <f t="shared" si="8"/>
        <v>0.20272575599999998</v>
      </c>
    </row>
    <row r="26" spans="1:25" x14ac:dyDescent="0.25">
      <c r="A26" t="s">
        <v>45</v>
      </c>
      <c r="B26">
        <v>3049934.034</v>
      </c>
      <c r="C26">
        <v>9567335.1239999998</v>
      </c>
      <c r="D26">
        <v>2409407.8409999995</v>
      </c>
      <c r="E26">
        <v>7313.6980000000003</v>
      </c>
      <c r="F26">
        <v>66478.788</v>
      </c>
      <c r="G26">
        <v>470884.18900000001</v>
      </c>
      <c r="H26">
        <v>26768371.56300002</v>
      </c>
      <c r="J26">
        <v>42339725.237000018</v>
      </c>
      <c r="L26" s="1">
        <f t="shared" si="4"/>
        <v>12.617269157999999</v>
      </c>
      <c r="M26" s="1">
        <f t="shared" si="5"/>
        <v>2.4094078409999993</v>
      </c>
      <c r="N26" s="1">
        <f t="shared" si="6"/>
        <v>15.026676998999999</v>
      </c>
      <c r="O26" s="1">
        <f t="shared" si="7"/>
        <v>7.3792486000000004E-2</v>
      </c>
      <c r="P26" s="1">
        <f t="shared" si="8"/>
        <v>27.239255752000016</v>
      </c>
    </row>
    <row r="27" spans="1:25" x14ac:dyDescent="0.25">
      <c r="A27" t="s">
        <v>7</v>
      </c>
      <c r="I27">
        <v>4093606009.3269963</v>
      </c>
      <c r="J27">
        <v>4093606009.3269963</v>
      </c>
      <c r="L27" s="2">
        <f t="shared" si="4"/>
        <v>0</v>
      </c>
      <c r="M27" s="2">
        <f t="shared" si="5"/>
        <v>0</v>
      </c>
      <c r="N27" s="2">
        <f t="shared" si="6"/>
        <v>0</v>
      </c>
      <c r="O27" s="2">
        <f t="shared" si="7"/>
        <v>0</v>
      </c>
      <c r="P27" s="2">
        <f t="shared" si="8"/>
        <v>0</v>
      </c>
    </row>
    <row r="28" spans="1:25" x14ac:dyDescent="0.25">
      <c r="A28" t="s">
        <v>8</v>
      </c>
      <c r="B28">
        <v>2382473499.3829999</v>
      </c>
      <c r="C28">
        <v>1404324376.8430002</v>
      </c>
      <c r="D28">
        <v>150205399.98899996</v>
      </c>
      <c r="E28">
        <v>3444499.3749999995</v>
      </c>
      <c r="F28">
        <v>9075079.0289999992</v>
      </c>
      <c r="G28">
        <v>6008319.8730000006</v>
      </c>
      <c r="H28">
        <v>138074834.83499995</v>
      </c>
      <c r="I28">
        <v>4093606009.3269963</v>
      </c>
      <c r="J28">
        <v>8187212018.6539955</v>
      </c>
    </row>
    <row r="35" spans="1:50" x14ac:dyDescent="0.25">
      <c r="A35" t="s">
        <v>0</v>
      </c>
      <c r="B35" t="s">
        <v>1</v>
      </c>
      <c r="AA35">
        <v>2015</v>
      </c>
    </row>
    <row r="36" spans="1:50" ht="18.75" x14ac:dyDescent="0.3">
      <c r="A36" s="4">
        <v>2015</v>
      </c>
      <c r="AA36" t="s">
        <v>9</v>
      </c>
      <c r="AG36" t="s">
        <v>9</v>
      </c>
      <c r="AO36" t="s">
        <v>9</v>
      </c>
      <c r="AT36" s="13"/>
      <c r="AU36" t="s">
        <v>9</v>
      </c>
    </row>
    <row r="37" spans="1:50" x14ac:dyDescent="0.25">
      <c r="A37" t="s">
        <v>53</v>
      </c>
      <c r="B37" t="s">
        <v>4</v>
      </c>
      <c r="L37" t="s">
        <v>5</v>
      </c>
      <c r="AB37" t="s">
        <v>70</v>
      </c>
      <c r="AH37" t="s">
        <v>70</v>
      </c>
      <c r="AP37" t="s">
        <v>70</v>
      </c>
      <c r="AV37" t="s">
        <v>70</v>
      </c>
    </row>
    <row r="38" spans="1:50" ht="26.25" x14ac:dyDescent="0.25">
      <c r="A38" t="s">
        <v>6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 t="s">
        <v>8</v>
      </c>
      <c r="L38" t="s">
        <v>9</v>
      </c>
      <c r="M38" t="s">
        <v>10</v>
      </c>
      <c r="N38" t="s">
        <v>11</v>
      </c>
      <c r="O38" t="s">
        <v>12</v>
      </c>
      <c r="P38" t="s">
        <v>13</v>
      </c>
      <c r="T38" t="s">
        <v>9</v>
      </c>
      <c r="U38" t="s">
        <v>10</v>
      </c>
      <c r="V38" t="s">
        <v>11</v>
      </c>
      <c r="W38" t="s">
        <v>12</v>
      </c>
      <c r="X38" t="s">
        <v>13</v>
      </c>
      <c r="Y38" t="s">
        <v>14</v>
      </c>
      <c r="AA38" t="s">
        <v>48</v>
      </c>
      <c r="AB38" t="s">
        <v>18</v>
      </c>
      <c r="AC38" t="s">
        <v>34</v>
      </c>
      <c r="AD38" t="s">
        <v>47</v>
      </c>
      <c r="AE38" t="s">
        <v>30</v>
      </c>
      <c r="AG38" t="s">
        <v>48</v>
      </c>
      <c r="AH38" s="6" t="s">
        <v>57</v>
      </c>
      <c r="AI38" s="6" t="s">
        <v>58</v>
      </c>
      <c r="AJ38" s="6" t="s">
        <v>20</v>
      </c>
      <c r="AK38" s="6" t="s">
        <v>16</v>
      </c>
      <c r="AL38" s="6" t="s">
        <v>38</v>
      </c>
      <c r="AM38" s="6" t="s">
        <v>14</v>
      </c>
      <c r="AO38" t="s">
        <v>49</v>
      </c>
      <c r="AP38" t="s">
        <v>18</v>
      </c>
      <c r="AQ38" t="s">
        <v>34</v>
      </c>
      <c r="AR38" t="s">
        <v>47</v>
      </c>
      <c r="AS38" t="s">
        <v>30</v>
      </c>
      <c r="AU38" t="s">
        <v>49</v>
      </c>
      <c r="AV38" s="6" t="s">
        <v>57</v>
      </c>
      <c r="AW38" s="6" t="s">
        <v>58</v>
      </c>
      <c r="AX38" s="14"/>
    </row>
    <row r="39" spans="1:50" x14ac:dyDescent="0.25">
      <c r="A39" t="s">
        <v>15</v>
      </c>
      <c r="B39">
        <v>1493666.139</v>
      </c>
      <c r="C39">
        <v>22961875.112000007</v>
      </c>
      <c r="E39">
        <v>403695.78100000002</v>
      </c>
      <c r="F39">
        <v>12641.57</v>
      </c>
      <c r="G39">
        <v>20318.48</v>
      </c>
      <c r="H39">
        <v>706.52</v>
      </c>
      <c r="I39">
        <v>24892903.602000006</v>
      </c>
      <c r="L39" s="1">
        <f>(B39+C39)*0.000001</f>
        <v>24.455541251000003</v>
      </c>
      <c r="M39" s="1">
        <f>D39*0.000001</f>
        <v>0</v>
      </c>
      <c r="N39" s="1">
        <f>SUM(L39:M39)</f>
        <v>24.455541251000003</v>
      </c>
      <c r="O39" s="1">
        <f>(E39+F39)*0.000001</f>
        <v>0.41633735100000002</v>
      </c>
      <c r="P39" s="1">
        <f>(G39+H39)*0.000001</f>
        <v>2.1024999999999999E-2</v>
      </c>
      <c r="S39" t="s">
        <v>16</v>
      </c>
      <c r="T39" s="1">
        <f>L39</f>
        <v>24.455541251000003</v>
      </c>
      <c r="U39" s="1">
        <f t="shared" ref="U39:X39" si="43">M39</f>
        <v>0</v>
      </c>
      <c r="V39" s="1">
        <f t="shared" si="43"/>
        <v>24.455541251000003</v>
      </c>
      <c r="W39" s="1">
        <f t="shared" si="43"/>
        <v>0.41633735100000002</v>
      </c>
      <c r="X39" s="1">
        <f t="shared" si="43"/>
        <v>2.1024999999999999E-2</v>
      </c>
      <c r="Y39" s="1">
        <f>V39+W39+X39</f>
        <v>24.892903602000004</v>
      </c>
      <c r="AA39" t="s">
        <v>68</v>
      </c>
      <c r="AB39" s="1">
        <f>T40</f>
        <v>1323.9140150720002</v>
      </c>
      <c r="AC39" s="1">
        <f>T48</f>
        <v>24.225140702999997</v>
      </c>
      <c r="AD39" s="1">
        <f>T44</f>
        <v>1109.7641571079998</v>
      </c>
      <c r="AE39" s="1">
        <f>T46</f>
        <v>0.19871444299999999</v>
      </c>
      <c r="AG39" t="s">
        <v>69</v>
      </c>
      <c r="AH39" s="1">
        <f>T51</f>
        <v>12.335673621000003</v>
      </c>
      <c r="AI39" s="1">
        <f>T49</f>
        <v>16.648204926000005</v>
      </c>
      <c r="AJ39" s="1">
        <f>T41</f>
        <v>15.917574999999999</v>
      </c>
      <c r="AK39" s="1">
        <f>T39</f>
        <v>24.455541251000003</v>
      </c>
      <c r="AL39" s="1">
        <f>T50</f>
        <v>190.54678443500003</v>
      </c>
      <c r="AM39" s="1">
        <f>SUM(AH39:AL39)</f>
        <v>259.90377923300002</v>
      </c>
      <c r="AO39" t="s">
        <v>68</v>
      </c>
      <c r="AP39" s="1">
        <f>U40</f>
        <v>17.079283780000001</v>
      </c>
      <c r="AQ39" s="1">
        <f>U48</f>
        <v>2.2800108880000001</v>
      </c>
      <c r="AR39" s="1">
        <f>U44</f>
        <v>127.892051114</v>
      </c>
      <c r="AS39" s="1">
        <f>U46</f>
        <v>3.5167185309999995</v>
      </c>
      <c r="AU39" t="s">
        <v>69</v>
      </c>
      <c r="AV39" s="1">
        <f>U51</f>
        <v>2.2271362379999999</v>
      </c>
      <c r="AW39" s="1">
        <f>U49</f>
        <v>1.174726328</v>
      </c>
      <c r="AX39" s="1"/>
    </row>
    <row r="40" spans="1:50" x14ac:dyDescent="0.25">
      <c r="A40" t="s">
        <v>17</v>
      </c>
      <c r="B40">
        <v>998288641.40000045</v>
      </c>
      <c r="C40">
        <v>320686715.35299993</v>
      </c>
      <c r="D40">
        <v>13459730.282</v>
      </c>
      <c r="E40">
        <v>917.33600000000001</v>
      </c>
      <c r="F40">
        <v>507875.70000000007</v>
      </c>
      <c r="G40">
        <v>42482.031000000003</v>
      </c>
      <c r="H40">
        <v>10733900.432</v>
      </c>
      <c r="I40">
        <v>1343720262.5340002</v>
      </c>
      <c r="L40" s="1">
        <f t="shared" ref="L40:L57" si="44">(B40+C40)*0.000001</f>
        <v>1318.9753567530001</v>
      </c>
      <c r="M40" s="1">
        <f t="shared" ref="M40:M57" si="45">D40*0.000001</f>
        <v>13.459730281999999</v>
      </c>
      <c r="N40" s="1">
        <f t="shared" ref="N40:N57" si="46">SUM(L40:M40)</f>
        <v>1332.4350870350002</v>
      </c>
      <c r="O40" s="1">
        <f t="shared" ref="O40:O57" si="47">(E40+F40)*0.000001</f>
        <v>0.50879303600000003</v>
      </c>
      <c r="P40" s="1">
        <f t="shared" ref="P40:P57" si="48">(G40+H40)*0.000001</f>
        <v>10.776382462999999</v>
      </c>
      <c r="S40" t="s">
        <v>18</v>
      </c>
      <c r="T40" s="1">
        <f>L40+L54</f>
        <v>1323.9140150720002</v>
      </c>
      <c r="U40" s="1">
        <f t="shared" ref="U40:X40" si="49">M40+M54</f>
        <v>17.079283780000001</v>
      </c>
      <c r="V40" s="1">
        <f t="shared" si="49"/>
        <v>1340.9932988520002</v>
      </c>
      <c r="W40" s="1">
        <f t="shared" si="49"/>
        <v>0.50879303600000003</v>
      </c>
      <c r="X40" s="1">
        <f t="shared" si="49"/>
        <v>10.896104373</v>
      </c>
      <c r="Y40" s="1">
        <f>V40+W40+X40</f>
        <v>1352.3981962610003</v>
      </c>
    </row>
    <row r="41" spans="1:50" x14ac:dyDescent="0.25">
      <c r="A41" t="s">
        <v>19</v>
      </c>
      <c r="B41">
        <v>4350103.5049999999</v>
      </c>
      <c r="C41">
        <v>1985450.6859999991</v>
      </c>
      <c r="D41">
        <v>321601.76200000005</v>
      </c>
      <c r="E41">
        <v>12913.833999999997</v>
      </c>
      <c r="F41">
        <v>135991.78399999999</v>
      </c>
      <c r="G41">
        <v>40944.299999999996</v>
      </c>
      <c r="H41">
        <v>89735.290999999968</v>
      </c>
      <c r="I41">
        <v>6936741.1619999986</v>
      </c>
      <c r="L41" s="1">
        <f t="shared" si="44"/>
        <v>6.3355541909999982</v>
      </c>
      <c r="M41" s="1">
        <f t="shared" si="45"/>
        <v>0.32160176200000001</v>
      </c>
      <c r="N41" s="1">
        <f t="shared" si="46"/>
        <v>6.6571559529999984</v>
      </c>
      <c r="O41" s="1">
        <f t="shared" si="47"/>
        <v>0.14890561799999999</v>
      </c>
      <c r="P41" s="1">
        <f t="shared" si="48"/>
        <v>0.13067959099999996</v>
      </c>
      <c r="S41" t="s">
        <v>20</v>
      </c>
      <c r="T41" s="1">
        <f>L42</f>
        <v>15.917574999999999</v>
      </c>
      <c r="U41" s="1">
        <f>M42</f>
        <v>0</v>
      </c>
      <c r="V41" s="1">
        <f>N42</f>
        <v>15.917574999999999</v>
      </c>
      <c r="W41" s="1">
        <f>O42</f>
        <v>0</v>
      </c>
      <c r="X41" s="1">
        <f>P42</f>
        <v>0</v>
      </c>
      <c r="Y41" s="1">
        <f t="shared" ref="Y41:Y51" si="50">V41+W41+X41</f>
        <v>15.917574999999999</v>
      </c>
    </row>
    <row r="42" spans="1:50" x14ac:dyDescent="0.25">
      <c r="A42" t="s">
        <v>21</v>
      </c>
      <c r="B42">
        <v>1088610</v>
      </c>
      <c r="C42">
        <v>14828965</v>
      </c>
      <c r="I42">
        <v>15917575</v>
      </c>
      <c r="L42" s="1">
        <f t="shared" si="44"/>
        <v>15.917574999999999</v>
      </c>
      <c r="M42" s="1">
        <f t="shared" si="45"/>
        <v>0</v>
      </c>
      <c r="N42" s="1">
        <f t="shared" si="46"/>
        <v>15.917574999999999</v>
      </c>
      <c r="O42" s="1">
        <f t="shared" si="47"/>
        <v>0</v>
      </c>
      <c r="P42" s="1">
        <f t="shared" si="48"/>
        <v>0</v>
      </c>
      <c r="S42" t="s">
        <v>22</v>
      </c>
      <c r="T42" s="1">
        <f>L43</f>
        <v>-5.091488</v>
      </c>
      <c r="U42" s="1">
        <f t="shared" ref="U42:X43" si="51">M43</f>
        <v>0</v>
      </c>
      <c r="V42" s="1">
        <f t="shared" si="51"/>
        <v>-5.091488</v>
      </c>
      <c r="W42" s="1">
        <f t="shared" si="51"/>
        <v>0</v>
      </c>
      <c r="X42" s="1">
        <f t="shared" si="51"/>
        <v>0</v>
      </c>
      <c r="Y42" s="1">
        <f t="shared" si="50"/>
        <v>-5.091488</v>
      </c>
    </row>
    <row r="43" spans="1:50" x14ac:dyDescent="0.25">
      <c r="A43" t="s">
        <v>23</v>
      </c>
      <c r="B43">
        <v>-4104973</v>
      </c>
      <c r="C43">
        <v>-986515</v>
      </c>
      <c r="E43">
        <v>0</v>
      </c>
      <c r="I43">
        <v>-5091488</v>
      </c>
      <c r="L43" s="1">
        <f t="shared" si="44"/>
        <v>-5.091488</v>
      </c>
      <c r="M43" s="1">
        <f t="shared" si="45"/>
        <v>0</v>
      </c>
      <c r="N43" s="1">
        <f t="shared" si="46"/>
        <v>-5.091488</v>
      </c>
      <c r="O43" s="1">
        <f t="shared" si="47"/>
        <v>0</v>
      </c>
      <c r="P43" s="1">
        <f t="shared" si="48"/>
        <v>0</v>
      </c>
      <c r="S43" t="s">
        <v>24</v>
      </c>
      <c r="T43" s="1">
        <f>L44</f>
        <v>247.63569221699998</v>
      </c>
      <c r="U43" s="1">
        <f t="shared" si="51"/>
        <v>0</v>
      </c>
      <c r="V43" s="1">
        <f t="shared" si="51"/>
        <v>247.63569221699998</v>
      </c>
      <c r="W43" s="9">
        <f t="shared" si="51"/>
        <v>3.4890569999999996E-2</v>
      </c>
      <c r="X43" s="1">
        <f t="shared" si="51"/>
        <v>1.40950205</v>
      </c>
      <c r="Y43" s="1">
        <f t="shared" si="50"/>
        <v>249.08008483699996</v>
      </c>
    </row>
    <row r="44" spans="1:50" x14ac:dyDescent="0.25">
      <c r="A44" t="s">
        <v>25</v>
      </c>
      <c r="B44">
        <v>229639919.778</v>
      </c>
      <c r="C44">
        <v>17995772.438999999</v>
      </c>
      <c r="E44">
        <v>29205</v>
      </c>
      <c r="F44">
        <v>5685.5700000000006</v>
      </c>
      <c r="G44">
        <v>1042086.9700000001</v>
      </c>
      <c r="H44">
        <v>367415.08</v>
      </c>
      <c r="I44">
        <v>249080084.83700001</v>
      </c>
      <c r="L44" s="1">
        <f t="shared" si="44"/>
        <v>247.63569221699998</v>
      </c>
      <c r="M44" s="1">
        <f t="shared" si="45"/>
        <v>0</v>
      </c>
      <c r="N44" s="1">
        <f t="shared" si="46"/>
        <v>247.63569221699998</v>
      </c>
      <c r="O44" s="1">
        <f t="shared" si="47"/>
        <v>3.4890569999999996E-2</v>
      </c>
      <c r="P44" s="1">
        <f t="shared" si="48"/>
        <v>1.40950205</v>
      </c>
      <c r="S44" t="s">
        <v>26</v>
      </c>
      <c r="T44" s="1">
        <f>L46</f>
        <v>1109.7641571079998</v>
      </c>
      <c r="U44" s="1">
        <f t="shared" ref="U44:X46" si="52">M46</f>
        <v>127.892051114</v>
      </c>
      <c r="V44" s="1">
        <f t="shared" si="52"/>
        <v>1237.6562082219998</v>
      </c>
      <c r="W44" s="1">
        <f t="shared" si="52"/>
        <v>7.4708494179999994</v>
      </c>
      <c r="X44" s="1">
        <f t="shared" si="52"/>
        <v>88.355053560999991</v>
      </c>
      <c r="Y44" s="1">
        <f t="shared" si="50"/>
        <v>1333.4821112009997</v>
      </c>
    </row>
    <row r="45" spans="1:50" x14ac:dyDescent="0.25">
      <c r="A45" t="s">
        <v>27</v>
      </c>
      <c r="B45">
        <v>1255811.5340000002</v>
      </c>
      <c r="C45">
        <v>14314492.119000006</v>
      </c>
      <c r="D45">
        <v>693060.3</v>
      </c>
      <c r="E45">
        <v>1623569.077</v>
      </c>
      <c r="F45">
        <v>421784.86200000002</v>
      </c>
      <c r="G45">
        <v>73013.597000000009</v>
      </c>
      <c r="H45">
        <v>120800.05399999999</v>
      </c>
      <c r="I45">
        <v>18502531.543000009</v>
      </c>
      <c r="L45" s="1">
        <f t="shared" si="44"/>
        <v>15.570303653000005</v>
      </c>
      <c r="M45" s="1">
        <f t="shared" si="45"/>
        <v>0.69306029999999996</v>
      </c>
      <c r="N45" s="1">
        <f t="shared" si="46"/>
        <v>16.263363953000006</v>
      </c>
      <c r="O45" s="1">
        <f t="shared" si="47"/>
        <v>2.045353939</v>
      </c>
      <c r="P45" s="1">
        <f t="shared" si="48"/>
        <v>0.193813651</v>
      </c>
      <c r="S45" t="s">
        <v>28</v>
      </c>
      <c r="T45" s="1">
        <f>L47</f>
        <v>797.17787699999997</v>
      </c>
      <c r="U45" s="1">
        <f t="shared" si="52"/>
        <v>0</v>
      </c>
      <c r="V45" s="1">
        <f t="shared" si="52"/>
        <v>797.17787699999997</v>
      </c>
      <c r="W45" s="1">
        <f t="shared" si="52"/>
        <v>0</v>
      </c>
      <c r="X45" s="1">
        <f t="shared" si="52"/>
        <v>0</v>
      </c>
      <c r="Y45" s="1">
        <f t="shared" si="50"/>
        <v>797.17787699999997</v>
      </c>
    </row>
    <row r="46" spans="1:50" x14ac:dyDescent="0.25">
      <c r="A46" t="s">
        <v>29</v>
      </c>
      <c r="B46">
        <v>617816903.5079999</v>
      </c>
      <c r="C46">
        <v>491947253.60000002</v>
      </c>
      <c r="D46">
        <v>127892051.11400001</v>
      </c>
      <c r="E46">
        <v>242905.29300000001</v>
      </c>
      <c r="F46">
        <v>7227944.125</v>
      </c>
      <c r="G46">
        <v>2751903.4059999995</v>
      </c>
      <c r="H46">
        <v>85603150.154999986</v>
      </c>
      <c r="I46">
        <v>1333482111.2009997</v>
      </c>
      <c r="L46" s="1">
        <f t="shared" si="44"/>
        <v>1109.7641571079998</v>
      </c>
      <c r="M46" s="1">
        <f t="shared" si="45"/>
        <v>127.892051114</v>
      </c>
      <c r="N46" s="1">
        <f t="shared" si="46"/>
        <v>1237.6562082219998</v>
      </c>
      <c r="O46" s="1">
        <f t="shared" si="47"/>
        <v>7.4708494179999994</v>
      </c>
      <c r="P46" s="1">
        <f t="shared" si="48"/>
        <v>88.355053560999991</v>
      </c>
      <c r="S46" t="s">
        <v>30</v>
      </c>
      <c r="T46" s="1">
        <f>L48</f>
        <v>0.19871444299999999</v>
      </c>
      <c r="U46" s="1">
        <f t="shared" si="52"/>
        <v>3.5167185309999995</v>
      </c>
      <c r="V46" s="1">
        <f t="shared" si="52"/>
        <v>3.7154329739999996</v>
      </c>
      <c r="W46" s="1">
        <f t="shared" si="52"/>
        <v>0</v>
      </c>
      <c r="X46" s="1">
        <f t="shared" si="52"/>
        <v>9.4012652779999986</v>
      </c>
      <c r="Y46" s="1">
        <f t="shared" si="50"/>
        <v>13.116698251999999</v>
      </c>
    </row>
    <row r="47" spans="1:50" x14ac:dyDescent="0.25">
      <c r="A47" t="s">
        <v>31</v>
      </c>
      <c r="B47">
        <v>416679541</v>
      </c>
      <c r="C47">
        <v>380498336</v>
      </c>
      <c r="I47">
        <v>797177877</v>
      </c>
      <c r="L47" s="1">
        <f t="shared" si="44"/>
        <v>797.17787699999997</v>
      </c>
      <c r="M47" s="1">
        <f t="shared" si="45"/>
        <v>0</v>
      </c>
      <c r="N47" s="1">
        <f t="shared" si="46"/>
        <v>797.17787699999997</v>
      </c>
      <c r="O47" s="1">
        <f t="shared" si="47"/>
        <v>0</v>
      </c>
      <c r="P47" s="1">
        <f t="shared" si="48"/>
        <v>0</v>
      </c>
      <c r="S47" t="s">
        <v>32</v>
      </c>
      <c r="T47" s="1">
        <f>L50</f>
        <v>6.3932756009999974</v>
      </c>
      <c r="U47" s="1">
        <f t="shared" ref="U47:X47" si="53">M50</f>
        <v>1.0026250719999998</v>
      </c>
      <c r="V47" s="1">
        <f t="shared" si="53"/>
        <v>7.3959006729999972</v>
      </c>
      <c r="W47" s="1">
        <f t="shared" si="53"/>
        <v>1.1696702410000002</v>
      </c>
      <c r="X47" s="1">
        <f t="shared" si="53"/>
        <v>5.4622364409999982</v>
      </c>
      <c r="Y47" s="1">
        <f t="shared" si="50"/>
        <v>14.027807354999995</v>
      </c>
    </row>
    <row r="48" spans="1:50" x14ac:dyDescent="0.25">
      <c r="A48" t="s">
        <v>33</v>
      </c>
      <c r="B48">
        <v>198714.394</v>
      </c>
      <c r="C48">
        <v>4.9000000000000002E-2</v>
      </c>
      <c r="D48">
        <v>3516718.5309999995</v>
      </c>
      <c r="G48">
        <v>370457.48000000004</v>
      </c>
      <c r="H48">
        <v>9030807.7979999986</v>
      </c>
      <c r="I48">
        <v>13116698.251999998</v>
      </c>
      <c r="L48" s="1">
        <f t="shared" si="44"/>
        <v>0.19871444299999999</v>
      </c>
      <c r="M48" s="1">
        <f t="shared" si="45"/>
        <v>3.5167185309999995</v>
      </c>
      <c r="N48" s="1">
        <f t="shared" si="46"/>
        <v>3.7154329739999996</v>
      </c>
      <c r="O48" s="1">
        <f t="shared" si="47"/>
        <v>0</v>
      </c>
      <c r="P48" s="1">
        <f t="shared" si="48"/>
        <v>9.4012652779999986</v>
      </c>
      <c r="S48" t="s">
        <v>34</v>
      </c>
      <c r="T48" s="1">
        <f>L41+L52+L51+L55</f>
        <v>24.225140702999997</v>
      </c>
      <c r="U48" s="1">
        <f t="shared" ref="U48:X48" si="54">M41+M52+M51+M55</f>
        <v>2.2800108880000001</v>
      </c>
      <c r="V48" s="1">
        <f t="shared" si="54"/>
        <v>26.505151590999997</v>
      </c>
      <c r="W48" s="1">
        <f t="shared" si="54"/>
        <v>0.19115853299999999</v>
      </c>
      <c r="X48" s="1">
        <f t="shared" si="54"/>
        <v>1.5524385459999999</v>
      </c>
      <c r="Y48" s="1">
        <f t="shared" si="50"/>
        <v>28.248748669999998</v>
      </c>
    </row>
    <row r="49" spans="1:50" x14ac:dyDescent="0.25">
      <c r="A49" t="s">
        <v>35</v>
      </c>
      <c r="B49">
        <v>217612.15699999998</v>
      </c>
      <c r="C49">
        <v>860289.11599999992</v>
      </c>
      <c r="D49">
        <v>481666.02799999999</v>
      </c>
      <c r="E49">
        <v>83494.726999999999</v>
      </c>
      <c r="F49">
        <v>508334.61399999994</v>
      </c>
      <c r="G49">
        <v>53265.714</v>
      </c>
      <c r="H49">
        <v>996177.99100000004</v>
      </c>
      <c r="I49">
        <v>3200840.3469999996</v>
      </c>
      <c r="L49" s="1">
        <f t="shared" si="44"/>
        <v>1.0779012729999997</v>
      </c>
      <c r="M49" s="1">
        <f t="shared" si="45"/>
        <v>0.48166602799999997</v>
      </c>
      <c r="N49" s="1">
        <f t="shared" si="46"/>
        <v>1.5595673009999997</v>
      </c>
      <c r="O49" s="1">
        <f t="shared" si="47"/>
        <v>0.59182934099999984</v>
      </c>
      <c r="P49" s="1">
        <f t="shared" si="48"/>
        <v>1.0494437050000001</v>
      </c>
      <c r="S49" t="s">
        <v>36</v>
      </c>
      <c r="T49" s="1">
        <f>L45+L49</f>
        <v>16.648204926000005</v>
      </c>
      <c r="U49" s="1">
        <f t="shared" ref="U49:X49" si="55">M45+M49</f>
        <v>1.174726328</v>
      </c>
      <c r="V49" s="1">
        <f t="shared" si="55"/>
        <v>17.822931254000007</v>
      </c>
      <c r="W49" s="1">
        <f t="shared" si="55"/>
        <v>2.6371832799999999</v>
      </c>
      <c r="X49" s="1">
        <f t="shared" si="55"/>
        <v>1.243257356</v>
      </c>
      <c r="Y49" s="1">
        <f t="shared" si="50"/>
        <v>21.703371890000007</v>
      </c>
    </row>
    <row r="50" spans="1:50" x14ac:dyDescent="0.25">
      <c r="A50" t="s">
        <v>37</v>
      </c>
      <c r="B50">
        <v>557586.02</v>
      </c>
      <c r="C50">
        <v>5835689.5809999984</v>
      </c>
      <c r="D50">
        <v>1002625.0719999999</v>
      </c>
      <c r="E50">
        <v>818417.61400000006</v>
      </c>
      <c r="F50">
        <v>351252.62700000004</v>
      </c>
      <c r="G50">
        <v>1068967</v>
      </c>
      <c r="H50">
        <v>4393269.4409999987</v>
      </c>
      <c r="I50">
        <v>14027807.354999997</v>
      </c>
      <c r="L50" s="1">
        <f t="shared" si="44"/>
        <v>6.3932756009999974</v>
      </c>
      <c r="M50" s="1">
        <f t="shared" si="45"/>
        <v>1.0026250719999998</v>
      </c>
      <c r="N50" s="1">
        <f t="shared" si="46"/>
        <v>7.3959006729999972</v>
      </c>
      <c r="O50" s="1">
        <f t="shared" si="47"/>
        <v>1.1696702410000002</v>
      </c>
      <c r="P50" s="1">
        <f t="shared" si="48"/>
        <v>5.4622364409999982</v>
      </c>
      <c r="S50" t="s">
        <v>38</v>
      </c>
      <c r="T50" s="1">
        <f>L53</f>
        <v>190.54678443500003</v>
      </c>
      <c r="U50" s="1">
        <f t="shared" ref="U50:X50" si="56">M53</f>
        <v>0</v>
      </c>
      <c r="V50" s="1">
        <f t="shared" si="56"/>
        <v>190.54678443500003</v>
      </c>
      <c r="W50" s="1">
        <f t="shared" si="56"/>
        <v>0.11840927</v>
      </c>
      <c r="X50" s="1">
        <f t="shared" si="56"/>
        <v>5.3353999999999999E-2</v>
      </c>
      <c r="Y50" s="1">
        <f t="shared" si="50"/>
        <v>190.71854770500005</v>
      </c>
    </row>
    <row r="51" spans="1:50" x14ac:dyDescent="0.25">
      <c r="A51" t="s">
        <v>39</v>
      </c>
      <c r="B51">
        <v>8278489.6710000001</v>
      </c>
      <c r="C51">
        <v>1088283.3</v>
      </c>
      <c r="D51">
        <v>512314.98300000001</v>
      </c>
      <c r="F51">
        <v>8418.2350000000006</v>
      </c>
      <c r="G51">
        <v>107276.23</v>
      </c>
      <c r="H51">
        <v>882453.69200000016</v>
      </c>
      <c r="I51">
        <v>10877236.111</v>
      </c>
      <c r="L51" s="1">
        <f t="shared" si="44"/>
        <v>9.3667729709999996</v>
      </c>
      <c r="M51" s="1">
        <f t="shared" si="45"/>
        <v>0.512314983</v>
      </c>
      <c r="N51" s="1">
        <f t="shared" si="46"/>
        <v>9.8790879539999992</v>
      </c>
      <c r="O51" s="1">
        <f t="shared" si="47"/>
        <v>8.4182349999999996E-3</v>
      </c>
      <c r="P51" s="1">
        <f t="shared" si="48"/>
        <v>0.9897299220000001</v>
      </c>
      <c r="S51" t="s">
        <v>40</v>
      </c>
      <c r="T51" s="1">
        <f>L56</f>
        <v>12.335673621000003</v>
      </c>
      <c r="U51" s="1">
        <f t="shared" ref="U51:X51" si="57">M56</f>
        <v>2.2271362379999999</v>
      </c>
      <c r="V51" s="1">
        <f t="shared" si="57"/>
        <v>14.562809859000003</v>
      </c>
      <c r="W51" s="1">
        <f t="shared" si="57"/>
        <v>4.7904062000000004E-2</v>
      </c>
      <c r="X51" s="1">
        <f t="shared" si="57"/>
        <v>27.317791709999995</v>
      </c>
      <c r="Y51" s="1">
        <f t="shared" si="50"/>
        <v>41.928505631</v>
      </c>
    </row>
    <row r="52" spans="1:50" x14ac:dyDescent="0.25">
      <c r="A52" t="s">
        <v>41</v>
      </c>
      <c r="B52">
        <v>5576788.7759999996</v>
      </c>
      <c r="C52">
        <v>1837685.6739999999</v>
      </c>
      <c r="D52">
        <v>1369721.3689999999</v>
      </c>
      <c r="E52">
        <v>0</v>
      </c>
      <c r="F52">
        <v>33834.224000000002</v>
      </c>
      <c r="G52">
        <v>10.39</v>
      </c>
      <c r="H52">
        <v>164735.03500000003</v>
      </c>
      <c r="I52">
        <v>8982775.4679999985</v>
      </c>
      <c r="L52" s="1">
        <f t="shared" si="44"/>
        <v>7.4144744499999993</v>
      </c>
      <c r="M52" s="1">
        <f t="shared" si="45"/>
        <v>1.3697213689999999</v>
      </c>
      <c r="N52" s="1">
        <f t="shared" si="46"/>
        <v>8.7841958189999989</v>
      </c>
      <c r="O52" s="1">
        <f t="shared" si="47"/>
        <v>3.3834224000000003E-2</v>
      </c>
      <c r="P52" s="1">
        <f t="shared" si="48"/>
        <v>0.16474542500000003</v>
      </c>
      <c r="S52" t="s">
        <v>14</v>
      </c>
      <c r="T52" s="1">
        <f t="shared" ref="T52:Y52" si="58">SUM(T39:T51)</f>
        <v>3764.1211633769994</v>
      </c>
      <c r="U52" s="1">
        <f t="shared" si="58"/>
        <v>155.172551951</v>
      </c>
      <c r="V52" s="1">
        <f t="shared" si="58"/>
        <v>3919.2937153280009</v>
      </c>
      <c r="W52" s="1">
        <f t="shared" si="58"/>
        <v>12.595195761000001</v>
      </c>
      <c r="X52" s="1">
        <f t="shared" si="58"/>
        <v>145.712028315</v>
      </c>
      <c r="Y52" s="1">
        <f t="shared" si="58"/>
        <v>4077.6009394040002</v>
      </c>
    </row>
    <row r="53" spans="1:50" x14ac:dyDescent="0.25">
      <c r="A53" t="s">
        <v>42</v>
      </c>
      <c r="B53">
        <v>30411741.739999998</v>
      </c>
      <c r="C53">
        <v>160135042.69500002</v>
      </c>
      <c r="E53">
        <v>116852</v>
      </c>
      <c r="F53">
        <v>1557.27</v>
      </c>
      <c r="G53">
        <v>45898</v>
      </c>
      <c r="H53">
        <v>7456</v>
      </c>
      <c r="I53">
        <v>190718547.70500004</v>
      </c>
      <c r="L53" s="1">
        <f t="shared" si="44"/>
        <v>190.54678443500003</v>
      </c>
      <c r="M53" s="1">
        <f t="shared" si="45"/>
        <v>0</v>
      </c>
      <c r="N53" s="1">
        <f t="shared" si="46"/>
        <v>190.54678443500003</v>
      </c>
      <c r="O53" s="1">
        <f t="shared" si="47"/>
        <v>0.11840927</v>
      </c>
      <c r="P53" s="1">
        <f t="shared" si="48"/>
        <v>5.3353999999999999E-2</v>
      </c>
    </row>
    <row r="54" spans="1:50" x14ac:dyDescent="0.25">
      <c r="A54" t="s">
        <v>43</v>
      </c>
      <c r="B54">
        <v>96458.709000000003</v>
      </c>
      <c r="C54">
        <v>4842199.6099999994</v>
      </c>
      <c r="D54">
        <v>3619553.4980000006</v>
      </c>
      <c r="H54">
        <v>119721.91</v>
      </c>
      <c r="I54">
        <v>8677933.727</v>
      </c>
      <c r="L54" s="1">
        <f t="shared" si="44"/>
        <v>4.9386583189999991</v>
      </c>
      <c r="M54" s="1">
        <f t="shared" si="45"/>
        <v>3.6195534980000006</v>
      </c>
      <c r="N54" s="1">
        <f t="shared" si="46"/>
        <v>8.5582118170000001</v>
      </c>
      <c r="O54" s="1">
        <f t="shared" si="47"/>
        <v>0</v>
      </c>
      <c r="P54" s="1">
        <f t="shared" si="48"/>
        <v>0.11972191</v>
      </c>
    </row>
    <row r="55" spans="1:50" x14ac:dyDescent="0.25">
      <c r="A55" t="s">
        <v>44</v>
      </c>
      <c r="B55">
        <v>458925.69200000004</v>
      </c>
      <c r="C55">
        <v>649413.39900000009</v>
      </c>
      <c r="D55">
        <v>76372.77399999999</v>
      </c>
      <c r="E55">
        <v>0</v>
      </c>
      <c r="F55">
        <v>0.45600000000000002</v>
      </c>
      <c r="G55">
        <v>0</v>
      </c>
      <c r="H55">
        <v>267283.60799999995</v>
      </c>
      <c r="I55">
        <v>1451995.929</v>
      </c>
      <c r="L55" s="1">
        <f t="shared" si="44"/>
        <v>1.1083390909999999</v>
      </c>
      <c r="M55" s="1">
        <f t="shared" si="45"/>
        <v>7.6372773999999991E-2</v>
      </c>
      <c r="N55" s="1">
        <f t="shared" si="46"/>
        <v>1.1847118649999999</v>
      </c>
      <c r="O55" s="1">
        <f t="shared" si="47"/>
        <v>4.5600000000000001E-7</v>
      </c>
      <c r="P55" s="1">
        <f t="shared" si="48"/>
        <v>0.26728360799999995</v>
      </c>
    </row>
    <row r="56" spans="1:50" x14ac:dyDescent="0.25">
      <c r="A56" t="s">
        <v>45</v>
      </c>
      <c r="B56">
        <v>3018053.1540000001</v>
      </c>
      <c r="C56">
        <v>9317620.4670000039</v>
      </c>
      <c r="D56">
        <v>2227136.2379999999</v>
      </c>
      <c r="E56">
        <v>1469.55</v>
      </c>
      <c r="F56">
        <v>46434.512000000002</v>
      </c>
      <c r="G56">
        <v>150785.45200000002</v>
      </c>
      <c r="H56">
        <v>27167006.257999998</v>
      </c>
      <c r="I56">
        <v>41928505.630999997</v>
      </c>
      <c r="L56" s="1">
        <f t="shared" si="44"/>
        <v>12.335673621000003</v>
      </c>
      <c r="M56" s="1">
        <f t="shared" si="45"/>
        <v>2.2271362379999999</v>
      </c>
      <c r="N56" s="1">
        <f t="shared" si="46"/>
        <v>14.562809859000003</v>
      </c>
      <c r="O56" s="1">
        <f t="shared" si="47"/>
        <v>4.7904062000000004E-2</v>
      </c>
      <c r="P56" s="1">
        <f t="shared" si="48"/>
        <v>27.317791709999995</v>
      </c>
    </row>
    <row r="57" spans="1:50" x14ac:dyDescent="0.25">
      <c r="A57" t="s">
        <v>8</v>
      </c>
      <c r="B57">
        <v>2315322594.177</v>
      </c>
      <c r="C57">
        <v>1448798569.1999998</v>
      </c>
      <c r="D57">
        <v>155172551.95099998</v>
      </c>
      <c r="E57">
        <v>3333440.2119999998</v>
      </c>
      <c r="F57">
        <v>9261755.5489999987</v>
      </c>
      <c r="G57">
        <v>5767409.0499999989</v>
      </c>
      <c r="H57">
        <v>139944619.26499996</v>
      </c>
      <c r="I57">
        <v>4077600939.4039998</v>
      </c>
      <c r="L57" s="2">
        <f t="shared" si="44"/>
        <v>3764.1211633769999</v>
      </c>
      <c r="M57" s="2">
        <f t="shared" si="45"/>
        <v>155.17255195099997</v>
      </c>
      <c r="N57" s="2">
        <f t="shared" si="46"/>
        <v>3919.293715328</v>
      </c>
      <c r="O57" s="2">
        <f t="shared" si="47"/>
        <v>12.595195760999998</v>
      </c>
      <c r="P57" s="2">
        <f t="shared" si="48"/>
        <v>145.71202831499997</v>
      </c>
    </row>
    <row r="58" spans="1:50" x14ac:dyDescent="0.25">
      <c r="L58" s="1"/>
      <c r="M58" s="1"/>
      <c r="N58" s="1"/>
      <c r="O58" s="1"/>
      <c r="P58" s="1"/>
    </row>
    <row r="61" spans="1:50" x14ac:dyDescent="0.25">
      <c r="A61" t="s">
        <v>0</v>
      </c>
      <c r="B61" t="s">
        <v>1</v>
      </c>
    </row>
    <row r="62" spans="1:50" ht="21" x14ac:dyDescent="0.35">
      <c r="A62" s="8">
        <v>2016</v>
      </c>
      <c r="AA62" t="s">
        <v>9</v>
      </c>
      <c r="AG62" t="s">
        <v>9</v>
      </c>
      <c r="AO62" t="s">
        <v>9</v>
      </c>
      <c r="AT62" s="13"/>
      <c r="AU62" t="s">
        <v>9</v>
      </c>
    </row>
    <row r="63" spans="1:50" x14ac:dyDescent="0.25">
      <c r="A63" t="s">
        <v>53</v>
      </c>
      <c r="B63" t="s">
        <v>4</v>
      </c>
      <c r="L63" t="s">
        <v>5</v>
      </c>
      <c r="AB63" t="s">
        <v>70</v>
      </c>
      <c r="AH63" t="s">
        <v>70</v>
      </c>
      <c r="AP63" t="s">
        <v>70</v>
      </c>
      <c r="AV63" t="s">
        <v>70</v>
      </c>
    </row>
    <row r="64" spans="1:50" ht="26.25" x14ac:dyDescent="0.25">
      <c r="A64" t="s">
        <v>6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T64" t="s">
        <v>9</v>
      </c>
      <c r="U64" t="s">
        <v>10</v>
      </c>
      <c r="V64" t="s">
        <v>11</v>
      </c>
      <c r="W64" t="s">
        <v>12</v>
      </c>
      <c r="X64" t="s">
        <v>13</v>
      </c>
      <c r="Y64" t="s">
        <v>14</v>
      </c>
      <c r="AA64" t="s">
        <v>48</v>
      </c>
      <c r="AB64" t="s">
        <v>18</v>
      </c>
      <c r="AC64" t="s">
        <v>34</v>
      </c>
      <c r="AD64" t="s">
        <v>47</v>
      </c>
      <c r="AE64" t="s">
        <v>30</v>
      </c>
      <c r="AG64" t="s">
        <v>48</v>
      </c>
      <c r="AH64" s="6" t="s">
        <v>57</v>
      </c>
      <c r="AI64" s="6" t="s">
        <v>58</v>
      </c>
      <c r="AJ64" s="6" t="s">
        <v>20</v>
      </c>
      <c r="AK64" s="6" t="s">
        <v>16</v>
      </c>
      <c r="AL64" s="6" t="s">
        <v>38</v>
      </c>
      <c r="AM64" s="6" t="s">
        <v>14</v>
      </c>
      <c r="AO64" t="s">
        <v>49</v>
      </c>
      <c r="AP64" t="s">
        <v>18</v>
      </c>
      <c r="AQ64" t="s">
        <v>34</v>
      </c>
      <c r="AR64" t="s">
        <v>47</v>
      </c>
      <c r="AS64" t="s">
        <v>30</v>
      </c>
      <c r="AU64" t="s">
        <v>49</v>
      </c>
      <c r="AV64" s="6" t="s">
        <v>57</v>
      </c>
      <c r="AW64" s="6" t="s">
        <v>58</v>
      </c>
      <c r="AX64" s="14"/>
    </row>
    <row r="65" spans="1:50" x14ac:dyDescent="0.25">
      <c r="A65" t="s">
        <v>15</v>
      </c>
      <c r="B65">
        <v>1995167</v>
      </c>
      <c r="C65">
        <v>33499893.291000001</v>
      </c>
      <c r="D65">
        <v>2320</v>
      </c>
      <c r="E65">
        <v>515651.18599999999</v>
      </c>
      <c r="F65">
        <v>13680.57</v>
      </c>
      <c r="G65">
        <v>25749.458999999999</v>
      </c>
      <c r="H65">
        <v>1659.6410000000001</v>
      </c>
      <c r="I65">
        <v>36054121.147</v>
      </c>
      <c r="L65" s="1">
        <f>(B65+C65)*0.000001</f>
        <v>35.495060291000001</v>
      </c>
      <c r="M65" s="1">
        <f>D65*0.000001</f>
        <v>2.32E-3</v>
      </c>
      <c r="N65" s="1">
        <f>SUM(L65:M65)</f>
        <v>35.497380290999999</v>
      </c>
      <c r="O65" s="1">
        <f>(E65+F65)*0.000001</f>
        <v>0.52933175599999993</v>
      </c>
      <c r="P65" s="1">
        <f>(G65+H65)*0.000001</f>
        <v>2.7409099999999999E-2</v>
      </c>
      <c r="S65" t="s">
        <v>16</v>
      </c>
      <c r="T65" s="1">
        <f>L65</f>
        <v>35.495060291000001</v>
      </c>
      <c r="U65" s="1">
        <f t="shared" ref="U65" si="59">M65</f>
        <v>2.32E-3</v>
      </c>
      <c r="V65" s="1">
        <f t="shared" ref="V65" si="60">N65</f>
        <v>35.497380290999999</v>
      </c>
      <c r="W65" s="1">
        <f t="shared" ref="W65" si="61">O65</f>
        <v>0.52933175599999993</v>
      </c>
      <c r="X65" s="1">
        <f t="shared" ref="X65" si="62">P65</f>
        <v>2.7409099999999999E-2</v>
      </c>
      <c r="Y65" s="1">
        <f>V65+W65+X65</f>
        <v>36.054121146999996</v>
      </c>
      <c r="AA65" t="s">
        <v>68</v>
      </c>
      <c r="AB65" s="1">
        <f>T66</f>
        <v>1215.3700575809996</v>
      </c>
      <c r="AC65" s="1">
        <f>T74</f>
        <v>20.805657824000004</v>
      </c>
      <c r="AD65" s="1">
        <f>T70</f>
        <v>1150.1345009059996</v>
      </c>
      <c r="AE65" s="1">
        <f>T72</f>
        <v>0.154079834</v>
      </c>
      <c r="AG65" t="s">
        <v>69</v>
      </c>
      <c r="AH65" s="1">
        <f>T77</f>
        <v>11.277341126999998</v>
      </c>
      <c r="AI65" s="1">
        <f>T75</f>
        <v>16.961544314000001</v>
      </c>
      <c r="AJ65" s="1">
        <f>T67</f>
        <v>15.825806999999999</v>
      </c>
      <c r="AK65" s="1">
        <f>T65</f>
        <v>35.495060291000001</v>
      </c>
      <c r="AL65" s="1">
        <f>T76</f>
        <v>226.79029305899994</v>
      </c>
      <c r="AM65" s="1">
        <f>SUM(AH65:AL65)</f>
        <v>306.35004579099996</v>
      </c>
      <c r="AO65" t="s">
        <v>68</v>
      </c>
      <c r="AP65" s="1">
        <f>U66</f>
        <v>14.292641299</v>
      </c>
      <c r="AQ65" s="1">
        <f>U74</f>
        <v>1.9048117679999998</v>
      </c>
      <c r="AR65" s="1">
        <f>U70</f>
        <v>129.24533118800002</v>
      </c>
      <c r="AS65" s="1">
        <f>U72</f>
        <v>3.758351966999999</v>
      </c>
      <c r="AU65" t="s">
        <v>69</v>
      </c>
      <c r="AV65" s="1">
        <f>U77</f>
        <v>2.1425531749999998</v>
      </c>
      <c r="AW65" s="1">
        <f>U75</f>
        <v>1.2215850909999999</v>
      </c>
      <c r="AX65" s="1"/>
    </row>
    <row r="66" spans="1:50" x14ac:dyDescent="0.25">
      <c r="A66" t="s">
        <v>17</v>
      </c>
      <c r="B66">
        <v>922331235.81799948</v>
      </c>
      <c r="C66">
        <v>287556662.51700002</v>
      </c>
      <c r="D66">
        <v>10757052.460000001</v>
      </c>
      <c r="E66">
        <v>0</v>
      </c>
      <c r="F66">
        <v>383432.84100000001</v>
      </c>
      <c r="G66">
        <v>21592.2</v>
      </c>
      <c r="H66">
        <v>8972465.3190000001</v>
      </c>
      <c r="I66">
        <v>1230022441.1549997</v>
      </c>
      <c r="L66" s="1">
        <f t="shared" ref="L66:L83" si="63">(B66+C66)*0.000001</f>
        <v>1209.8878983349996</v>
      </c>
      <c r="M66" s="1">
        <f t="shared" ref="M66:M83" si="64">D66*0.000001</f>
        <v>10.757052460000001</v>
      </c>
      <c r="N66" s="1">
        <f t="shared" ref="N66:N83" si="65">SUM(L66:M66)</f>
        <v>1220.6449507949997</v>
      </c>
      <c r="O66" s="1">
        <f t="shared" ref="O66:O83" si="66">(E66+F66)*0.000001</f>
        <v>0.38343284100000002</v>
      </c>
      <c r="P66" s="1">
        <f t="shared" ref="P66:P83" si="67">(G66+H66)*0.000001</f>
        <v>8.9940575189999983</v>
      </c>
      <c r="S66" t="s">
        <v>18</v>
      </c>
      <c r="T66" s="1">
        <f>L66+L80</f>
        <v>1215.3700575809996</v>
      </c>
      <c r="U66" s="1">
        <f t="shared" ref="U66" si="68">M66+M80</f>
        <v>14.292641299</v>
      </c>
      <c r="V66" s="1">
        <f t="shared" ref="V66" si="69">N66+N80</f>
        <v>1229.6626988799997</v>
      </c>
      <c r="W66" s="1">
        <f t="shared" ref="W66" si="70">O66+O80</f>
        <v>0.38343284100000002</v>
      </c>
      <c r="X66" s="1">
        <f t="shared" ref="X66" si="71">P66+P80</f>
        <v>9.1025213989999987</v>
      </c>
      <c r="Y66" s="1">
        <f>V66+W66+X66</f>
        <v>1239.1486531199996</v>
      </c>
    </row>
    <row r="67" spans="1:50" x14ac:dyDescent="0.25">
      <c r="A67" t="s">
        <v>19</v>
      </c>
      <c r="B67">
        <v>3990752.3360000025</v>
      </c>
      <c r="C67">
        <v>1112538.4250000003</v>
      </c>
      <c r="D67">
        <v>120901.39199999998</v>
      </c>
      <c r="E67">
        <v>11349.249</v>
      </c>
      <c r="F67">
        <v>43803.501000000004</v>
      </c>
      <c r="G67">
        <v>35352.342999999993</v>
      </c>
      <c r="H67">
        <v>86200.93</v>
      </c>
      <c r="I67">
        <v>5400898.1760000028</v>
      </c>
      <c r="L67" s="1">
        <f t="shared" si="63"/>
        <v>5.1032907610000029</v>
      </c>
      <c r="M67" s="1">
        <f t="shared" si="64"/>
        <v>0.12090139199999997</v>
      </c>
      <c r="N67" s="1">
        <f t="shared" si="65"/>
        <v>5.2241921530000033</v>
      </c>
      <c r="O67" s="1">
        <f t="shared" si="66"/>
        <v>5.515275E-2</v>
      </c>
      <c r="P67" s="1">
        <f t="shared" si="67"/>
        <v>0.12155327299999998</v>
      </c>
      <c r="S67" t="s">
        <v>20</v>
      </c>
      <c r="T67" s="1">
        <f>L68</f>
        <v>15.825806999999999</v>
      </c>
      <c r="U67" s="1">
        <f>M68</f>
        <v>0</v>
      </c>
      <c r="V67" s="1">
        <f>N68</f>
        <v>15.825806999999999</v>
      </c>
      <c r="W67" s="1">
        <f>O68</f>
        <v>0</v>
      </c>
      <c r="X67" s="1">
        <f>P68</f>
        <v>0</v>
      </c>
      <c r="Y67" s="1">
        <f t="shared" ref="Y67:Y77" si="72">V67+W67+X67</f>
        <v>15.825806999999999</v>
      </c>
    </row>
    <row r="68" spans="1:50" x14ac:dyDescent="0.25">
      <c r="A68" t="s">
        <v>21</v>
      </c>
      <c r="B68">
        <v>1080065</v>
      </c>
      <c r="C68">
        <v>14745742</v>
      </c>
      <c r="I68">
        <v>15825807</v>
      </c>
      <c r="L68" s="1">
        <f t="shared" si="63"/>
        <v>15.825806999999999</v>
      </c>
      <c r="M68" s="1">
        <f t="shared" si="64"/>
        <v>0</v>
      </c>
      <c r="N68" s="1">
        <f t="shared" si="65"/>
        <v>15.825806999999999</v>
      </c>
      <c r="O68" s="1">
        <f t="shared" si="66"/>
        <v>0</v>
      </c>
      <c r="P68" s="1">
        <f t="shared" si="67"/>
        <v>0</v>
      </c>
      <c r="S68" t="s">
        <v>22</v>
      </c>
      <c r="T68" s="1">
        <f>L69</f>
        <v>-6.6861269999999999</v>
      </c>
      <c r="U68" s="1">
        <f t="shared" ref="U68:U69" si="73">M69</f>
        <v>0</v>
      </c>
      <c r="V68" s="1">
        <f t="shared" ref="V68:V69" si="74">N69</f>
        <v>-6.6861269999999999</v>
      </c>
      <c r="W68" s="1">
        <f t="shared" ref="W68:W69" si="75">O69</f>
        <v>0</v>
      </c>
      <c r="X68" s="1">
        <f t="shared" ref="X68:X69" si="76">P69</f>
        <v>0</v>
      </c>
      <c r="Y68" s="1">
        <f t="shared" si="72"/>
        <v>-6.6861269999999999</v>
      </c>
    </row>
    <row r="69" spans="1:50" x14ac:dyDescent="0.25">
      <c r="A69" t="s">
        <v>23</v>
      </c>
      <c r="B69">
        <v>-5629428</v>
      </c>
      <c r="C69">
        <v>-1056699</v>
      </c>
      <c r="E69">
        <v>0</v>
      </c>
      <c r="I69">
        <v>-6686127</v>
      </c>
      <c r="L69" s="1">
        <f t="shared" si="63"/>
        <v>-6.6861269999999999</v>
      </c>
      <c r="M69" s="1">
        <f t="shared" si="64"/>
        <v>0</v>
      </c>
      <c r="N69" s="1">
        <f t="shared" si="65"/>
        <v>-6.6861269999999999</v>
      </c>
      <c r="O69" s="1">
        <f t="shared" si="66"/>
        <v>0</v>
      </c>
      <c r="P69" s="1">
        <f t="shared" si="67"/>
        <v>0</v>
      </c>
      <c r="S69" t="s">
        <v>24</v>
      </c>
      <c r="T69" s="1">
        <f>L70</f>
        <v>266.32592190999998</v>
      </c>
      <c r="U69" s="1">
        <f t="shared" si="73"/>
        <v>0</v>
      </c>
      <c r="V69" s="1">
        <f t="shared" si="74"/>
        <v>266.32592190999998</v>
      </c>
      <c r="W69" s="1">
        <f t="shared" si="75"/>
        <v>0.21702901999999999</v>
      </c>
      <c r="X69" s="1">
        <f t="shared" si="76"/>
        <v>1.2692021499999999</v>
      </c>
      <c r="Y69" s="1">
        <f t="shared" si="72"/>
        <v>267.81215307999997</v>
      </c>
    </row>
    <row r="70" spans="1:50" x14ac:dyDescent="0.25">
      <c r="A70" t="s">
        <v>25</v>
      </c>
      <c r="B70">
        <v>247787252.19999999</v>
      </c>
      <c r="C70">
        <v>18538669.710000001</v>
      </c>
      <c r="E70">
        <v>211746</v>
      </c>
      <c r="F70">
        <v>5283.02</v>
      </c>
      <c r="G70">
        <v>939522.71</v>
      </c>
      <c r="H70">
        <v>329679.44</v>
      </c>
      <c r="I70">
        <v>267812153.08000001</v>
      </c>
      <c r="L70" s="1">
        <f t="shared" si="63"/>
        <v>266.32592190999998</v>
      </c>
      <c r="M70" s="1">
        <f t="shared" si="64"/>
        <v>0</v>
      </c>
      <c r="N70" s="1">
        <f t="shared" si="65"/>
        <v>266.32592190999998</v>
      </c>
      <c r="O70" s="1">
        <f t="shared" si="66"/>
        <v>0.21702901999999999</v>
      </c>
      <c r="P70" s="1">
        <f t="shared" si="67"/>
        <v>1.2692021499999999</v>
      </c>
      <c r="S70" t="s">
        <v>26</v>
      </c>
      <c r="T70" s="1">
        <f>L72</f>
        <v>1150.1345009059996</v>
      </c>
      <c r="U70" s="1">
        <f t="shared" ref="U70:U72" si="77">M72</f>
        <v>129.24533118800002</v>
      </c>
      <c r="V70" s="1">
        <f t="shared" ref="V70:V72" si="78">N72</f>
        <v>1279.3798320939995</v>
      </c>
      <c r="W70" s="1">
        <f t="shared" ref="W70:W72" si="79">O72</f>
        <v>7.7297715509999989</v>
      </c>
      <c r="X70" s="1">
        <f t="shared" ref="X70:X72" si="80">P72</f>
        <v>91.197330795999989</v>
      </c>
      <c r="Y70" s="1">
        <f t="shared" si="72"/>
        <v>1378.3069344409994</v>
      </c>
    </row>
    <row r="71" spans="1:50" x14ac:dyDescent="0.25">
      <c r="A71" t="s">
        <v>27</v>
      </c>
      <c r="B71">
        <v>1240620.1529999999</v>
      </c>
      <c r="C71">
        <v>14504648.326000001</v>
      </c>
      <c r="D71">
        <v>715045.81199999992</v>
      </c>
      <c r="E71">
        <v>1471897.16</v>
      </c>
      <c r="F71">
        <v>374854.88700000005</v>
      </c>
      <c r="G71">
        <v>73836.744999999995</v>
      </c>
      <c r="H71">
        <v>101654.15699999999</v>
      </c>
      <c r="I71">
        <v>18482557.240000002</v>
      </c>
      <c r="L71" s="1">
        <f t="shared" si="63"/>
        <v>15.745268479000002</v>
      </c>
      <c r="M71" s="1">
        <f t="shared" si="64"/>
        <v>0.71504581199999984</v>
      </c>
      <c r="N71" s="1">
        <f t="shared" si="65"/>
        <v>16.460314291000003</v>
      </c>
      <c r="O71" s="1">
        <f t="shared" si="66"/>
        <v>1.8467520469999998</v>
      </c>
      <c r="P71" s="1">
        <f t="shared" si="67"/>
        <v>0.175490902</v>
      </c>
      <c r="S71" t="s">
        <v>28</v>
      </c>
      <c r="T71" s="1">
        <f>L73</f>
        <v>805.69394799999998</v>
      </c>
      <c r="U71" s="1">
        <f t="shared" si="77"/>
        <v>0</v>
      </c>
      <c r="V71" s="1">
        <f t="shared" si="78"/>
        <v>805.69394799999998</v>
      </c>
      <c r="W71" s="1">
        <f t="shared" si="79"/>
        <v>0</v>
      </c>
      <c r="X71" s="1">
        <f t="shared" si="80"/>
        <v>0</v>
      </c>
      <c r="Y71" s="1">
        <f t="shared" si="72"/>
        <v>805.69394799999998</v>
      </c>
    </row>
    <row r="72" spans="1:50" x14ac:dyDescent="0.25">
      <c r="A72" t="s">
        <v>29</v>
      </c>
      <c r="B72">
        <v>654780058.75899971</v>
      </c>
      <c r="C72">
        <v>495354442.14699984</v>
      </c>
      <c r="D72">
        <v>129245331.18800004</v>
      </c>
      <c r="E72">
        <v>270270.26500000001</v>
      </c>
      <c r="F72">
        <v>7459501.2859999994</v>
      </c>
      <c r="G72">
        <v>2830290.0050000004</v>
      </c>
      <c r="H72">
        <v>88367040.790999994</v>
      </c>
      <c r="I72">
        <v>1378306934.4409997</v>
      </c>
      <c r="L72" s="1">
        <f t="shared" si="63"/>
        <v>1150.1345009059996</v>
      </c>
      <c r="M72" s="1">
        <f t="shared" si="64"/>
        <v>129.24533118800002</v>
      </c>
      <c r="N72" s="1">
        <f t="shared" si="65"/>
        <v>1279.3798320939995</v>
      </c>
      <c r="O72" s="1">
        <f t="shared" si="66"/>
        <v>7.7297715509999989</v>
      </c>
      <c r="P72" s="1">
        <f t="shared" si="67"/>
        <v>91.197330795999989</v>
      </c>
      <c r="S72" t="s">
        <v>30</v>
      </c>
      <c r="T72" s="1">
        <f>L74</f>
        <v>0.154079834</v>
      </c>
      <c r="U72" s="1">
        <f t="shared" si="77"/>
        <v>3.758351966999999</v>
      </c>
      <c r="V72" s="1">
        <f t="shared" si="78"/>
        <v>3.912431800999999</v>
      </c>
      <c r="W72" s="1">
        <f t="shared" si="79"/>
        <v>0</v>
      </c>
      <c r="X72" s="1">
        <f t="shared" si="80"/>
        <v>8.8949999430000002</v>
      </c>
      <c r="Y72" s="1">
        <f t="shared" si="72"/>
        <v>12.807431743999999</v>
      </c>
    </row>
    <row r="73" spans="1:50" x14ac:dyDescent="0.25">
      <c r="A73" t="s">
        <v>31</v>
      </c>
      <c r="B73">
        <v>424399501</v>
      </c>
      <c r="C73">
        <v>381294447</v>
      </c>
      <c r="I73">
        <v>805693948</v>
      </c>
      <c r="L73" s="1">
        <f t="shared" si="63"/>
        <v>805.69394799999998</v>
      </c>
      <c r="M73" s="1">
        <f t="shared" si="64"/>
        <v>0</v>
      </c>
      <c r="N73" s="1">
        <f t="shared" si="65"/>
        <v>805.69394799999998</v>
      </c>
      <c r="O73" s="1">
        <f t="shared" si="66"/>
        <v>0</v>
      </c>
      <c r="P73" s="1">
        <f t="shared" si="67"/>
        <v>0</v>
      </c>
      <c r="S73" t="s">
        <v>32</v>
      </c>
      <c r="T73" s="1">
        <f>L76</f>
        <v>6.3981793290000004</v>
      </c>
      <c r="U73" s="1">
        <f t="shared" ref="U73" si="81">M76</f>
        <v>0.96454076399999999</v>
      </c>
      <c r="V73" s="1">
        <f t="shared" ref="V73" si="82">N76</f>
        <v>7.3627200930000001</v>
      </c>
      <c r="W73" s="1">
        <f t="shared" ref="W73" si="83">O76</f>
        <v>1.067969953</v>
      </c>
      <c r="X73" s="1">
        <f t="shared" ref="X73" si="84">P76</f>
        <v>5.3235451680000017</v>
      </c>
      <c r="Y73" s="1">
        <f t="shared" si="72"/>
        <v>13.754235214000001</v>
      </c>
    </row>
    <row r="74" spans="1:50" x14ac:dyDescent="0.25">
      <c r="A74" t="s">
        <v>33</v>
      </c>
      <c r="B74">
        <v>154079.834</v>
      </c>
      <c r="C74">
        <v>0</v>
      </c>
      <c r="D74">
        <v>3758351.9669999992</v>
      </c>
      <c r="G74">
        <v>383660.40100000007</v>
      </c>
      <c r="H74">
        <v>8511339.5419999994</v>
      </c>
      <c r="I74">
        <v>12807431.743999999</v>
      </c>
      <c r="L74" s="1">
        <f t="shared" si="63"/>
        <v>0.154079834</v>
      </c>
      <c r="M74" s="1">
        <f t="shared" si="64"/>
        <v>3.758351966999999</v>
      </c>
      <c r="N74" s="1">
        <f t="shared" si="65"/>
        <v>3.912431800999999</v>
      </c>
      <c r="O74" s="1">
        <f t="shared" si="66"/>
        <v>0</v>
      </c>
      <c r="P74" s="1">
        <f t="shared" si="67"/>
        <v>8.8949999430000002</v>
      </c>
      <c r="S74" t="s">
        <v>34</v>
      </c>
      <c r="T74" s="1">
        <f>L67+L78+L77+L81</f>
        <v>20.805657824000004</v>
      </c>
      <c r="U74" s="1">
        <f t="shared" ref="U74" si="85">M67+M78+M77+M81</f>
        <v>1.9048117679999998</v>
      </c>
      <c r="V74" s="1">
        <f t="shared" ref="V74" si="86">N67+N78+N77+N81</f>
        <v>22.710469592000003</v>
      </c>
      <c r="W74" s="1">
        <f t="shared" ref="W74" si="87">O67+O78+O77+O81</f>
        <v>8.2110090000000011E-2</v>
      </c>
      <c r="X74" s="1">
        <f t="shared" ref="X74" si="88">P67+P78+P77+P81</f>
        <v>1.412226373</v>
      </c>
      <c r="Y74" s="1">
        <f t="shared" si="72"/>
        <v>24.204806055000002</v>
      </c>
    </row>
    <row r="75" spans="1:50" x14ac:dyDescent="0.25">
      <c r="A75" t="s">
        <v>35</v>
      </c>
      <c r="B75">
        <v>236933.09599999996</v>
      </c>
      <c r="C75">
        <v>979342.73900000018</v>
      </c>
      <c r="D75">
        <v>506539.27900000004</v>
      </c>
      <c r="E75">
        <v>49672.274999999994</v>
      </c>
      <c r="F75">
        <v>599515.64199999999</v>
      </c>
      <c r="G75">
        <v>67739.817999999999</v>
      </c>
      <c r="H75">
        <v>890930.799</v>
      </c>
      <c r="I75">
        <v>3330673.6480000005</v>
      </c>
      <c r="L75" s="1">
        <f t="shared" si="63"/>
        <v>1.2162758350000002</v>
      </c>
      <c r="M75" s="1">
        <f t="shared" si="64"/>
        <v>0.50653927900000006</v>
      </c>
      <c r="N75" s="1">
        <f t="shared" si="65"/>
        <v>1.7228151140000003</v>
      </c>
      <c r="O75" s="1">
        <f t="shared" si="66"/>
        <v>0.649187917</v>
      </c>
      <c r="P75" s="1">
        <f t="shared" si="67"/>
        <v>0.95867061699999989</v>
      </c>
      <c r="S75" t="s">
        <v>36</v>
      </c>
      <c r="T75" s="1">
        <f>L71+L75</f>
        <v>16.961544314000001</v>
      </c>
      <c r="U75" s="1">
        <f t="shared" ref="U75" si="89">M71+M75</f>
        <v>1.2215850909999999</v>
      </c>
      <c r="V75" s="1">
        <f t="shared" ref="V75" si="90">N71+N75</f>
        <v>18.183129405000003</v>
      </c>
      <c r="W75" s="1">
        <f t="shared" ref="W75" si="91">O71+O75</f>
        <v>2.4959399639999997</v>
      </c>
      <c r="X75" s="1">
        <f t="shared" ref="X75" si="92">P71+P75</f>
        <v>1.1341615189999998</v>
      </c>
      <c r="Y75" s="1">
        <f t="shared" si="72"/>
        <v>21.813230888000003</v>
      </c>
    </row>
    <row r="76" spans="1:50" x14ac:dyDescent="0.25">
      <c r="A76" t="s">
        <v>37</v>
      </c>
      <c r="B76">
        <v>421266.58900000004</v>
      </c>
      <c r="C76">
        <v>5976912.7400000012</v>
      </c>
      <c r="D76">
        <v>964540.76400000008</v>
      </c>
      <c r="E76">
        <v>777835.07499999995</v>
      </c>
      <c r="F76">
        <v>290134.87800000003</v>
      </c>
      <c r="G76">
        <v>980117.49</v>
      </c>
      <c r="H76">
        <v>4343427.6780000012</v>
      </c>
      <c r="I76">
        <v>13754235.214000003</v>
      </c>
      <c r="L76" s="1">
        <f t="shared" si="63"/>
        <v>6.3981793290000004</v>
      </c>
      <c r="M76" s="1">
        <f t="shared" si="64"/>
        <v>0.96454076399999999</v>
      </c>
      <c r="N76" s="1">
        <f t="shared" si="65"/>
        <v>7.3627200930000001</v>
      </c>
      <c r="O76" s="1">
        <f t="shared" si="66"/>
        <v>1.067969953</v>
      </c>
      <c r="P76" s="1">
        <f t="shared" si="67"/>
        <v>5.3235451680000017</v>
      </c>
      <c r="S76" t="s">
        <v>38</v>
      </c>
      <c r="T76" s="1">
        <f>L79</f>
        <v>226.79029305899994</v>
      </c>
      <c r="U76" s="1">
        <f t="shared" ref="U76" si="93">M79</f>
        <v>0</v>
      </c>
      <c r="V76" s="1">
        <f t="shared" ref="V76" si="94">N79</f>
        <v>226.79029305899994</v>
      </c>
      <c r="W76" s="1">
        <f t="shared" ref="W76" si="95">O79</f>
        <v>0.13149706999999999</v>
      </c>
      <c r="X76" s="1">
        <f t="shared" ref="X76" si="96">P79</f>
        <v>7.0772000000000002E-2</v>
      </c>
      <c r="Y76" s="1">
        <f t="shared" si="72"/>
        <v>226.99256212899994</v>
      </c>
    </row>
    <row r="77" spans="1:50" x14ac:dyDescent="0.25">
      <c r="A77" t="s">
        <v>39</v>
      </c>
      <c r="B77">
        <v>8881017.2440000009</v>
      </c>
      <c r="C77">
        <v>954793.12</v>
      </c>
      <c r="D77">
        <v>446053.99100000004</v>
      </c>
      <c r="F77">
        <v>5542.7449999999999</v>
      </c>
      <c r="G77">
        <v>86725.725000000006</v>
      </c>
      <c r="H77">
        <v>822418.875</v>
      </c>
      <c r="I77">
        <v>11196551.699999999</v>
      </c>
      <c r="L77" s="1">
        <f t="shared" si="63"/>
        <v>9.8358103640000003</v>
      </c>
      <c r="M77" s="1">
        <f t="shared" si="64"/>
        <v>0.44605399100000004</v>
      </c>
      <c r="N77" s="1">
        <f t="shared" si="65"/>
        <v>10.281864355</v>
      </c>
      <c r="O77" s="1">
        <f t="shared" si="66"/>
        <v>5.542745E-3</v>
      </c>
      <c r="P77" s="1">
        <f t="shared" si="67"/>
        <v>0.90914459999999997</v>
      </c>
      <c r="S77" t="s">
        <v>40</v>
      </c>
      <c r="T77" s="1">
        <f>L82</f>
        <v>11.277341126999998</v>
      </c>
      <c r="U77" s="1">
        <f t="shared" ref="U77" si="97">M82</f>
        <v>2.1425531749999998</v>
      </c>
      <c r="V77" s="1">
        <f t="shared" ref="V77" si="98">N82</f>
        <v>13.419894301999998</v>
      </c>
      <c r="W77" s="1">
        <f t="shared" ref="W77" si="99">O82</f>
        <v>6.9268295000000007E-2</v>
      </c>
      <c r="X77" s="1">
        <f t="shared" ref="X77" si="100">P82</f>
        <v>27.458064613000012</v>
      </c>
      <c r="Y77" s="1">
        <f t="shared" si="72"/>
        <v>40.947227210000008</v>
      </c>
    </row>
    <row r="78" spans="1:50" x14ac:dyDescent="0.25">
      <c r="A78" t="s">
        <v>41</v>
      </c>
      <c r="B78">
        <v>4661788.4870000007</v>
      </c>
      <c r="C78">
        <v>556651.77999999991</v>
      </c>
      <c r="D78">
        <v>1296539.5049999999</v>
      </c>
      <c r="E78">
        <v>0</v>
      </c>
      <c r="F78">
        <v>21413.865000000002</v>
      </c>
      <c r="G78">
        <v>0</v>
      </c>
      <c r="H78">
        <v>125642.71599999999</v>
      </c>
      <c r="I78">
        <v>6662036.3530000011</v>
      </c>
      <c r="L78" s="1">
        <f t="shared" si="63"/>
        <v>5.218440267000001</v>
      </c>
      <c r="M78" s="1">
        <f t="shared" si="64"/>
        <v>1.2965395049999999</v>
      </c>
      <c r="N78" s="1">
        <f t="shared" si="65"/>
        <v>6.5149797720000011</v>
      </c>
      <c r="O78" s="1">
        <f t="shared" si="66"/>
        <v>2.1413865000000001E-2</v>
      </c>
      <c r="P78" s="1">
        <f t="shared" si="67"/>
        <v>0.12564271599999999</v>
      </c>
      <c r="S78" t="s">
        <v>14</v>
      </c>
      <c r="T78" s="1">
        <f t="shared" ref="T78:Y78" si="101">SUM(T65:T77)</f>
        <v>3764.5462641749991</v>
      </c>
      <c r="U78" s="1">
        <f t="shared" si="101"/>
        <v>153.53213525200002</v>
      </c>
      <c r="V78" s="1">
        <f t="shared" si="101"/>
        <v>3918.0783994269991</v>
      </c>
      <c r="W78" s="1">
        <f t="shared" si="101"/>
        <v>12.706350540000001</v>
      </c>
      <c r="X78" s="1">
        <f t="shared" si="101"/>
        <v>145.890233061</v>
      </c>
      <c r="Y78" s="1">
        <f t="shared" si="101"/>
        <v>4076.6749830279987</v>
      </c>
    </row>
    <row r="79" spans="1:50" x14ac:dyDescent="0.25">
      <c r="A79" t="s">
        <v>42</v>
      </c>
      <c r="B79">
        <v>35069965.079999998</v>
      </c>
      <c r="C79">
        <v>191720327.97899997</v>
      </c>
      <c r="E79">
        <v>129425</v>
      </c>
      <c r="F79">
        <v>2072.0700000000002</v>
      </c>
      <c r="G79">
        <v>63512</v>
      </c>
      <c r="H79">
        <v>7260</v>
      </c>
      <c r="I79">
        <v>226992562.12899995</v>
      </c>
      <c r="L79" s="1">
        <f t="shared" si="63"/>
        <v>226.79029305899994</v>
      </c>
      <c r="M79" s="1">
        <f t="shared" si="64"/>
        <v>0</v>
      </c>
      <c r="N79" s="1">
        <f t="shared" si="65"/>
        <v>226.79029305899994</v>
      </c>
      <c r="O79" s="1">
        <f t="shared" si="66"/>
        <v>0.13149706999999999</v>
      </c>
      <c r="P79" s="1">
        <f t="shared" si="67"/>
        <v>7.0772000000000002E-2</v>
      </c>
    </row>
    <row r="80" spans="1:50" x14ac:dyDescent="0.25">
      <c r="A80" t="s">
        <v>43</v>
      </c>
      <c r="B80">
        <v>68240.604000000007</v>
      </c>
      <c r="C80">
        <v>5413918.6420000009</v>
      </c>
      <c r="D80">
        <v>3535588.8389999997</v>
      </c>
      <c r="H80">
        <v>108463.88</v>
      </c>
      <c r="I80">
        <v>9126211.9650000017</v>
      </c>
      <c r="L80" s="1">
        <f t="shared" si="63"/>
        <v>5.482159246000001</v>
      </c>
      <c r="M80" s="1">
        <f t="shared" si="64"/>
        <v>3.5355888389999994</v>
      </c>
      <c r="N80" s="1">
        <f t="shared" si="65"/>
        <v>9.0177480850000009</v>
      </c>
      <c r="O80" s="1">
        <f t="shared" si="66"/>
        <v>0</v>
      </c>
      <c r="P80" s="1">
        <f t="shared" si="67"/>
        <v>0.10846388</v>
      </c>
    </row>
    <row r="81" spans="1:50" x14ac:dyDescent="0.25">
      <c r="A81" t="s">
        <v>44</v>
      </c>
      <c r="B81">
        <v>416196.71499999991</v>
      </c>
      <c r="C81">
        <v>231919.717</v>
      </c>
      <c r="D81">
        <v>41316.879999999997</v>
      </c>
      <c r="E81">
        <v>0</v>
      </c>
      <c r="F81">
        <v>0.73</v>
      </c>
      <c r="H81">
        <v>255885.78399999999</v>
      </c>
      <c r="I81">
        <v>945319.82599999988</v>
      </c>
      <c r="L81" s="1">
        <f t="shared" si="63"/>
        <v>0.64811643199999991</v>
      </c>
      <c r="M81" s="1">
        <f t="shared" si="64"/>
        <v>4.1316879999999993E-2</v>
      </c>
      <c r="N81" s="1">
        <f t="shared" si="65"/>
        <v>0.68943331199999991</v>
      </c>
      <c r="O81" s="1">
        <f t="shared" si="66"/>
        <v>7.3E-7</v>
      </c>
      <c r="P81" s="1">
        <f t="shared" si="67"/>
        <v>0.25588578399999995</v>
      </c>
    </row>
    <row r="82" spans="1:50" x14ac:dyDescent="0.25">
      <c r="A82" t="s">
        <v>45</v>
      </c>
      <c r="B82">
        <v>3038043.5119999996</v>
      </c>
      <c r="C82">
        <v>8239297.6149999984</v>
      </c>
      <c r="D82">
        <v>2142553.1749999998</v>
      </c>
      <c r="E82">
        <v>562.21</v>
      </c>
      <c r="F82">
        <v>68706.085000000006</v>
      </c>
      <c r="G82">
        <v>118216</v>
      </c>
      <c r="H82">
        <v>27339848.613000013</v>
      </c>
      <c r="I82">
        <v>40947227.210000008</v>
      </c>
      <c r="L82" s="1">
        <f t="shared" si="63"/>
        <v>11.277341126999998</v>
      </c>
      <c r="M82" s="1">
        <f t="shared" si="64"/>
        <v>2.1425531749999998</v>
      </c>
      <c r="N82" s="1">
        <f t="shared" si="65"/>
        <v>13.419894301999998</v>
      </c>
      <c r="O82" s="1">
        <f t="shared" si="66"/>
        <v>6.9268295000000007E-2</v>
      </c>
      <c r="P82" s="1">
        <f t="shared" si="67"/>
        <v>27.458064613000012</v>
      </c>
    </row>
    <row r="83" spans="1:50" x14ac:dyDescent="0.25">
      <c r="A83" t="s">
        <v>8</v>
      </c>
      <c r="B83">
        <v>2304922755.427</v>
      </c>
      <c r="C83">
        <v>1459623508.7479997</v>
      </c>
      <c r="D83">
        <v>153532135.25200003</v>
      </c>
      <c r="E83">
        <v>3438408.42</v>
      </c>
      <c r="F83">
        <v>9267942.120000001</v>
      </c>
      <c r="G83">
        <v>5626314.8959999997</v>
      </c>
      <c r="H83">
        <v>140263918.16499999</v>
      </c>
      <c r="I83">
        <v>4076674983.0279999</v>
      </c>
      <c r="L83" s="2">
        <f t="shared" si="63"/>
        <v>3764.5462641749996</v>
      </c>
      <c r="M83" s="2">
        <f t="shared" si="64"/>
        <v>153.53213525200002</v>
      </c>
      <c r="N83" s="2">
        <f t="shared" si="65"/>
        <v>3918.0783994269996</v>
      </c>
      <c r="O83" s="2">
        <f t="shared" si="66"/>
        <v>12.706350540000001</v>
      </c>
      <c r="P83" s="2">
        <f t="shared" si="67"/>
        <v>145.89023306099998</v>
      </c>
    </row>
    <row r="87" spans="1:50" x14ac:dyDescent="0.25">
      <c r="A87" t="s">
        <v>0</v>
      </c>
      <c r="B87" t="s">
        <v>1</v>
      </c>
    </row>
    <row r="88" spans="1:50" ht="18.75" x14ac:dyDescent="0.3">
      <c r="A88" s="4">
        <v>2017</v>
      </c>
      <c r="AA88" t="s">
        <v>9</v>
      </c>
      <c r="AG88" t="s">
        <v>9</v>
      </c>
      <c r="AO88" t="s">
        <v>9</v>
      </c>
      <c r="AT88" s="13"/>
      <c r="AU88" t="s">
        <v>9</v>
      </c>
    </row>
    <row r="89" spans="1:50" x14ac:dyDescent="0.25">
      <c r="A89" t="s">
        <v>53</v>
      </c>
      <c r="B89" t="s">
        <v>4</v>
      </c>
      <c r="L89" t="s">
        <v>5</v>
      </c>
      <c r="AB89" t="s">
        <v>70</v>
      </c>
      <c r="AH89" t="s">
        <v>70</v>
      </c>
      <c r="AP89" t="s">
        <v>70</v>
      </c>
      <c r="AV89" t="s">
        <v>70</v>
      </c>
    </row>
    <row r="90" spans="1:50" ht="26.25" x14ac:dyDescent="0.25">
      <c r="A90" t="s">
        <v>6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 t="s">
        <v>8</v>
      </c>
      <c r="L90" t="s">
        <v>9</v>
      </c>
      <c r="M90" t="s">
        <v>10</v>
      </c>
      <c r="N90" t="s">
        <v>11</v>
      </c>
      <c r="O90" t="s">
        <v>12</v>
      </c>
      <c r="P90" t="s">
        <v>13</v>
      </c>
      <c r="T90" t="s">
        <v>9</v>
      </c>
      <c r="U90" t="s">
        <v>10</v>
      </c>
      <c r="V90" t="s">
        <v>11</v>
      </c>
      <c r="W90" t="s">
        <v>12</v>
      </c>
      <c r="X90" t="s">
        <v>13</v>
      </c>
      <c r="Y90" t="s">
        <v>14</v>
      </c>
      <c r="AA90" t="s">
        <v>48</v>
      </c>
      <c r="AB90" t="s">
        <v>18</v>
      </c>
      <c r="AC90" t="s">
        <v>34</v>
      </c>
      <c r="AD90" t="s">
        <v>47</v>
      </c>
      <c r="AE90" t="s">
        <v>30</v>
      </c>
      <c r="AG90" t="s">
        <v>48</v>
      </c>
      <c r="AH90" s="6" t="s">
        <v>57</v>
      </c>
      <c r="AI90" s="6" t="s">
        <v>58</v>
      </c>
      <c r="AJ90" s="6" t="s">
        <v>20</v>
      </c>
      <c r="AK90" s="6" t="s">
        <v>16</v>
      </c>
      <c r="AL90" s="6" t="s">
        <v>38</v>
      </c>
      <c r="AM90" s="6" t="s">
        <v>14</v>
      </c>
      <c r="AO90" t="s">
        <v>49</v>
      </c>
      <c r="AP90" t="s">
        <v>18</v>
      </c>
      <c r="AQ90" t="s">
        <v>34</v>
      </c>
      <c r="AR90" t="s">
        <v>47</v>
      </c>
      <c r="AS90" t="s">
        <v>30</v>
      </c>
      <c r="AU90" t="s">
        <v>49</v>
      </c>
      <c r="AV90" s="6" t="s">
        <v>57</v>
      </c>
      <c r="AW90" s="6" t="s">
        <v>58</v>
      </c>
      <c r="AX90" s="14"/>
    </row>
    <row r="91" spans="1:50" x14ac:dyDescent="0.25">
      <c r="A91" t="s">
        <v>15</v>
      </c>
      <c r="B91">
        <v>3347628.6329999999</v>
      </c>
      <c r="C91">
        <v>49370333.19600001</v>
      </c>
      <c r="D91">
        <v>4900</v>
      </c>
      <c r="E91">
        <v>506141.07</v>
      </c>
      <c r="F91">
        <v>15124.501999999999</v>
      </c>
      <c r="G91">
        <v>37875.926000000007</v>
      </c>
      <c r="H91">
        <v>4171</v>
      </c>
      <c r="I91">
        <v>53286174.327000007</v>
      </c>
      <c r="L91" s="1">
        <f>(B91+C91)*0.000001</f>
        <v>52.717961829000011</v>
      </c>
      <c r="M91" s="1">
        <f>D91*0.000001</f>
        <v>4.8999999999999998E-3</v>
      </c>
      <c r="N91" s="1">
        <f>SUM(L91:M91)</f>
        <v>52.72286182900001</v>
      </c>
      <c r="O91" s="1">
        <f>(E91+F91)*0.000001</f>
        <v>0.52126557200000001</v>
      </c>
      <c r="P91" s="1">
        <f>(G91+H91)*0.000001</f>
        <v>4.2046926000000005E-2</v>
      </c>
      <c r="S91" t="s">
        <v>16</v>
      </c>
      <c r="T91" s="1">
        <f>L91</f>
        <v>52.717961829000011</v>
      </c>
      <c r="U91" s="1">
        <f t="shared" ref="U91" si="102">M91</f>
        <v>4.8999999999999998E-3</v>
      </c>
      <c r="V91" s="1">
        <f t="shared" ref="V91" si="103">N91</f>
        <v>52.72286182900001</v>
      </c>
      <c r="W91" s="1">
        <f t="shared" ref="W91" si="104">O91</f>
        <v>0.52126557200000001</v>
      </c>
      <c r="X91" s="1">
        <f t="shared" ref="X91" si="105">P91</f>
        <v>4.2046926000000005E-2</v>
      </c>
      <c r="Y91" s="1">
        <f>V91+W91+X91</f>
        <v>53.286174327000005</v>
      </c>
      <c r="AA91" t="s">
        <v>68</v>
      </c>
      <c r="AB91" s="1">
        <f>T92</f>
        <v>1185.2600446899999</v>
      </c>
      <c r="AC91" s="1">
        <f>T100</f>
        <v>18.135187697999999</v>
      </c>
      <c r="AD91" s="1">
        <f>T96</f>
        <v>1080.8188382569995</v>
      </c>
      <c r="AE91" s="1">
        <f>T98</f>
        <v>0.14855960500000001</v>
      </c>
      <c r="AG91" t="s">
        <v>69</v>
      </c>
      <c r="AH91" s="1">
        <f>T103</f>
        <v>11.434604846000001</v>
      </c>
      <c r="AI91" s="1">
        <f>T101</f>
        <v>16.962119888999997</v>
      </c>
      <c r="AJ91" s="1">
        <f>T93</f>
        <v>15.926764654999999</v>
      </c>
      <c r="AK91" s="1">
        <f>T91</f>
        <v>52.717961829000011</v>
      </c>
      <c r="AL91" s="1">
        <f>T102</f>
        <v>254.07398506300001</v>
      </c>
      <c r="AM91" s="1">
        <f>SUM(AH91:AL91)</f>
        <v>351.11543628200002</v>
      </c>
      <c r="AO91" t="s">
        <v>68</v>
      </c>
      <c r="AP91" s="1">
        <f>U92</f>
        <v>12.577887787000002</v>
      </c>
      <c r="AQ91" s="1">
        <f>U100</f>
        <v>1.9042151599999997</v>
      </c>
      <c r="AR91" s="1">
        <f>U96</f>
        <v>115.93512160799999</v>
      </c>
      <c r="AS91" s="1">
        <f>U98</f>
        <v>3.9778780930000002</v>
      </c>
      <c r="AU91" t="s">
        <v>69</v>
      </c>
      <c r="AV91" s="1">
        <f>U103</f>
        <v>2.2066866269999998</v>
      </c>
      <c r="AW91" s="1">
        <f>U101</f>
        <v>1.1216025649999999</v>
      </c>
      <c r="AX91" s="1"/>
    </row>
    <row r="92" spans="1:50" x14ac:dyDescent="0.25">
      <c r="A92" t="s">
        <v>17</v>
      </c>
      <c r="B92">
        <v>893572407.85399997</v>
      </c>
      <c r="C92">
        <v>286504957.25199997</v>
      </c>
      <c r="D92">
        <v>9028478.0470000021</v>
      </c>
      <c r="E92">
        <v>0</v>
      </c>
      <c r="F92">
        <v>328616.65200000006</v>
      </c>
      <c r="G92">
        <v>42434.735000000001</v>
      </c>
      <c r="H92">
        <v>7542279.8789999979</v>
      </c>
      <c r="I92">
        <v>1197019174.4189997</v>
      </c>
      <c r="L92" s="1">
        <f t="shared" ref="L92:L109" si="106">(B92+C92)*0.000001</f>
        <v>1180.0773651059999</v>
      </c>
      <c r="M92" s="1">
        <f t="shared" ref="M92:M109" si="107">D92*0.000001</f>
        <v>9.0284780470000019</v>
      </c>
      <c r="N92" s="1">
        <f t="shared" ref="N92:N109" si="108">SUM(L92:M92)</f>
        <v>1189.1058431529998</v>
      </c>
      <c r="O92" s="1">
        <f t="shared" ref="O92:O109" si="109">(E92+F92)*0.000001</f>
        <v>0.32861665200000006</v>
      </c>
      <c r="P92" s="1">
        <f t="shared" ref="P92:P109" si="110">(G92+H92)*0.000001</f>
        <v>7.5847146139999975</v>
      </c>
      <c r="S92" t="s">
        <v>18</v>
      </c>
      <c r="T92" s="1">
        <f>L92+L106</f>
        <v>1185.2600446899999</v>
      </c>
      <c r="U92" s="1">
        <f t="shared" ref="U92" si="111">M92+M106</f>
        <v>12.577887787000002</v>
      </c>
      <c r="V92" s="1">
        <f t="shared" ref="V92" si="112">N92+N106</f>
        <v>1197.8379324769999</v>
      </c>
      <c r="W92" s="1">
        <f t="shared" ref="W92" si="113">O92+O106</f>
        <v>0.32861665200000006</v>
      </c>
      <c r="X92" s="1">
        <f t="shared" ref="X92" si="114">P92+P106</f>
        <v>7.6687269809999972</v>
      </c>
      <c r="Y92" s="1">
        <f>V92+W92+X92</f>
        <v>1205.8352761099998</v>
      </c>
    </row>
    <row r="93" spans="1:50" x14ac:dyDescent="0.25">
      <c r="A93" t="s">
        <v>19</v>
      </c>
      <c r="B93">
        <v>3952218.768000002</v>
      </c>
      <c r="C93">
        <v>1021033.5929999998</v>
      </c>
      <c r="D93">
        <v>79757.806000000026</v>
      </c>
      <c r="E93">
        <v>12272.952999999996</v>
      </c>
      <c r="F93">
        <v>74212.955999999991</v>
      </c>
      <c r="G93">
        <v>32509.226000000002</v>
      </c>
      <c r="H93">
        <v>58653.627999999997</v>
      </c>
      <c r="I93">
        <v>5230658.9300000006</v>
      </c>
      <c r="L93" s="1">
        <f t="shared" si="106"/>
        <v>4.973252361000001</v>
      </c>
      <c r="M93" s="1">
        <f t="shared" si="107"/>
        <v>7.9757806000000028E-2</v>
      </c>
      <c r="N93" s="1">
        <f t="shared" si="108"/>
        <v>5.0530101670000009</v>
      </c>
      <c r="O93" s="1">
        <f t="shared" si="109"/>
        <v>8.6485908999999986E-2</v>
      </c>
      <c r="P93" s="1">
        <f t="shared" si="110"/>
        <v>9.1162853999999988E-2</v>
      </c>
      <c r="S93" t="s">
        <v>20</v>
      </c>
      <c r="T93" s="1">
        <f>L94</f>
        <v>15.926764654999999</v>
      </c>
      <c r="U93" s="1">
        <f>M94</f>
        <v>0</v>
      </c>
      <c r="V93" s="1">
        <f>N94</f>
        <v>15.926764654999999</v>
      </c>
      <c r="W93" s="1">
        <f>O94</f>
        <v>0</v>
      </c>
      <c r="X93" s="1">
        <f>P94</f>
        <v>0</v>
      </c>
      <c r="Y93" s="1">
        <f t="shared" ref="Y93:Y103" si="115">V93+W93+X93</f>
        <v>15.926764654999999</v>
      </c>
    </row>
    <row r="94" spans="1:50" x14ac:dyDescent="0.25">
      <c r="A94" t="s">
        <v>21</v>
      </c>
      <c r="B94">
        <v>1021543</v>
      </c>
      <c r="C94">
        <v>14905221.654999999</v>
      </c>
      <c r="I94">
        <v>15926764.654999999</v>
      </c>
      <c r="L94" s="1">
        <f t="shared" si="106"/>
        <v>15.926764654999999</v>
      </c>
      <c r="M94" s="1">
        <f t="shared" si="107"/>
        <v>0</v>
      </c>
      <c r="N94" s="1">
        <f t="shared" si="108"/>
        <v>15.926764654999999</v>
      </c>
      <c r="O94" s="1">
        <f t="shared" si="109"/>
        <v>0</v>
      </c>
      <c r="P94" s="1">
        <f t="shared" si="110"/>
        <v>0</v>
      </c>
      <c r="S94" t="s">
        <v>22</v>
      </c>
      <c r="T94" s="1">
        <f>L95</f>
        <v>-6.494548</v>
      </c>
      <c r="U94" s="1">
        <f t="shared" ref="U94:U95" si="116">M95</f>
        <v>0</v>
      </c>
      <c r="V94" s="1">
        <f t="shared" ref="V94:V95" si="117">N95</f>
        <v>-6.494548</v>
      </c>
      <c r="W94" s="1">
        <f t="shared" ref="W94:W95" si="118">O95</f>
        <v>0</v>
      </c>
      <c r="X94" s="1">
        <f t="shared" ref="X94:X95" si="119">P95</f>
        <v>0</v>
      </c>
      <c r="Y94" s="1">
        <f t="shared" si="115"/>
        <v>-6.494548</v>
      </c>
    </row>
    <row r="95" spans="1:50" x14ac:dyDescent="0.25">
      <c r="A95" t="s">
        <v>23</v>
      </c>
      <c r="B95">
        <v>-5448039</v>
      </c>
      <c r="C95">
        <v>-1046509</v>
      </c>
      <c r="E95">
        <v>0</v>
      </c>
      <c r="I95">
        <v>-6494548</v>
      </c>
      <c r="L95" s="1">
        <f t="shared" si="106"/>
        <v>-6.494548</v>
      </c>
      <c r="M95" s="1">
        <f t="shared" si="107"/>
        <v>0</v>
      </c>
      <c r="N95" s="1">
        <f t="shared" si="108"/>
        <v>-6.494548</v>
      </c>
      <c r="O95" s="1">
        <f t="shared" si="109"/>
        <v>0</v>
      </c>
      <c r="P95" s="1">
        <f t="shared" si="110"/>
        <v>0</v>
      </c>
      <c r="S95" t="s">
        <v>24</v>
      </c>
      <c r="T95" s="1">
        <f>L96</f>
        <v>298.71090970099993</v>
      </c>
      <c r="U95" s="1">
        <f t="shared" si="116"/>
        <v>0</v>
      </c>
      <c r="V95" s="1">
        <f t="shared" si="117"/>
        <v>298.71090970099993</v>
      </c>
      <c r="W95" s="1">
        <f t="shared" si="118"/>
        <v>0.23964045</v>
      </c>
      <c r="X95" s="1">
        <f t="shared" si="119"/>
        <v>1.3826053629999999</v>
      </c>
      <c r="Y95" s="1">
        <f t="shared" si="115"/>
        <v>300.33315551399994</v>
      </c>
    </row>
    <row r="96" spans="1:50" x14ac:dyDescent="0.25">
      <c r="A96" t="s">
        <v>25</v>
      </c>
      <c r="B96">
        <v>275676896.95999998</v>
      </c>
      <c r="C96">
        <v>23034012.741</v>
      </c>
      <c r="E96">
        <v>233210</v>
      </c>
      <c r="F96">
        <v>6430.45</v>
      </c>
      <c r="G96">
        <v>1162730.22</v>
      </c>
      <c r="H96">
        <v>219875.14299999995</v>
      </c>
      <c r="I96">
        <v>300333155.514</v>
      </c>
      <c r="L96" s="1">
        <f t="shared" si="106"/>
        <v>298.71090970099993</v>
      </c>
      <c r="M96" s="1">
        <f t="shared" si="107"/>
        <v>0</v>
      </c>
      <c r="N96" s="1">
        <f t="shared" si="108"/>
        <v>298.71090970099993</v>
      </c>
      <c r="O96" s="1">
        <f t="shared" si="109"/>
        <v>0.23964045</v>
      </c>
      <c r="P96" s="1">
        <f t="shared" si="110"/>
        <v>1.3826053629999999</v>
      </c>
      <c r="S96" t="s">
        <v>26</v>
      </c>
      <c r="T96" s="1">
        <f>L98</f>
        <v>1080.8188382569995</v>
      </c>
      <c r="U96" s="1">
        <f t="shared" ref="U96:U98" si="120">M98</f>
        <v>115.93512160799999</v>
      </c>
      <c r="V96" s="1">
        <f t="shared" ref="V96:V98" si="121">N98</f>
        <v>1196.7539598649994</v>
      </c>
      <c r="W96" s="1">
        <f t="shared" ref="W96:W98" si="122">O98</f>
        <v>8.041537156000004</v>
      </c>
      <c r="X96" s="1">
        <f t="shared" ref="X96:X98" si="123">P98</f>
        <v>91.619194963000027</v>
      </c>
      <c r="Y96" s="1">
        <f t="shared" si="115"/>
        <v>1296.4146919839993</v>
      </c>
    </row>
    <row r="97" spans="1:59" x14ac:dyDescent="0.25">
      <c r="A97" t="s">
        <v>27</v>
      </c>
      <c r="B97">
        <v>1286862.683</v>
      </c>
      <c r="C97">
        <v>14456946.711999996</v>
      </c>
      <c r="D97">
        <v>699617.08400000003</v>
      </c>
      <c r="E97">
        <v>1503295.997</v>
      </c>
      <c r="F97">
        <v>363177.88100000005</v>
      </c>
      <c r="G97">
        <v>71107.44</v>
      </c>
      <c r="H97">
        <v>113539.076</v>
      </c>
      <c r="I97">
        <v>18494546.873</v>
      </c>
      <c r="L97" s="1">
        <f t="shared" si="106"/>
        <v>15.743809394999996</v>
      </c>
      <c r="M97" s="1">
        <f t="shared" si="107"/>
        <v>0.699617084</v>
      </c>
      <c r="N97" s="1">
        <f t="shared" si="108"/>
        <v>16.443426478999996</v>
      </c>
      <c r="O97" s="1">
        <f t="shared" si="109"/>
        <v>1.8664738779999999</v>
      </c>
      <c r="P97" s="1">
        <f t="shared" si="110"/>
        <v>0.18464651599999998</v>
      </c>
      <c r="S97" t="s">
        <v>28</v>
      </c>
      <c r="T97" s="1">
        <f>L99</f>
        <v>804.94963499999994</v>
      </c>
      <c r="U97" s="1">
        <f t="shared" si="120"/>
        <v>0</v>
      </c>
      <c r="V97" s="1">
        <f t="shared" si="121"/>
        <v>804.94963499999994</v>
      </c>
      <c r="W97" s="1">
        <f t="shared" si="122"/>
        <v>0</v>
      </c>
      <c r="X97" s="1">
        <f t="shared" si="123"/>
        <v>0</v>
      </c>
      <c r="Y97" s="1">
        <f t="shared" si="115"/>
        <v>804.94963499999994</v>
      </c>
    </row>
    <row r="98" spans="1:59" x14ac:dyDescent="0.25">
      <c r="A98" t="s">
        <v>29</v>
      </c>
      <c r="B98">
        <v>623834715.26799965</v>
      </c>
      <c r="C98">
        <v>456984122.98899996</v>
      </c>
      <c r="D98">
        <v>115935121.608</v>
      </c>
      <c r="E98">
        <v>331897.23</v>
      </c>
      <c r="F98">
        <v>7709639.9260000046</v>
      </c>
      <c r="G98">
        <v>2642750.1599999997</v>
      </c>
      <c r="H98">
        <v>88976444.803000033</v>
      </c>
      <c r="I98">
        <v>1296414691.9839997</v>
      </c>
      <c r="L98" s="1">
        <f t="shared" si="106"/>
        <v>1080.8188382569995</v>
      </c>
      <c r="M98" s="1">
        <f t="shared" si="107"/>
        <v>115.93512160799999</v>
      </c>
      <c r="N98" s="1">
        <f t="shared" si="108"/>
        <v>1196.7539598649994</v>
      </c>
      <c r="O98" s="1">
        <f t="shared" si="109"/>
        <v>8.041537156000004</v>
      </c>
      <c r="P98" s="1">
        <f t="shared" si="110"/>
        <v>91.619194963000027</v>
      </c>
      <c r="S98" t="s">
        <v>30</v>
      </c>
      <c r="T98" s="1">
        <f>L100</f>
        <v>0.14855960500000001</v>
      </c>
      <c r="U98" s="1">
        <f t="shared" si="120"/>
        <v>3.9778780930000002</v>
      </c>
      <c r="V98" s="1">
        <f t="shared" si="121"/>
        <v>4.1264376980000002</v>
      </c>
      <c r="W98" s="1">
        <f t="shared" si="122"/>
        <v>0</v>
      </c>
      <c r="X98" s="1">
        <f t="shared" si="123"/>
        <v>8.3425289649999979</v>
      </c>
      <c r="Y98" s="1">
        <f t="shared" si="115"/>
        <v>12.468966662999998</v>
      </c>
    </row>
    <row r="99" spans="1:59" x14ac:dyDescent="0.25">
      <c r="A99" t="s">
        <v>31</v>
      </c>
      <c r="B99">
        <v>424484897</v>
      </c>
      <c r="C99">
        <v>380464738</v>
      </c>
      <c r="I99">
        <v>804949635</v>
      </c>
      <c r="L99" s="1">
        <f t="shared" si="106"/>
        <v>804.94963499999994</v>
      </c>
      <c r="M99" s="1">
        <f t="shared" si="107"/>
        <v>0</v>
      </c>
      <c r="N99" s="1">
        <f t="shared" si="108"/>
        <v>804.94963499999994</v>
      </c>
      <c r="O99" s="1">
        <f t="shared" si="109"/>
        <v>0</v>
      </c>
      <c r="P99" s="1">
        <f t="shared" si="110"/>
        <v>0</v>
      </c>
      <c r="S99" t="s">
        <v>32</v>
      </c>
      <c r="T99" s="1">
        <f>L102</f>
        <v>6.2249846179999997</v>
      </c>
      <c r="U99" s="1">
        <f t="shared" ref="U99" si="124">M102</f>
        <v>0.85514316399999979</v>
      </c>
      <c r="V99" s="1">
        <f t="shared" ref="V99" si="125">N102</f>
        <v>7.0801277819999999</v>
      </c>
      <c r="W99" s="1">
        <f t="shared" ref="W99" si="126">O102</f>
        <v>1.0875957100000002</v>
      </c>
      <c r="X99" s="1">
        <f t="shared" ref="X99" si="127">P102</f>
        <v>4.9283930560000009</v>
      </c>
      <c r="Y99" s="1">
        <f t="shared" si="115"/>
        <v>13.096116548000001</v>
      </c>
    </row>
    <row r="100" spans="1:59" x14ac:dyDescent="0.25">
      <c r="A100" t="s">
        <v>33</v>
      </c>
      <c r="B100">
        <v>148559.47200000001</v>
      </c>
      <c r="C100">
        <v>0.13300000000000001</v>
      </c>
      <c r="D100">
        <v>3977878.0930000003</v>
      </c>
      <c r="G100">
        <v>298627.53000000003</v>
      </c>
      <c r="H100">
        <v>8043901.4349999987</v>
      </c>
      <c r="I100">
        <v>12468966.662999999</v>
      </c>
      <c r="L100" s="1">
        <f t="shared" si="106"/>
        <v>0.14855960500000001</v>
      </c>
      <c r="M100" s="1">
        <f t="shared" si="107"/>
        <v>3.9778780930000002</v>
      </c>
      <c r="N100" s="1">
        <f t="shared" si="108"/>
        <v>4.1264376980000002</v>
      </c>
      <c r="O100" s="1">
        <f t="shared" si="109"/>
        <v>0</v>
      </c>
      <c r="P100" s="1">
        <f t="shared" si="110"/>
        <v>8.3425289649999979</v>
      </c>
      <c r="S100" t="s">
        <v>34</v>
      </c>
      <c r="T100" s="1">
        <f>L93+L104+L103+L107</f>
        <v>18.135187697999999</v>
      </c>
      <c r="U100" s="1">
        <f t="shared" ref="U100" si="128">M93+M104+M103+M107</f>
        <v>1.9042151599999997</v>
      </c>
      <c r="V100" s="1">
        <f t="shared" ref="V100" si="129">N93+N104+N103+N107</f>
        <v>20.039402857999999</v>
      </c>
      <c r="W100" s="1">
        <f t="shared" ref="W100" si="130">O93+O104+O103+O107</f>
        <v>0.111825986</v>
      </c>
      <c r="X100" s="1">
        <f t="shared" ref="X100" si="131">P93+P104+P103+P107</f>
        <v>1.2387289779999999</v>
      </c>
      <c r="Y100" s="1">
        <f t="shared" si="115"/>
        <v>21.389957822</v>
      </c>
    </row>
    <row r="101" spans="1:59" x14ac:dyDescent="0.25">
      <c r="A101" t="s">
        <v>35</v>
      </c>
      <c r="B101">
        <v>161040.03599999999</v>
      </c>
      <c r="C101">
        <v>1057270.4580000001</v>
      </c>
      <c r="D101">
        <v>421985.48100000003</v>
      </c>
      <c r="E101">
        <v>19912.077000000001</v>
      </c>
      <c r="F101">
        <v>628207.60800000001</v>
      </c>
      <c r="G101">
        <v>65686.885999999999</v>
      </c>
      <c r="H101">
        <v>761241.56999999972</v>
      </c>
      <c r="I101">
        <v>3115344.1159999999</v>
      </c>
      <c r="L101" s="1">
        <f t="shared" si="106"/>
        <v>1.218310494</v>
      </c>
      <c r="M101" s="1">
        <f t="shared" si="107"/>
        <v>0.421985481</v>
      </c>
      <c r="N101" s="1">
        <f t="shared" si="108"/>
        <v>1.6402959749999999</v>
      </c>
      <c r="O101" s="1">
        <f t="shared" si="109"/>
        <v>0.64811968500000006</v>
      </c>
      <c r="P101" s="1">
        <f t="shared" si="110"/>
        <v>0.82692845599999976</v>
      </c>
      <c r="S101" t="s">
        <v>36</v>
      </c>
      <c r="T101" s="1">
        <f>L97+L101</f>
        <v>16.962119888999997</v>
      </c>
      <c r="U101" s="1">
        <f t="shared" ref="U101" si="132">M97+M101</f>
        <v>1.1216025649999999</v>
      </c>
      <c r="V101" s="1">
        <f t="shared" ref="V101" si="133">N97+N101</f>
        <v>18.083722453999997</v>
      </c>
      <c r="W101" s="1">
        <f t="shared" ref="W101" si="134">O97+O101</f>
        <v>2.514593563</v>
      </c>
      <c r="X101" s="1">
        <f t="shared" ref="X101" si="135">P97+P101</f>
        <v>1.0115749719999998</v>
      </c>
      <c r="Y101" s="1">
        <f t="shared" si="115"/>
        <v>21.609890988999993</v>
      </c>
    </row>
    <row r="102" spans="1:59" x14ac:dyDescent="0.25">
      <c r="A102" t="s">
        <v>37</v>
      </c>
      <c r="B102">
        <v>553183.53799999994</v>
      </c>
      <c r="C102">
        <v>5671801.0800000001</v>
      </c>
      <c r="D102">
        <v>855143.16399999987</v>
      </c>
      <c r="E102">
        <v>821665.84600000014</v>
      </c>
      <c r="F102">
        <v>265929.864</v>
      </c>
      <c r="G102">
        <v>909042.49</v>
      </c>
      <c r="H102">
        <v>4019350.5660000006</v>
      </c>
      <c r="I102">
        <v>13096116.548</v>
      </c>
      <c r="L102" s="1">
        <f t="shared" si="106"/>
        <v>6.2249846179999997</v>
      </c>
      <c r="M102" s="1">
        <f t="shared" si="107"/>
        <v>0.85514316399999979</v>
      </c>
      <c r="N102" s="1">
        <f t="shared" si="108"/>
        <v>7.0801277819999999</v>
      </c>
      <c r="O102" s="1">
        <f t="shared" si="109"/>
        <v>1.0875957100000002</v>
      </c>
      <c r="P102" s="1">
        <f t="shared" si="110"/>
        <v>4.9283930560000009</v>
      </c>
      <c r="S102" t="s">
        <v>38</v>
      </c>
      <c r="T102" s="1">
        <f>L105</f>
        <v>254.07398506300001</v>
      </c>
      <c r="U102" s="1">
        <f t="shared" ref="U102" si="136">M105</f>
        <v>0</v>
      </c>
      <c r="V102" s="1">
        <f t="shared" ref="V102" si="137">N105</f>
        <v>254.07398506300001</v>
      </c>
      <c r="W102" s="1">
        <f t="shared" ref="W102" si="138">O105</f>
        <v>0.14422586999999998</v>
      </c>
      <c r="X102" s="1">
        <f t="shared" ref="X102" si="139">P105</f>
        <v>8.4450947999999998E-2</v>
      </c>
      <c r="Y102" s="1">
        <f t="shared" si="115"/>
        <v>254.30266188100003</v>
      </c>
    </row>
    <row r="103" spans="1:59" x14ac:dyDescent="0.25">
      <c r="A103" t="s">
        <v>39</v>
      </c>
      <c r="B103">
        <v>6711276.3700000001</v>
      </c>
      <c r="C103">
        <v>1034945.6</v>
      </c>
      <c r="D103">
        <v>445334.6</v>
      </c>
      <c r="F103">
        <v>8424.9410000000007</v>
      </c>
      <c r="G103">
        <v>74371.06</v>
      </c>
      <c r="H103">
        <v>701486.821</v>
      </c>
      <c r="I103">
        <v>8975839.3919999991</v>
      </c>
      <c r="L103" s="1">
        <f t="shared" si="106"/>
        <v>7.7462219699999997</v>
      </c>
      <c r="M103" s="1">
        <f t="shared" si="107"/>
        <v>0.44533459999999997</v>
      </c>
      <c r="N103" s="1">
        <f t="shared" si="108"/>
        <v>8.1915565699999995</v>
      </c>
      <c r="O103" s="1">
        <f t="shared" si="109"/>
        <v>8.424941E-3</v>
      </c>
      <c r="P103" s="1">
        <f t="shared" si="110"/>
        <v>0.77585788099999997</v>
      </c>
      <c r="S103" t="s">
        <v>40</v>
      </c>
      <c r="T103" s="1">
        <f>L108</f>
        <v>11.434604846000001</v>
      </c>
      <c r="U103" s="1">
        <f t="shared" ref="U103" si="140">M108</f>
        <v>2.2066866269999998</v>
      </c>
      <c r="V103" s="1">
        <f t="shared" ref="V103" si="141">N108</f>
        <v>13.641291473000001</v>
      </c>
      <c r="W103" s="1">
        <f t="shared" ref="W103" si="142">O108</f>
        <v>7.0449920999999999E-2</v>
      </c>
      <c r="X103" s="1">
        <f t="shared" ref="X103" si="143">P108</f>
        <v>27.440037270000015</v>
      </c>
      <c r="Y103" s="1">
        <f t="shared" si="115"/>
        <v>41.15177866400002</v>
      </c>
    </row>
    <row r="104" spans="1:59" x14ac:dyDescent="0.25">
      <c r="A104" t="s">
        <v>41</v>
      </c>
      <c r="B104">
        <v>4209662.1539999992</v>
      </c>
      <c r="C104">
        <v>554667.44299999997</v>
      </c>
      <c r="D104">
        <v>1334313.558</v>
      </c>
      <c r="E104">
        <v>0</v>
      </c>
      <c r="F104">
        <v>16914.931</v>
      </c>
      <c r="G104">
        <v>0</v>
      </c>
      <c r="H104">
        <v>147390.39700000003</v>
      </c>
      <c r="I104">
        <v>6262948.4829999991</v>
      </c>
      <c r="L104" s="1">
        <f t="shared" si="106"/>
        <v>4.7643295969999988</v>
      </c>
      <c r="M104" s="1">
        <f t="shared" si="107"/>
        <v>1.3343135579999998</v>
      </c>
      <c r="N104" s="1">
        <f t="shared" si="108"/>
        <v>6.0986431549999987</v>
      </c>
      <c r="O104" s="1">
        <f t="shared" si="109"/>
        <v>1.6914931000000001E-2</v>
      </c>
      <c r="P104" s="1">
        <f t="shared" si="110"/>
        <v>0.14739039700000001</v>
      </c>
      <c r="S104" t="s">
        <v>14</v>
      </c>
      <c r="T104" s="1">
        <f t="shared" ref="T104:Y104" si="144">SUM(T91:T103)</f>
        <v>3738.8690478509998</v>
      </c>
      <c r="U104" s="1">
        <f t="shared" si="144"/>
        <v>138.58343500399999</v>
      </c>
      <c r="V104" s="1">
        <f t="shared" si="144"/>
        <v>3877.4524828549993</v>
      </c>
      <c r="W104" s="1">
        <f t="shared" si="144"/>
        <v>13.059750880000003</v>
      </c>
      <c r="X104" s="1">
        <f t="shared" si="144"/>
        <v>143.75828842200005</v>
      </c>
      <c r="Y104" s="1">
        <f t="shared" si="144"/>
        <v>4034.270522156999</v>
      </c>
    </row>
    <row r="105" spans="1:59" x14ac:dyDescent="0.25">
      <c r="A105" t="s">
        <v>42</v>
      </c>
      <c r="B105">
        <v>37068170.729999997</v>
      </c>
      <c r="C105">
        <v>217005814.33300003</v>
      </c>
      <c r="E105">
        <v>142149.84</v>
      </c>
      <c r="F105">
        <v>2076.0300000000002</v>
      </c>
      <c r="G105">
        <v>76966.948000000004</v>
      </c>
      <c r="H105">
        <v>7484</v>
      </c>
      <c r="I105">
        <v>254302661.88100004</v>
      </c>
      <c r="L105" s="1">
        <f t="shared" si="106"/>
        <v>254.07398506300001</v>
      </c>
      <c r="M105" s="1">
        <f t="shared" si="107"/>
        <v>0</v>
      </c>
      <c r="N105" s="1">
        <f t="shared" si="108"/>
        <v>254.07398506300001</v>
      </c>
      <c r="O105" s="1">
        <f t="shared" si="109"/>
        <v>0.14422586999999998</v>
      </c>
      <c r="P105" s="1">
        <f t="shared" si="110"/>
        <v>8.4450947999999998E-2</v>
      </c>
    </row>
    <row r="106" spans="1:59" x14ac:dyDescent="0.25">
      <c r="A106" t="s">
        <v>43</v>
      </c>
      <c r="B106">
        <v>67058.975999999995</v>
      </c>
      <c r="C106">
        <v>5115620.6079999991</v>
      </c>
      <c r="D106">
        <v>3549409.74</v>
      </c>
      <c r="H106">
        <v>84012.366999999998</v>
      </c>
      <c r="I106">
        <v>8816101.6909999996</v>
      </c>
      <c r="L106" s="1">
        <f t="shared" si="106"/>
        <v>5.1826795839999988</v>
      </c>
      <c r="M106" s="1">
        <f t="shared" si="107"/>
        <v>3.5494097400000002</v>
      </c>
      <c r="N106" s="1">
        <f t="shared" si="108"/>
        <v>8.7320893239999986</v>
      </c>
      <c r="O106" s="1">
        <f t="shared" si="109"/>
        <v>0</v>
      </c>
      <c r="P106" s="1">
        <f t="shared" si="110"/>
        <v>8.4012366999999991E-2</v>
      </c>
    </row>
    <row r="107" spans="1:59" x14ac:dyDescent="0.25">
      <c r="A107" t="s">
        <v>44</v>
      </c>
      <c r="B107">
        <v>405422.37399999995</v>
      </c>
      <c r="C107">
        <v>245961.39600000004</v>
      </c>
      <c r="D107">
        <v>44809.195999999996</v>
      </c>
      <c r="E107">
        <v>0</v>
      </c>
      <c r="F107">
        <v>0.20500000000000002</v>
      </c>
      <c r="H107">
        <v>224317.84600000002</v>
      </c>
      <c r="I107">
        <v>920511.01699999999</v>
      </c>
      <c r="L107" s="1">
        <f t="shared" si="106"/>
        <v>0.65138377000000003</v>
      </c>
      <c r="M107" s="1">
        <f t="shared" si="107"/>
        <v>4.4809195999999996E-2</v>
      </c>
      <c r="N107" s="1">
        <f t="shared" si="108"/>
        <v>0.69619296600000002</v>
      </c>
      <c r="O107" s="1">
        <f t="shared" si="109"/>
        <v>2.05E-7</v>
      </c>
      <c r="P107" s="1">
        <f t="shared" si="110"/>
        <v>0.22431784600000002</v>
      </c>
      <c r="AA107" t="s">
        <v>9</v>
      </c>
      <c r="AG107" t="s">
        <v>9</v>
      </c>
      <c r="AO107" t="s">
        <v>9</v>
      </c>
      <c r="AT107" s="13"/>
      <c r="AU107" t="s">
        <v>9</v>
      </c>
      <c r="BA107" t="s">
        <v>76</v>
      </c>
      <c r="BE107" t="s">
        <v>76</v>
      </c>
      <c r="BF107" t="s">
        <v>65</v>
      </c>
    </row>
    <row r="108" spans="1:59" x14ac:dyDescent="0.25">
      <c r="A108" t="s">
        <v>45</v>
      </c>
      <c r="B108">
        <v>3225781.9140000003</v>
      </c>
      <c r="C108">
        <v>8208822.932000001</v>
      </c>
      <c r="D108">
        <v>2206686.6269999999</v>
      </c>
      <c r="E108">
        <v>1926.077</v>
      </c>
      <c r="F108">
        <v>68523.843999999997</v>
      </c>
      <c r="G108">
        <v>117961</v>
      </c>
      <c r="H108">
        <v>27322076.270000018</v>
      </c>
      <c r="I108">
        <v>41151778.664000019</v>
      </c>
      <c r="L108" s="1">
        <f t="shared" si="106"/>
        <v>11.434604846000001</v>
      </c>
      <c r="M108" s="1">
        <f t="shared" si="107"/>
        <v>2.2066866269999998</v>
      </c>
      <c r="N108" s="1">
        <f t="shared" si="108"/>
        <v>13.641291473000001</v>
      </c>
      <c r="O108" s="1">
        <f t="shared" si="109"/>
        <v>7.0449920999999999E-2</v>
      </c>
      <c r="P108" s="1">
        <f t="shared" si="110"/>
        <v>27.440037270000015</v>
      </c>
      <c r="AH108" t="s">
        <v>59</v>
      </c>
      <c r="AP108" t="s">
        <v>59</v>
      </c>
      <c r="AV108" t="s">
        <v>59</v>
      </c>
      <c r="BA108" t="s">
        <v>77</v>
      </c>
      <c r="BB108" t="s">
        <v>12</v>
      </c>
      <c r="BC108" t="s">
        <v>13</v>
      </c>
      <c r="BE108" t="s">
        <v>77</v>
      </c>
      <c r="BF108" t="s">
        <v>12</v>
      </c>
      <c r="BG108" t="s">
        <v>13</v>
      </c>
    </row>
    <row r="109" spans="1:59" ht="26.25" x14ac:dyDescent="0.25">
      <c r="A109" t="s">
        <v>8</v>
      </c>
      <c r="B109">
        <v>2274279286.7299991</v>
      </c>
      <c r="C109">
        <v>1464589761.1209996</v>
      </c>
      <c r="D109">
        <v>138583435.00400001</v>
      </c>
      <c r="E109">
        <v>3572471.0900000003</v>
      </c>
      <c r="F109">
        <v>9487279.7900000047</v>
      </c>
      <c r="G109">
        <v>5532063.6209999993</v>
      </c>
      <c r="H109">
        <v>138226224.80100003</v>
      </c>
      <c r="I109">
        <v>4034270522.1569996</v>
      </c>
      <c r="L109" s="2">
        <f t="shared" si="106"/>
        <v>3738.8690478509989</v>
      </c>
      <c r="M109" s="2">
        <f t="shared" si="107"/>
        <v>138.58343500399999</v>
      </c>
      <c r="N109" s="2">
        <f t="shared" si="108"/>
        <v>3877.4524828549988</v>
      </c>
      <c r="O109" s="2">
        <f t="shared" si="109"/>
        <v>13.059750880000005</v>
      </c>
      <c r="P109" s="2">
        <f t="shared" si="110"/>
        <v>143.75828842200002</v>
      </c>
      <c r="AA109" s="5" t="s">
        <v>48</v>
      </c>
      <c r="AB109" t="s">
        <v>18</v>
      </c>
      <c r="AC109" t="s">
        <v>34</v>
      </c>
      <c r="AD109" t="s">
        <v>47</v>
      </c>
      <c r="AE109" t="s">
        <v>30</v>
      </c>
      <c r="AG109" t="s">
        <v>48</v>
      </c>
      <c r="AH109" s="6" t="s">
        <v>57</v>
      </c>
      <c r="AI109" s="6" t="s">
        <v>58</v>
      </c>
      <c r="AJ109" s="6" t="s">
        <v>20</v>
      </c>
      <c r="AK109" s="6" t="s">
        <v>16</v>
      </c>
      <c r="AL109" s="6" t="s">
        <v>38</v>
      </c>
      <c r="AM109" s="6" t="s">
        <v>14</v>
      </c>
      <c r="AO109" s="5" t="s">
        <v>49</v>
      </c>
      <c r="AP109" t="s">
        <v>18</v>
      </c>
      <c r="AQ109" t="s">
        <v>34</v>
      </c>
      <c r="AR109" t="s">
        <v>47</v>
      </c>
      <c r="AS109" t="s">
        <v>30</v>
      </c>
      <c r="AU109" t="s">
        <v>49</v>
      </c>
      <c r="AV109" s="6" t="s">
        <v>57</v>
      </c>
      <c r="AW109" s="6" t="s">
        <v>58</v>
      </c>
    </row>
    <row r="110" spans="1:59" x14ac:dyDescent="0.25">
      <c r="Z110">
        <v>2014</v>
      </c>
      <c r="AB110" s="1">
        <f>AB9</f>
        <v>1549.4216706419991</v>
      </c>
      <c r="AC110" s="1">
        <f t="shared" ref="AC110:AE110" si="145">AC9</f>
        <v>25.907627384000001</v>
      </c>
      <c r="AD110" s="1">
        <f t="shared" si="145"/>
        <v>911.87670324600026</v>
      </c>
      <c r="AE110" s="1">
        <f t="shared" si="145"/>
        <v>0.49445145400000001</v>
      </c>
      <c r="AH110" s="1">
        <f t="shared" ref="AH110:AL110" si="146">AH9</f>
        <v>12.617269157999999</v>
      </c>
      <c r="AI110" s="1">
        <f t="shared" si="146"/>
        <v>16.525118826999996</v>
      </c>
      <c r="AJ110" s="1">
        <f t="shared" si="146"/>
        <v>15.713137</v>
      </c>
      <c r="AK110" s="1">
        <f t="shared" si="146"/>
        <v>17.304136714999995</v>
      </c>
      <c r="AL110" s="1">
        <f t="shared" si="146"/>
        <v>181.49590346299999</v>
      </c>
      <c r="AO110" s="1"/>
      <c r="AP110" s="1">
        <f t="shared" ref="AP110:AS110" si="147">AP9</f>
        <v>19.352692242999996</v>
      </c>
      <c r="AQ110" s="1">
        <f t="shared" si="147"/>
        <v>2.1352615459999997</v>
      </c>
      <c r="AR110" s="1">
        <f t="shared" si="147"/>
        <v>121.29562257999999</v>
      </c>
      <c r="AS110" s="1">
        <f t="shared" si="147"/>
        <v>2.8636492720000009</v>
      </c>
      <c r="AV110" s="1">
        <f t="shared" ref="AV110:AW110" si="148">AV9</f>
        <v>2.4094078409999993</v>
      </c>
      <c r="AW110" s="1">
        <f t="shared" si="148"/>
        <v>1.076471347</v>
      </c>
      <c r="AX110" s="1"/>
      <c r="AY110" s="1"/>
      <c r="BA110" s="1">
        <f>V13</f>
        <v>258.04620968199993</v>
      </c>
      <c r="BB110" s="9">
        <f t="shared" ref="BB110:BC110" si="149">W13</f>
        <v>3.8386692E-2</v>
      </c>
      <c r="BC110" s="1">
        <f t="shared" si="149"/>
        <v>1.282025489</v>
      </c>
      <c r="BE110" s="19">
        <f>BA110*1000</f>
        <v>258046.20968199993</v>
      </c>
      <c r="BF110" s="19">
        <f t="shared" ref="BF110:BG110" si="150">BB110*1000</f>
        <v>38.386691999999996</v>
      </c>
      <c r="BG110" s="19">
        <f t="shared" si="150"/>
        <v>1282.0254890000001</v>
      </c>
    </row>
    <row r="111" spans="1:59" x14ac:dyDescent="0.25">
      <c r="Z111">
        <v>2015</v>
      </c>
      <c r="AB111" s="1">
        <f>AB39</f>
        <v>1323.9140150720002</v>
      </c>
      <c r="AC111" s="1">
        <f t="shared" ref="AC111:AE111" si="151">AC39</f>
        <v>24.225140702999997</v>
      </c>
      <c r="AD111" s="1">
        <f t="shared" si="151"/>
        <v>1109.7641571079998</v>
      </c>
      <c r="AE111" s="1">
        <f t="shared" si="151"/>
        <v>0.19871444299999999</v>
      </c>
      <c r="AH111" s="1">
        <f t="shared" ref="AH111:AL111" si="152">AH39</f>
        <v>12.335673621000003</v>
      </c>
      <c r="AI111" s="1">
        <f t="shared" si="152"/>
        <v>16.648204926000005</v>
      </c>
      <c r="AJ111" s="1">
        <f t="shared" si="152"/>
        <v>15.917574999999999</v>
      </c>
      <c r="AK111" s="1">
        <f t="shared" si="152"/>
        <v>24.455541251000003</v>
      </c>
      <c r="AL111" s="1">
        <f t="shared" si="152"/>
        <v>190.54678443500003</v>
      </c>
      <c r="AO111" s="1"/>
      <c r="AP111" s="1">
        <f t="shared" ref="AP111:AS111" si="153">AP39</f>
        <v>17.079283780000001</v>
      </c>
      <c r="AQ111" s="1">
        <f t="shared" si="153"/>
        <v>2.2800108880000001</v>
      </c>
      <c r="AR111" s="1">
        <f t="shared" si="153"/>
        <v>127.892051114</v>
      </c>
      <c r="AS111" s="1">
        <f t="shared" si="153"/>
        <v>3.5167185309999995</v>
      </c>
      <c r="AV111" s="1">
        <f t="shared" ref="AV111:AW111" si="154">AV39</f>
        <v>2.2271362379999999</v>
      </c>
      <c r="AW111" s="1">
        <f t="shared" si="154"/>
        <v>1.174726328</v>
      </c>
      <c r="AX111" s="1"/>
      <c r="AY111" s="1"/>
      <c r="BA111" s="1">
        <f>V43</f>
        <v>247.63569221699998</v>
      </c>
      <c r="BB111" s="9">
        <f t="shared" ref="BB111:BC111" si="155">W43</f>
        <v>3.4890569999999996E-2</v>
      </c>
      <c r="BC111" s="1">
        <f t="shared" si="155"/>
        <v>1.40950205</v>
      </c>
      <c r="BE111" s="19">
        <f t="shared" ref="BE111:BE113" si="156">BA111*1000</f>
        <v>247635.69221699997</v>
      </c>
      <c r="BF111" s="19">
        <f t="shared" ref="BF111:BF113" si="157">BB111*1000</f>
        <v>34.890569999999997</v>
      </c>
      <c r="BG111" s="19">
        <f t="shared" ref="BG111:BG113" si="158">BC111*1000</f>
        <v>1409.5020500000001</v>
      </c>
    </row>
    <row r="112" spans="1:59" x14ac:dyDescent="0.25">
      <c r="Z112">
        <v>2016</v>
      </c>
      <c r="AB112" s="1">
        <f>AB65</f>
        <v>1215.3700575809996</v>
      </c>
      <c r="AC112" s="1">
        <f t="shared" ref="AC112:AE112" si="159">AC65</f>
        <v>20.805657824000004</v>
      </c>
      <c r="AD112" s="1">
        <f t="shared" si="159"/>
        <v>1150.1345009059996</v>
      </c>
      <c r="AE112" s="1">
        <f t="shared" si="159"/>
        <v>0.154079834</v>
      </c>
      <c r="AH112" s="1">
        <f t="shared" ref="AH112:AL112" si="160">AH65</f>
        <v>11.277341126999998</v>
      </c>
      <c r="AI112" s="1">
        <f t="shared" si="160"/>
        <v>16.961544314000001</v>
      </c>
      <c r="AJ112" s="1">
        <f t="shared" si="160"/>
        <v>15.825806999999999</v>
      </c>
      <c r="AK112" s="1">
        <f t="shared" si="160"/>
        <v>35.495060291000001</v>
      </c>
      <c r="AL112" s="1">
        <f t="shared" si="160"/>
        <v>226.79029305899994</v>
      </c>
      <c r="AO112" s="1"/>
      <c r="AP112" s="1">
        <f t="shared" ref="AP112:AS112" si="161">AP65</f>
        <v>14.292641299</v>
      </c>
      <c r="AQ112" s="1">
        <f t="shared" si="161"/>
        <v>1.9048117679999998</v>
      </c>
      <c r="AR112" s="1">
        <f t="shared" si="161"/>
        <v>129.24533118800002</v>
      </c>
      <c r="AS112" s="1">
        <f t="shared" si="161"/>
        <v>3.758351966999999</v>
      </c>
      <c r="AV112" s="1">
        <f t="shared" ref="AV112:AW112" si="162">AV65</f>
        <v>2.1425531749999998</v>
      </c>
      <c r="AW112" s="1">
        <f t="shared" si="162"/>
        <v>1.2215850909999999</v>
      </c>
      <c r="AX112" s="1"/>
      <c r="AY112" s="1"/>
      <c r="BA112" s="1">
        <f>V69</f>
        <v>266.32592190999998</v>
      </c>
      <c r="BB112" s="1">
        <f t="shared" ref="BB112:BC112" si="163">W69</f>
        <v>0.21702901999999999</v>
      </c>
      <c r="BC112" s="1">
        <f t="shared" si="163"/>
        <v>1.2692021499999999</v>
      </c>
      <c r="BE112" s="19">
        <f t="shared" si="156"/>
        <v>266325.92190999998</v>
      </c>
      <c r="BF112" s="19">
        <f t="shared" si="157"/>
        <v>217.02902</v>
      </c>
      <c r="BG112" s="19">
        <f t="shared" si="158"/>
        <v>1269.2021499999998</v>
      </c>
    </row>
    <row r="113" spans="26:59" x14ac:dyDescent="0.25">
      <c r="Z113">
        <v>2017</v>
      </c>
      <c r="AB113" s="1">
        <f>AB91</f>
        <v>1185.2600446899999</v>
      </c>
      <c r="AC113" s="1">
        <f t="shared" ref="AC113:AE113" si="164">AC91</f>
        <v>18.135187697999999</v>
      </c>
      <c r="AD113" s="1">
        <f t="shared" si="164"/>
        <v>1080.8188382569995</v>
      </c>
      <c r="AE113" s="1">
        <f t="shared" si="164"/>
        <v>0.14855960500000001</v>
      </c>
      <c r="AH113" s="1">
        <f t="shared" ref="AH113:AL113" si="165">AH91</f>
        <v>11.434604846000001</v>
      </c>
      <c r="AI113" s="1">
        <f t="shared" si="165"/>
        <v>16.962119888999997</v>
      </c>
      <c r="AJ113" s="1">
        <f t="shared" si="165"/>
        <v>15.926764654999999</v>
      </c>
      <c r="AK113" s="1">
        <f t="shared" si="165"/>
        <v>52.717961829000011</v>
      </c>
      <c r="AL113" s="1">
        <f t="shared" si="165"/>
        <v>254.07398506300001</v>
      </c>
      <c r="AO113" s="1"/>
      <c r="AP113" s="1">
        <f t="shared" ref="AP113:AS113" si="166">AP91</f>
        <v>12.577887787000002</v>
      </c>
      <c r="AQ113" s="1">
        <f t="shared" si="166"/>
        <v>1.9042151599999997</v>
      </c>
      <c r="AR113" s="1">
        <f t="shared" si="166"/>
        <v>115.93512160799999</v>
      </c>
      <c r="AS113" s="1">
        <f t="shared" si="166"/>
        <v>3.9778780930000002</v>
      </c>
      <c r="AV113" s="1">
        <f t="shared" ref="AV113:AW113" si="167">AV91</f>
        <v>2.2066866269999998</v>
      </c>
      <c r="AW113" s="1">
        <f t="shared" si="167"/>
        <v>1.1216025649999999</v>
      </c>
      <c r="AX113" s="1"/>
      <c r="AY113" s="1"/>
      <c r="BA113" s="1">
        <f>V95</f>
        <v>298.71090970099993</v>
      </c>
      <c r="BB113" s="1">
        <f t="shared" ref="BB113:BC113" si="168">W95</f>
        <v>0.23964045</v>
      </c>
      <c r="BC113" s="1">
        <f t="shared" si="168"/>
        <v>1.3826053629999999</v>
      </c>
      <c r="BE113" s="19">
        <f t="shared" si="156"/>
        <v>298710.90970099991</v>
      </c>
      <c r="BF113" s="19">
        <f t="shared" si="157"/>
        <v>239.64045000000002</v>
      </c>
      <c r="BG113" s="19">
        <f t="shared" si="158"/>
        <v>1382.6053629999999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6F1C-41B5-4430-B45A-793D00B6AB33}">
  <dimension ref="A1:AA21"/>
  <sheetViews>
    <sheetView topLeftCell="J1" workbookViewId="0">
      <selection activeCell="X14" sqref="X14"/>
    </sheetView>
  </sheetViews>
  <sheetFormatPr defaultRowHeight="15" x14ac:dyDescent="0.25"/>
  <cols>
    <col min="3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14" max="14" width="12.85546875" customWidth="1"/>
    <col min="18" max="18" width="9.5703125" bestFit="1" customWidth="1"/>
  </cols>
  <sheetData>
    <row r="1" spans="1:27" x14ac:dyDescent="0.25">
      <c r="A1" t="s">
        <v>12</v>
      </c>
    </row>
    <row r="3" spans="1:27" x14ac:dyDescent="0.25">
      <c r="C3" t="s">
        <v>54</v>
      </c>
      <c r="I3" t="s">
        <v>55</v>
      </c>
      <c r="P3" t="s">
        <v>59</v>
      </c>
      <c r="T3" t="s">
        <v>60</v>
      </c>
      <c r="X3" t="s">
        <v>83</v>
      </c>
      <c r="AA3" t="s">
        <v>60</v>
      </c>
    </row>
    <row r="5" spans="1:27" ht="26.25" x14ac:dyDescent="0.25">
      <c r="C5" s="6" t="s">
        <v>18</v>
      </c>
      <c r="D5" s="6" t="s">
        <v>34</v>
      </c>
      <c r="E5" s="6" t="s">
        <v>26</v>
      </c>
      <c r="F5" s="6" t="s">
        <v>30</v>
      </c>
      <c r="G5" s="6" t="s">
        <v>14</v>
      </c>
      <c r="H5" s="7"/>
      <c r="I5" s="6" t="str">
        <f>C5</f>
        <v>Coal</v>
      </c>
      <c r="J5" s="6" t="str">
        <f>D5</f>
        <v>Petroleum</v>
      </c>
      <c r="K5" s="6" t="str">
        <f>E5</f>
        <v>Natural Gas</v>
      </c>
      <c r="L5" s="6" t="str">
        <f>F5</f>
        <v>Other Gases</v>
      </c>
      <c r="M5" t="s">
        <v>61</v>
      </c>
      <c r="P5" s="6" t="s">
        <v>57</v>
      </c>
      <c r="Q5" s="6" t="s">
        <v>58</v>
      </c>
      <c r="R5" s="6" t="s">
        <v>14</v>
      </c>
      <c r="S5" s="7"/>
      <c r="T5" s="6" t="str">
        <f>P5</f>
        <v>Wood</v>
      </c>
      <c r="U5" s="6" t="str">
        <f>Q5</f>
        <v>Waste</v>
      </c>
      <c r="V5" s="6" t="str">
        <f>R5</f>
        <v>Total</v>
      </c>
      <c r="X5" t="s">
        <v>32</v>
      </c>
      <c r="AA5" t="s">
        <v>32</v>
      </c>
    </row>
    <row r="7" spans="1:27" x14ac:dyDescent="0.25">
      <c r="B7" t="s">
        <v>56</v>
      </c>
      <c r="C7">
        <f>'Elec Btu Consumption'!$W$10</f>
        <v>4.3440690000000002</v>
      </c>
      <c r="D7">
        <f>'Elec Btu Consumption'!$W$18</f>
        <v>2.823661</v>
      </c>
      <c r="E7">
        <f>'Elec Btu Consumption'!$W$14</f>
        <v>74.194324999999992</v>
      </c>
      <c r="F7">
        <f>'Elec Btu Consumption'!$W$16</f>
        <v>0</v>
      </c>
      <c r="G7">
        <f>SUM(C7:F7)</f>
        <v>81.362054999999998</v>
      </c>
      <c r="I7">
        <v>595.27700000000004</v>
      </c>
      <c r="J7">
        <v>255.334</v>
      </c>
      <c r="K7">
        <v>7227.168830999999</v>
      </c>
      <c r="M7">
        <f>SUM(I7:L7)</f>
        <v>8077.7798309999989</v>
      </c>
      <c r="P7">
        <f>'Elec Btu Consumption'!$W$21</f>
        <v>0.96074499999999996</v>
      </c>
      <c r="Q7">
        <f>'Elec Btu Consumption'!$W$19</f>
        <v>36.048166000000002</v>
      </c>
      <c r="R7">
        <f>P7+Q7</f>
        <v>37.008911000000005</v>
      </c>
      <c r="T7">
        <f>ElecGen!$W$21</f>
        <v>7.3792486000000004E-2</v>
      </c>
      <c r="U7">
        <f>ElecGen!$W$19</f>
        <v>2.6813499349999996</v>
      </c>
    </row>
    <row r="8" spans="1:27" x14ac:dyDescent="0.25">
      <c r="B8">
        <v>2014</v>
      </c>
      <c r="C8">
        <f>C7</f>
        <v>4.3440690000000002</v>
      </c>
      <c r="D8">
        <f t="shared" ref="D8:E8" si="0">D7</f>
        <v>2.823661</v>
      </c>
      <c r="E8">
        <f t="shared" si="0"/>
        <v>74.194324999999992</v>
      </c>
      <c r="F8">
        <f t="shared" ref="F8" si="1">F7</f>
        <v>0</v>
      </c>
      <c r="G8">
        <f t="shared" ref="G8:G11" si="2">SUM(C8:F8)</f>
        <v>81.362054999999998</v>
      </c>
      <c r="I8">
        <f t="shared" ref="I8" si="3">I7</f>
        <v>595.27700000000004</v>
      </c>
      <c r="J8">
        <f t="shared" ref="J8" si="4">J7</f>
        <v>255.334</v>
      </c>
      <c r="K8">
        <f t="shared" ref="K8" si="5">K7</f>
        <v>7227.168830999999</v>
      </c>
      <c r="L8">
        <f t="shared" ref="L8" si="6">L7</f>
        <v>0</v>
      </c>
      <c r="M8">
        <f t="shared" ref="M8:M11" si="7">SUM(I8:L8)</f>
        <v>8077.7798309999989</v>
      </c>
      <c r="P8">
        <f t="shared" ref="P8" si="8">P7</f>
        <v>0.96074499999999996</v>
      </c>
      <c r="Q8">
        <f t="shared" ref="Q8" si="9">Q7</f>
        <v>36.048166000000002</v>
      </c>
      <c r="R8">
        <f t="shared" ref="R8:R11" si="10">P8+Q8</f>
        <v>37.008911000000005</v>
      </c>
      <c r="T8">
        <f t="shared" ref="T8" si="11">T7</f>
        <v>7.3792486000000004E-2</v>
      </c>
      <c r="U8">
        <f t="shared" ref="U8" si="12">U7</f>
        <v>2.6813499349999996</v>
      </c>
      <c r="X8">
        <f>'Elec Btu Consumption'!$W$17</f>
        <v>18.764647999999998</v>
      </c>
      <c r="AA8">
        <f>ElecGen!$W$17</f>
        <v>1.171231629</v>
      </c>
    </row>
    <row r="9" spans="1:27" x14ac:dyDescent="0.25">
      <c r="B9">
        <v>2015</v>
      </c>
      <c r="C9">
        <f>'Elec Btu Consumption'!$W$37</f>
        <v>3.442542</v>
      </c>
      <c r="D9">
        <f>'Elec Btu Consumption'!$W$45</f>
        <v>1.5400660000000002</v>
      </c>
      <c r="E9">
        <f>'Elec Btu Consumption'!$W$41</f>
        <v>71.928989000000001</v>
      </c>
      <c r="F9">
        <f>'Elec Btu Consumption'!$W$43</f>
        <v>0</v>
      </c>
      <c r="G9">
        <f t="shared" si="2"/>
        <v>76.911597</v>
      </c>
      <c r="I9">
        <f>ElecGen!$W$40</f>
        <v>0.50879303600000003</v>
      </c>
      <c r="J9">
        <f>ElecGen!$W$48</f>
        <v>0.19115853299999999</v>
      </c>
      <c r="K9">
        <f>ElecGen!$W$44</f>
        <v>7.4708494179999994</v>
      </c>
      <c r="L9">
        <f>ElecGen!$W$46</f>
        <v>0</v>
      </c>
      <c r="M9">
        <f t="shared" si="7"/>
        <v>8.1708009869999998</v>
      </c>
      <c r="P9">
        <f>'Elec Btu Consumption'!$W$48</f>
        <v>0.50411399999999995</v>
      </c>
      <c r="Q9">
        <f>'Elec Btu Consumption'!$W$46</f>
        <v>35.026643</v>
      </c>
      <c r="R9">
        <f t="shared" si="10"/>
        <v>35.530757000000001</v>
      </c>
      <c r="T9">
        <f>ElecGen!$W$51</f>
        <v>4.7904062000000004E-2</v>
      </c>
      <c r="U9">
        <f>ElecGen!$W$49</f>
        <v>2.6371832799999999</v>
      </c>
      <c r="X9">
        <f>'Elec Btu Consumption'!$W$44</f>
        <v>18.488301</v>
      </c>
      <c r="AA9">
        <f>ElecGen!$W$47</f>
        <v>1.1696702410000002</v>
      </c>
    </row>
    <row r="10" spans="1:27" x14ac:dyDescent="0.25">
      <c r="B10">
        <v>2016</v>
      </c>
      <c r="C10">
        <f>'Elec Btu Consumption'!$W$63</f>
        <v>2.2934159999999997</v>
      </c>
      <c r="D10">
        <f>'Elec Btu Consumption'!$W$71</f>
        <v>0.68578899999999987</v>
      </c>
      <c r="E10">
        <f>'Elec Btu Consumption'!$W$67</f>
        <v>47.550373</v>
      </c>
      <c r="F10">
        <f>'Elec Btu Consumption'!$W$69</f>
        <v>0</v>
      </c>
      <c r="G10">
        <f t="shared" si="2"/>
        <v>50.529578000000001</v>
      </c>
      <c r="I10">
        <f>ElecGen!$W$66</f>
        <v>0.38343284100000002</v>
      </c>
      <c r="J10">
        <f>ElecGen!$W$74</f>
        <v>8.2110090000000011E-2</v>
      </c>
      <c r="K10">
        <f>ElecGen!$W$70</f>
        <v>7.7297715509999989</v>
      </c>
      <c r="L10">
        <f>ElecGen!$W$72</f>
        <v>0</v>
      </c>
      <c r="M10">
        <f t="shared" si="7"/>
        <v>8.1953144819999988</v>
      </c>
      <c r="P10">
        <f>'Elec Btu Consumption'!$W$74</f>
        <v>0.472549</v>
      </c>
      <c r="Q10">
        <f>'Elec Btu Consumption'!$W$72</f>
        <v>34.308259</v>
      </c>
      <c r="R10">
        <f t="shared" si="10"/>
        <v>34.780808</v>
      </c>
      <c r="T10">
        <f>ElecGen!$W$77</f>
        <v>6.9268295000000007E-2</v>
      </c>
      <c r="U10">
        <f>ElecGen!$W$75</f>
        <v>2.4959399639999997</v>
      </c>
      <c r="X10">
        <f>'Elec Btu Consumption'!$W$70</f>
        <v>19.791929</v>
      </c>
      <c r="AA10">
        <f>ElecGen!$W$73</f>
        <v>1.067969953</v>
      </c>
    </row>
    <row r="11" spans="1:27" x14ac:dyDescent="0.25">
      <c r="B11">
        <v>2017</v>
      </c>
      <c r="C11">
        <f>'Elec Btu Consumption'!$W$90</f>
        <v>1.914388</v>
      </c>
      <c r="D11">
        <f>'Elec Btu Consumption'!$W$98</f>
        <v>1.197611</v>
      </c>
      <c r="E11">
        <f>'Elec Btu Consumption'!$W$94</f>
        <v>51.592124999999996</v>
      </c>
      <c r="F11">
        <f>'Elec Btu Consumption'!$W$96</f>
        <v>0</v>
      </c>
      <c r="G11">
        <f t="shared" si="2"/>
        <v>54.704123999999993</v>
      </c>
      <c r="I11">
        <f>ElecGen!$W$92</f>
        <v>0.32861665200000006</v>
      </c>
      <c r="J11">
        <f>ElecGen!$W$100</f>
        <v>0.111825986</v>
      </c>
      <c r="K11">
        <f>ElecGen!$W$96</f>
        <v>8.041537156000004</v>
      </c>
      <c r="M11">
        <f t="shared" si="7"/>
        <v>8.4819797940000043</v>
      </c>
      <c r="P11">
        <f>'Elec Btu Consumption'!$W$101</f>
        <v>0.45971399999999996</v>
      </c>
      <c r="Q11">
        <f>'Elec Btu Consumption'!$W$99</f>
        <v>34.116143000000001</v>
      </c>
      <c r="R11">
        <f t="shared" si="10"/>
        <v>34.575856999999999</v>
      </c>
      <c r="T11">
        <f>ElecGen!$W$103</f>
        <v>7.0449920999999999E-2</v>
      </c>
      <c r="U11">
        <f>ElecGen!$W$101</f>
        <v>2.514593563</v>
      </c>
      <c r="X11">
        <f>'Elec Btu Consumption'!$W$97</f>
        <v>19.686344999999999</v>
      </c>
      <c r="AA11">
        <f>ElecGen!$W$99</f>
        <v>1.0875957100000002</v>
      </c>
    </row>
    <row r="12" spans="1:27" x14ac:dyDescent="0.25">
      <c r="B12">
        <v>2018</v>
      </c>
    </row>
    <row r="15" spans="1:27" x14ac:dyDescent="0.25">
      <c r="B15" t="s">
        <v>64</v>
      </c>
    </row>
    <row r="16" spans="1:27" x14ac:dyDescent="0.25">
      <c r="I16" t="s">
        <v>65</v>
      </c>
    </row>
    <row r="18" spans="2:21" x14ac:dyDescent="0.25">
      <c r="B18">
        <v>2014</v>
      </c>
      <c r="C18" s="9">
        <f>C8</f>
        <v>4.3440690000000002</v>
      </c>
      <c r="D18" s="9">
        <f t="shared" ref="D18:F18" si="13">D8</f>
        <v>2.823661</v>
      </c>
      <c r="E18" s="9">
        <f t="shared" si="13"/>
        <v>74.194324999999992</v>
      </c>
      <c r="F18" s="9">
        <f t="shared" si="13"/>
        <v>0</v>
      </c>
      <c r="G18" s="9">
        <f t="shared" ref="G18:G21" si="14">SUM(C18:F18)</f>
        <v>81.362054999999998</v>
      </c>
      <c r="I18" s="1">
        <f>I8</f>
        <v>595.27700000000004</v>
      </c>
      <c r="J18" s="1">
        <f t="shared" ref="J18:K18" si="15">J8</f>
        <v>255.334</v>
      </c>
      <c r="K18" s="1">
        <f t="shared" si="15"/>
        <v>7227.168830999999</v>
      </c>
      <c r="M18" s="1">
        <f t="shared" ref="M18:M21" si="16">SUM(I18:L18)</f>
        <v>8077.7798309999989</v>
      </c>
      <c r="P18" s="9">
        <f>P8</f>
        <v>0.96074499999999996</v>
      </c>
      <c r="Q18" s="9">
        <f>Q8</f>
        <v>36.048166000000002</v>
      </c>
      <c r="R18" s="9">
        <f t="shared" ref="R18:R21" si="17">P18+Q18</f>
        <v>37.008911000000005</v>
      </c>
      <c r="T18" s="1">
        <f>T8*1000</f>
        <v>73.792486000000011</v>
      </c>
      <c r="U18" s="1">
        <f>U8*1000</f>
        <v>2681.3499349999997</v>
      </c>
    </row>
    <row r="19" spans="2:21" x14ac:dyDescent="0.25">
      <c r="B19">
        <v>2015</v>
      </c>
      <c r="C19" s="9">
        <f t="shared" ref="C19:F21" si="18">C9</f>
        <v>3.442542</v>
      </c>
      <c r="D19" s="9">
        <f t="shared" si="18"/>
        <v>1.5400660000000002</v>
      </c>
      <c r="E19" s="9">
        <f t="shared" si="18"/>
        <v>71.928989000000001</v>
      </c>
      <c r="F19" s="9">
        <f t="shared" si="18"/>
        <v>0</v>
      </c>
      <c r="G19" s="9">
        <f t="shared" si="14"/>
        <v>76.911597</v>
      </c>
      <c r="I19" s="1">
        <f>I9*1000</f>
        <v>508.79303600000003</v>
      </c>
      <c r="J19" s="1">
        <f t="shared" ref="J19:K19" si="19">J9*1000</f>
        <v>191.15853300000001</v>
      </c>
      <c r="K19" s="1">
        <f t="shared" si="19"/>
        <v>7470.8494179999998</v>
      </c>
      <c r="M19" s="1">
        <f t="shared" si="16"/>
        <v>8170.8009869999996</v>
      </c>
      <c r="P19" s="9">
        <f t="shared" ref="P19:Q21" si="20">P9</f>
        <v>0.50411399999999995</v>
      </c>
      <c r="Q19" s="9">
        <f t="shared" si="20"/>
        <v>35.026643</v>
      </c>
      <c r="R19" s="9">
        <f t="shared" si="17"/>
        <v>35.530757000000001</v>
      </c>
      <c r="T19" s="1">
        <f>T9*1000</f>
        <v>47.904062000000003</v>
      </c>
      <c r="U19" s="1">
        <f>U9*1000</f>
        <v>2637.1832799999997</v>
      </c>
    </row>
    <row r="20" spans="2:21" x14ac:dyDescent="0.25">
      <c r="B20">
        <v>2016</v>
      </c>
      <c r="C20" s="9">
        <f t="shared" si="18"/>
        <v>2.2934159999999997</v>
      </c>
      <c r="D20" s="9">
        <f t="shared" si="18"/>
        <v>0.68578899999999987</v>
      </c>
      <c r="E20" s="9">
        <f t="shared" si="18"/>
        <v>47.550373</v>
      </c>
      <c r="F20" s="9">
        <f t="shared" si="18"/>
        <v>0</v>
      </c>
      <c r="G20" s="9">
        <f t="shared" si="14"/>
        <v>50.529578000000001</v>
      </c>
      <c r="I20" s="1">
        <f t="shared" ref="I20:K20" si="21">I10*1000</f>
        <v>383.432841</v>
      </c>
      <c r="J20" s="1">
        <f t="shared" si="21"/>
        <v>82.110090000000014</v>
      </c>
      <c r="K20" s="1">
        <f t="shared" si="21"/>
        <v>7729.7715509999989</v>
      </c>
      <c r="M20" s="1">
        <f t="shared" si="16"/>
        <v>8195.3144819999998</v>
      </c>
      <c r="P20" s="9">
        <f t="shared" si="20"/>
        <v>0.472549</v>
      </c>
      <c r="Q20" s="9">
        <f t="shared" si="20"/>
        <v>34.308259</v>
      </c>
      <c r="R20" s="9">
        <f t="shared" si="17"/>
        <v>34.780808</v>
      </c>
      <c r="T20" s="1">
        <f t="shared" ref="T20:U20" si="22">T10*1000</f>
        <v>69.268295000000009</v>
      </c>
      <c r="U20" s="1">
        <f t="shared" si="22"/>
        <v>2495.9399639999997</v>
      </c>
    </row>
    <row r="21" spans="2:21" x14ac:dyDescent="0.25">
      <c r="B21">
        <v>2017</v>
      </c>
      <c r="C21" s="9">
        <f t="shared" si="18"/>
        <v>1.914388</v>
      </c>
      <c r="D21" s="9">
        <f t="shared" si="18"/>
        <v>1.197611</v>
      </c>
      <c r="E21" s="9">
        <f t="shared" si="18"/>
        <v>51.592124999999996</v>
      </c>
      <c r="F21" s="9">
        <f t="shared" si="18"/>
        <v>0</v>
      </c>
      <c r="G21" s="9">
        <f t="shared" si="14"/>
        <v>54.704123999999993</v>
      </c>
      <c r="I21" s="1">
        <f t="shared" ref="I21:K21" si="23">I11*1000</f>
        <v>328.61665200000004</v>
      </c>
      <c r="J21" s="1">
        <f t="shared" si="23"/>
        <v>111.825986</v>
      </c>
      <c r="K21" s="1">
        <f t="shared" si="23"/>
        <v>8041.537156000004</v>
      </c>
      <c r="M21" s="1">
        <f t="shared" si="16"/>
        <v>8481.9797940000044</v>
      </c>
      <c r="P21" s="9">
        <f t="shared" si="20"/>
        <v>0.45971399999999996</v>
      </c>
      <c r="Q21" s="9">
        <f t="shared" si="20"/>
        <v>34.116143000000001</v>
      </c>
      <c r="R21" s="9">
        <f t="shared" si="17"/>
        <v>34.575856999999999</v>
      </c>
      <c r="T21" s="1">
        <f t="shared" ref="T21:U21" si="24">T11*1000</f>
        <v>70.449921000000003</v>
      </c>
      <c r="U21" s="1">
        <f t="shared" si="24"/>
        <v>2514.5935629999999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541D-AE78-44AD-BFF2-36B6E640FE76}">
  <dimension ref="A1:V21"/>
  <sheetViews>
    <sheetView topLeftCell="L1" workbookViewId="0">
      <selection activeCell="AA18" sqref="AA18"/>
    </sheetView>
  </sheetViews>
  <sheetFormatPr defaultRowHeight="15" x14ac:dyDescent="0.25"/>
  <cols>
    <col min="3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14" max="14" width="12.85546875" customWidth="1"/>
    <col min="18" max="18" width="9.5703125" bestFit="1" customWidth="1"/>
  </cols>
  <sheetData>
    <row r="1" spans="1:22" x14ac:dyDescent="0.25">
      <c r="A1" t="s">
        <v>13</v>
      </c>
    </row>
    <row r="3" spans="1:22" x14ac:dyDescent="0.25">
      <c r="C3" t="s">
        <v>54</v>
      </c>
      <c r="I3" t="s">
        <v>55</v>
      </c>
      <c r="P3" t="s">
        <v>59</v>
      </c>
      <c r="T3" t="s">
        <v>60</v>
      </c>
    </row>
    <row r="5" spans="1:22" ht="26.25" x14ac:dyDescent="0.25">
      <c r="C5" s="6" t="s">
        <v>18</v>
      </c>
      <c r="D5" s="6" t="s">
        <v>34</v>
      </c>
      <c r="E5" s="6" t="s">
        <v>26</v>
      </c>
      <c r="F5" s="6" t="s">
        <v>30</v>
      </c>
      <c r="G5" s="6" t="s">
        <v>14</v>
      </c>
      <c r="H5" s="7"/>
      <c r="I5" s="6" t="str">
        <f>C5</f>
        <v>Coal</v>
      </c>
      <c r="J5" s="6" t="str">
        <f>D5</f>
        <v>Petroleum</v>
      </c>
      <c r="K5" s="6" t="str">
        <f>E5</f>
        <v>Natural Gas</v>
      </c>
      <c r="L5" s="6" t="str">
        <f>F5</f>
        <v>Other Gases</v>
      </c>
      <c r="M5" t="s">
        <v>61</v>
      </c>
      <c r="P5" s="6" t="s">
        <v>57</v>
      </c>
      <c r="Q5" s="6" t="s">
        <v>58</v>
      </c>
      <c r="R5" s="6" t="s">
        <v>14</v>
      </c>
      <c r="S5" s="7"/>
      <c r="T5" s="6" t="str">
        <f>P5</f>
        <v>Wood</v>
      </c>
      <c r="U5" s="6" t="str">
        <f>Q5</f>
        <v>Waste</v>
      </c>
      <c r="V5" s="6" t="str">
        <f>R5</f>
        <v>Total</v>
      </c>
    </row>
    <row r="7" spans="1:22" x14ac:dyDescent="0.25">
      <c r="B7" t="s">
        <v>56</v>
      </c>
      <c r="C7">
        <f>'Elec Btu Consumption'!$X$10</f>
        <v>95.898210000000006</v>
      </c>
      <c r="D7">
        <f>'Elec Btu Consumption'!$X$18</f>
        <v>15.338467999999999</v>
      </c>
      <c r="E7">
        <f>'Elec Btu Consumption'!$X$14</f>
        <v>642.49542199999996</v>
      </c>
      <c r="F7">
        <f>'Elec Btu Consumption'!$X$16</f>
        <v>81.11281799999999</v>
      </c>
      <c r="G7">
        <f>SUM(C7:F7)</f>
        <v>834.84491799999989</v>
      </c>
      <c r="I7">
        <v>595.27700000000004</v>
      </c>
      <c r="J7">
        <v>255.334</v>
      </c>
      <c r="K7">
        <v>7227.168830999999</v>
      </c>
      <c r="M7">
        <f>SUM(I7:L7)</f>
        <v>8077.7798309999989</v>
      </c>
      <c r="P7">
        <f>'Elec Btu Consumption'!$W$21</f>
        <v>0.96074499999999996</v>
      </c>
      <c r="Q7">
        <f>'Elec Btu Consumption'!$W$19</f>
        <v>36.048166000000002</v>
      </c>
      <c r="R7">
        <f>P7+Q7</f>
        <v>37.008911000000005</v>
      </c>
      <c r="T7">
        <f>ElecGen!$X$21</f>
        <v>27.239255752000016</v>
      </c>
      <c r="U7">
        <f>ElecGen!$X$19</f>
        <v>1.3667786860000004</v>
      </c>
      <c r="V7">
        <f>T7+U7</f>
        <v>28.606034438000016</v>
      </c>
    </row>
    <row r="8" spans="1:22" x14ac:dyDescent="0.25">
      <c r="B8">
        <v>2014</v>
      </c>
      <c r="C8">
        <f>C7</f>
        <v>95.898210000000006</v>
      </c>
      <c r="D8">
        <f t="shared" ref="D8:F8" si="0">D7</f>
        <v>15.338467999999999</v>
      </c>
      <c r="E8">
        <f t="shared" si="0"/>
        <v>642.49542199999996</v>
      </c>
      <c r="F8">
        <f t="shared" si="0"/>
        <v>81.11281799999999</v>
      </c>
      <c r="G8">
        <f t="shared" ref="G8:G11" si="1">SUM(C8:F8)</f>
        <v>834.84491799999989</v>
      </c>
      <c r="I8">
        <f>ElecGen!$X$10</f>
        <v>12.340713534000004</v>
      </c>
      <c r="J8">
        <f>ElecGen!$X$18</f>
        <v>1.9336387369999997</v>
      </c>
      <c r="K8">
        <f>ElecGen!$X$14</f>
        <v>86.209464078999915</v>
      </c>
      <c r="L8">
        <f>ElecGen!$X$16</f>
        <v>8.6636853510000016</v>
      </c>
      <c r="M8">
        <f t="shared" ref="M8:M11" si="2">SUM(I8:L8)</f>
        <v>109.14750170099991</v>
      </c>
      <c r="P8">
        <f>'Elec Btu Consumption'!$X$21</f>
        <v>210.167134</v>
      </c>
      <c r="Q8">
        <f>'Elec Btu Consumption'!$W$19</f>
        <v>36.048166000000002</v>
      </c>
      <c r="R8">
        <f t="shared" ref="R8:R11" si="3">P8+Q8</f>
        <v>246.21530000000001</v>
      </c>
      <c r="T8">
        <f t="shared" ref="T8:U8" si="4">T7</f>
        <v>27.239255752000016</v>
      </c>
      <c r="U8">
        <f t="shared" si="4"/>
        <v>1.3667786860000004</v>
      </c>
      <c r="V8">
        <f t="shared" ref="V8:V11" si="5">T8+U8</f>
        <v>28.606034438000016</v>
      </c>
    </row>
    <row r="9" spans="1:22" x14ac:dyDescent="0.25">
      <c r="B9">
        <v>2015</v>
      </c>
      <c r="C9">
        <f>'Elec Btu Consumption'!$X$37</f>
        <v>82.656116999999995</v>
      </c>
      <c r="D9">
        <f>'Elec Btu Consumption'!$X$45</f>
        <v>11.026843</v>
      </c>
      <c r="E9">
        <f>'Elec Btu Consumption'!$X$41</f>
        <v>644.61464899999999</v>
      </c>
      <c r="F9">
        <f>'Elec Btu Consumption'!$X$43</f>
        <v>76.557508999999996</v>
      </c>
      <c r="G9">
        <f t="shared" si="1"/>
        <v>814.85511799999995</v>
      </c>
      <c r="I9">
        <f>ElecGen!$X$40</f>
        <v>10.896104373</v>
      </c>
      <c r="J9">
        <f>ElecGen!$X$48</f>
        <v>1.5524385459999999</v>
      </c>
      <c r="K9">
        <f>ElecGen!$X$44</f>
        <v>88.355053560999991</v>
      </c>
      <c r="L9">
        <f>ElecGen!$X$46</f>
        <v>9.4012652779999986</v>
      </c>
      <c r="M9">
        <f t="shared" si="2"/>
        <v>110.20486175799999</v>
      </c>
      <c r="P9">
        <f>'Elec Btu Consumption'!$X$48</f>
        <v>190.839787</v>
      </c>
      <c r="Q9">
        <f>'Elec Btu Consumption'!$X$46</f>
        <v>10.306486999999999</v>
      </c>
      <c r="R9">
        <f t="shared" si="3"/>
        <v>201.14627400000001</v>
      </c>
      <c r="T9">
        <f>ElecGen!$X$51</f>
        <v>27.317791709999995</v>
      </c>
      <c r="U9">
        <f>ElecGen!$X$49</f>
        <v>1.243257356</v>
      </c>
      <c r="V9">
        <f t="shared" si="5"/>
        <v>28.561049065999995</v>
      </c>
    </row>
    <row r="10" spans="1:22" x14ac:dyDescent="0.25">
      <c r="B10">
        <v>2016</v>
      </c>
      <c r="C10">
        <f>'Elec Btu Consumption'!$X$63</f>
        <v>61.889302999999998</v>
      </c>
      <c r="D10">
        <f>'Elec Btu Consumption'!$X$71</f>
        <v>9.7016549999999988</v>
      </c>
      <c r="E10">
        <f>'Elec Btu Consumption'!$X$67</f>
        <v>550.28809000000001</v>
      </c>
      <c r="F10">
        <f>'Elec Btu Consumption'!$X$69</f>
        <v>53.339355999999995</v>
      </c>
      <c r="G10">
        <f t="shared" si="1"/>
        <v>675.21840399999996</v>
      </c>
      <c r="I10">
        <f>ElecGen!$X$66</f>
        <v>9.1025213989999987</v>
      </c>
      <c r="J10">
        <f>ElecGen!$X$74</f>
        <v>1.412226373</v>
      </c>
      <c r="K10">
        <f>ElecGen!$X$70</f>
        <v>91.197330795999989</v>
      </c>
      <c r="L10">
        <f>ElecGen!$X$72</f>
        <v>8.8949999430000002</v>
      </c>
      <c r="M10">
        <f t="shared" si="2"/>
        <v>110.60707851099998</v>
      </c>
      <c r="P10">
        <f>'Elec Btu Consumption'!$X$74</f>
        <v>168.95876099999998</v>
      </c>
      <c r="Q10">
        <f>'Elec Btu Consumption'!$X$72</f>
        <v>9.5519350000000003</v>
      </c>
      <c r="R10">
        <f t="shared" si="3"/>
        <v>178.510696</v>
      </c>
      <c r="T10">
        <f>ElecGen!$X$77</f>
        <v>27.458064613000012</v>
      </c>
      <c r="U10">
        <f>ElecGen!$X$75</f>
        <v>1.1341615189999998</v>
      </c>
      <c r="V10">
        <f t="shared" si="5"/>
        <v>28.592226132000011</v>
      </c>
    </row>
    <row r="11" spans="1:22" x14ac:dyDescent="0.25">
      <c r="B11">
        <v>2017</v>
      </c>
      <c r="C11">
        <f>'Elec Btu Consumption'!$X$90</f>
        <v>55.819764999999997</v>
      </c>
      <c r="D11">
        <f>'Elec Btu Consumption'!$X$98</f>
        <v>8.6983949999999997</v>
      </c>
      <c r="E11">
        <f>'Elec Btu Consumption'!$X$94</f>
        <v>556.00561299999993</v>
      </c>
      <c r="F11">
        <f>'Elec Btu Consumption'!$X$96</f>
        <v>49.409617999999995</v>
      </c>
      <c r="G11">
        <f t="shared" si="1"/>
        <v>669.93339099999992</v>
      </c>
      <c r="I11">
        <f>ElecGen!$X$92</f>
        <v>7.6687269809999972</v>
      </c>
      <c r="J11">
        <f>ElecGen!$X$100</f>
        <v>1.2387289779999999</v>
      </c>
      <c r="K11">
        <f>ElecGen!$X$96</f>
        <v>91.619194963000027</v>
      </c>
      <c r="L11">
        <f>ElecGen!$X$98</f>
        <v>8.3425289649999979</v>
      </c>
      <c r="M11">
        <f t="shared" si="2"/>
        <v>108.86917988700002</v>
      </c>
      <c r="P11">
        <f>'Elec Btu Consumption'!$X$101</f>
        <v>168.82834399999999</v>
      </c>
      <c r="Q11">
        <f>'Elec Btu Consumption'!$X$99</f>
        <v>8.0984800000000003</v>
      </c>
      <c r="R11">
        <f t="shared" si="3"/>
        <v>176.92682399999998</v>
      </c>
      <c r="T11">
        <f>ElecGen!$X$103</f>
        <v>27.440037270000015</v>
      </c>
      <c r="U11">
        <f>ElecGen!$X$101</f>
        <v>1.0115749719999998</v>
      </c>
      <c r="V11">
        <f t="shared" si="5"/>
        <v>28.451612242000014</v>
      </c>
    </row>
    <row r="12" spans="1:22" x14ac:dyDescent="0.25">
      <c r="B12">
        <v>2018</v>
      </c>
    </row>
    <row r="15" spans="1:22" x14ac:dyDescent="0.25">
      <c r="B15" t="s">
        <v>64</v>
      </c>
    </row>
    <row r="16" spans="1:22" x14ac:dyDescent="0.25">
      <c r="I16" t="s">
        <v>65</v>
      </c>
    </row>
    <row r="18" spans="2:22" x14ac:dyDescent="0.25">
      <c r="B18">
        <v>2014</v>
      </c>
      <c r="C18" s="9">
        <f>C8</f>
        <v>95.898210000000006</v>
      </c>
      <c r="D18" s="9">
        <f t="shared" ref="D18:F18" si="6">D8</f>
        <v>15.338467999999999</v>
      </c>
      <c r="E18" s="9">
        <f t="shared" si="6"/>
        <v>642.49542199999996</v>
      </c>
      <c r="F18" s="9">
        <f t="shared" si="6"/>
        <v>81.11281799999999</v>
      </c>
      <c r="G18" s="9">
        <f t="shared" ref="G18:G21" si="7">SUM(C18:F18)</f>
        <v>834.84491799999989</v>
      </c>
      <c r="I18" s="10">
        <f>I8*1000</f>
        <v>12340.713534000004</v>
      </c>
      <c r="J18" s="10">
        <f t="shared" ref="J18:K19" si="8">J8*1000</f>
        <v>1933.6387369999998</v>
      </c>
      <c r="K18" s="10">
        <f t="shared" si="8"/>
        <v>86209.46407899991</v>
      </c>
      <c r="L18" s="10">
        <f t="shared" ref="L18:L19" si="9">L8*1000</f>
        <v>8663.6853510000019</v>
      </c>
      <c r="M18" s="10">
        <f t="shared" ref="M18:M21" si="10">SUM(I18:L18)</f>
        <v>109147.50170099993</v>
      </c>
      <c r="P18" s="9">
        <f>P8</f>
        <v>210.167134</v>
      </c>
      <c r="Q18" s="9">
        <f>Q8</f>
        <v>36.048166000000002</v>
      </c>
      <c r="R18" s="9">
        <f t="shared" ref="R18:R21" si="11">P18+Q18</f>
        <v>246.21530000000001</v>
      </c>
      <c r="T18" s="10">
        <f>T8*1000</f>
        <v>27239.255752000015</v>
      </c>
      <c r="U18" s="10">
        <f>U8*1000</f>
        <v>1366.7786860000003</v>
      </c>
      <c r="V18" s="10">
        <f t="shared" ref="V18:V21" si="12">T18+U18</f>
        <v>28606.034438000017</v>
      </c>
    </row>
    <row r="19" spans="2:22" x14ac:dyDescent="0.25">
      <c r="B19">
        <v>2015</v>
      </c>
      <c r="C19" s="9">
        <f t="shared" ref="C19:F21" si="13">C9</f>
        <v>82.656116999999995</v>
      </c>
      <c r="D19" s="9">
        <f t="shared" si="13"/>
        <v>11.026843</v>
      </c>
      <c r="E19" s="9">
        <f t="shared" si="13"/>
        <v>644.61464899999999</v>
      </c>
      <c r="F19" s="9">
        <f t="shared" si="13"/>
        <v>76.557508999999996</v>
      </c>
      <c r="G19" s="9">
        <f t="shared" si="7"/>
        <v>814.85511799999995</v>
      </c>
      <c r="I19" s="10">
        <f>I9*1000</f>
        <v>10896.104373</v>
      </c>
      <c r="J19" s="10">
        <f t="shared" si="8"/>
        <v>1552.4385459999999</v>
      </c>
      <c r="K19" s="10">
        <f t="shared" si="8"/>
        <v>88355.053560999993</v>
      </c>
      <c r="L19" s="10">
        <f t="shared" si="9"/>
        <v>9401.2652779999989</v>
      </c>
      <c r="M19" s="10">
        <f t="shared" si="10"/>
        <v>110204.86175799998</v>
      </c>
      <c r="P19" s="9">
        <f t="shared" ref="P19:Q21" si="14">P9</f>
        <v>190.839787</v>
      </c>
      <c r="Q19" s="9">
        <f t="shared" si="14"/>
        <v>10.306486999999999</v>
      </c>
      <c r="R19" s="9">
        <f t="shared" si="11"/>
        <v>201.14627400000001</v>
      </c>
      <c r="T19" s="10">
        <f>T9*1000</f>
        <v>27317.791709999994</v>
      </c>
      <c r="U19" s="10">
        <f>U9*1000</f>
        <v>1243.2573560000001</v>
      </c>
      <c r="V19" s="10">
        <f t="shared" si="12"/>
        <v>28561.049065999992</v>
      </c>
    </row>
    <row r="20" spans="2:22" x14ac:dyDescent="0.25">
      <c r="B20">
        <v>2016</v>
      </c>
      <c r="C20" s="9">
        <f t="shared" si="13"/>
        <v>61.889302999999998</v>
      </c>
      <c r="D20" s="9">
        <f t="shared" si="13"/>
        <v>9.7016549999999988</v>
      </c>
      <c r="E20" s="9">
        <f t="shared" si="13"/>
        <v>550.28809000000001</v>
      </c>
      <c r="F20" s="9">
        <f t="shared" si="13"/>
        <v>53.339355999999995</v>
      </c>
      <c r="G20" s="9">
        <f t="shared" si="7"/>
        <v>675.21840399999996</v>
      </c>
      <c r="I20" s="10">
        <f t="shared" ref="I20:K21" si="15">I10*1000</f>
        <v>9102.5213989999993</v>
      </c>
      <c r="J20" s="10">
        <f t="shared" si="15"/>
        <v>1412.226373</v>
      </c>
      <c r="K20" s="10">
        <f t="shared" si="15"/>
        <v>91197.330795999995</v>
      </c>
      <c r="L20" s="10">
        <f t="shared" ref="L20" si="16">L10*1000</f>
        <v>8894.9999430000007</v>
      </c>
      <c r="M20" s="10">
        <f t="shared" si="10"/>
        <v>110607.078511</v>
      </c>
      <c r="P20" s="9">
        <f t="shared" si="14"/>
        <v>168.95876099999998</v>
      </c>
      <c r="Q20" s="9">
        <f t="shared" si="14"/>
        <v>9.5519350000000003</v>
      </c>
      <c r="R20" s="9">
        <f t="shared" si="11"/>
        <v>178.510696</v>
      </c>
      <c r="T20" s="10">
        <f t="shared" ref="T20:U21" si="17">T10*1000</f>
        <v>27458.064613000013</v>
      </c>
      <c r="U20" s="10">
        <f t="shared" si="17"/>
        <v>1134.1615189999998</v>
      </c>
      <c r="V20" s="10">
        <f t="shared" si="12"/>
        <v>28592.226132000014</v>
      </c>
    </row>
    <row r="21" spans="2:22" x14ac:dyDescent="0.25">
      <c r="B21">
        <v>2017</v>
      </c>
      <c r="C21" s="9">
        <f t="shared" si="13"/>
        <v>55.819764999999997</v>
      </c>
      <c r="D21" s="9">
        <f t="shared" si="13"/>
        <v>8.6983949999999997</v>
      </c>
      <c r="E21" s="9">
        <f t="shared" si="13"/>
        <v>556.00561299999993</v>
      </c>
      <c r="F21" s="9">
        <f t="shared" si="13"/>
        <v>49.409617999999995</v>
      </c>
      <c r="G21" s="9">
        <f t="shared" si="7"/>
        <v>669.93339099999992</v>
      </c>
      <c r="I21" s="10">
        <f t="shared" si="15"/>
        <v>7668.7269809999971</v>
      </c>
      <c r="J21" s="10">
        <f t="shared" si="15"/>
        <v>1238.7289779999999</v>
      </c>
      <c r="K21" s="10">
        <f t="shared" si="15"/>
        <v>91619.194963000031</v>
      </c>
      <c r="L21" s="10">
        <f t="shared" ref="L21" si="18">L11*1000</f>
        <v>8342.5289649999977</v>
      </c>
      <c r="M21" s="10">
        <f t="shared" si="10"/>
        <v>108869.17988700003</v>
      </c>
      <c r="P21" s="9">
        <f t="shared" si="14"/>
        <v>168.82834399999999</v>
      </c>
      <c r="Q21" s="9">
        <f t="shared" si="14"/>
        <v>8.0984800000000003</v>
      </c>
      <c r="R21" s="9">
        <f t="shared" si="11"/>
        <v>176.92682399999998</v>
      </c>
      <c r="T21" s="10">
        <f t="shared" si="17"/>
        <v>27440.037270000015</v>
      </c>
      <c r="U21" s="10">
        <f t="shared" si="17"/>
        <v>1011.5749719999998</v>
      </c>
      <c r="V21" s="10">
        <f t="shared" si="12"/>
        <v>28451.612242000014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3286-1265-4CDA-85CF-292CCE5A5D5A}">
  <dimension ref="A1:AT21"/>
  <sheetViews>
    <sheetView workbookViewId="0">
      <selection activeCell="C11" sqref="C11"/>
    </sheetView>
  </sheetViews>
  <sheetFormatPr defaultRowHeight="15" x14ac:dyDescent="0.25"/>
  <cols>
    <col min="3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14" max="14" width="12.85546875" customWidth="1"/>
    <col min="18" max="18" width="11" customWidth="1"/>
  </cols>
  <sheetData>
    <row r="1" spans="1:46" x14ac:dyDescent="0.25">
      <c r="A1" t="s">
        <v>67</v>
      </c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x14ac:dyDescent="0.25"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 x14ac:dyDescent="0.25">
      <c r="C3" t="s">
        <v>54</v>
      </c>
      <c r="I3" t="s">
        <v>55</v>
      </c>
      <c r="P3" s="15"/>
      <c r="Q3" s="15"/>
      <c r="R3" s="15"/>
      <c r="S3" s="15"/>
      <c r="T3" s="15"/>
      <c r="U3" s="15"/>
      <c r="V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</row>
    <row r="4" spans="1:46" x14ac:dyDescent="0.25">
      <c r="P4" s="15"/>
      <c r="Q4" s="15"/>
      <c r="R4" s="15"/>
      <c r="S4" s="15"/>
      <c r="T4" s="15"/>
      <c r="U4" s="15"/>
      <c r="V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 ht="26.25" x14ac:dyDescent="0.25">
      <c r="C5" s="6" t="s">
        <v>18</v>
      </c>
      <c r="D5" s="6" t="s">
        <v>34</v>
      </c>
      <c r="E5" s="6" t="s">
        <v>26</v>
      </c>
      <c r="F5" s="6" t="s">
        <v>30</v>
      </c>
      <c r="G5" s="6" t="s">
        <v>14</v>
      </c>
      <c r="H5" s="7"/>
      <c r="I5" s="6" t="str">
        <f>C5</f>
        <v>Coal</v>
      </c>
      <c r="J5" s="6" t="str">
        <f>D5</f>
        <v>Petroleum</v>
      </c>
      <c r="K5" s="6" t="str">
        <f>E5</f>
        <v>Natural Gas</v>
      </c>
      <c r="L5" s="6" t="str">
        <f>F5</f>
        <v>Other Gases</v>
      </c>
      <c r="M5" t="s">
        <v>61</v>
      </c>
      <c r="P5" s="16" t="s">
        <v>57</v>
      </c>
      <c r="Q5" s="16" t="s">
        <v>58</v>
      </c>
      <c r="R5" s="16" t="s">
        <v>20</v>
      </c>
      <c r="S5" s="17" t="s">
        <v>16</v>
      </c>
      <c r="T5" s="16" t="s">
        <v>38</v>
      </c>
      <c r="U5" s="14" t="s">
        <v>14</v>
      </c>
      <c r="V5" s="14"/>
      <c r="W5" s="18" t="s">
        <v>57</v>
      </c>
      <c r="X5" s="18" t="s">
        <v>58</v>
      </c>
      <c r="Y5" s="18" t="s">
        <v>20</v>
      </c>
      <c r="Z5" s="18" t="s">
        <v>16</v>
      </c>
      <c r="AA5" s="18" t="s">
        <v>38</v>
      </c>
      <c r="AB5" t="s">
        <v>14</v>
      </c>
      <c r="AE5" s="15"/>
      <c r="AF5" s="14"/>
      <c r="AG5" s="14"/>
      <c r="AH5" s="14"/>
      <c r="AI5" s="20"/>
      <c r="AJ5" s="14"/>
      <c r="AK5" s="14"/>
      <c r="AL5" s="14"/>
      <c r="AM5" s="15"/>
      <c r="AN5" s="15"/>
      <c r="AO5" s="15"/>
      <c r="AP5" s="15"/>
      <c r="AQ5" s="15"/>
      <c r="AR5" s="15"/>
      <c r="AS5" s="15"/>
      <c r="AT5" s="15"/>
    </row>
    <row r="6" spans="1:46" x14ac:dyDescent="0.25">
      <c r="P6" s="15" t="s">
        <v>71</v>
      </c>
      <c r="Q6" s="15" t="s">
        <v>71</v>
      </c>
      <c r="R6" s="15" t="s">
        <v>71</v>
      </c>
      <c r="S6" s="15" t="s">
        <v>71</v>
      </c>
      <c r="T6" s="15" t="s">
        <v>71</v>
      </c>
      <c r="U6" s="15" t="s">
        <v>71</v>
      </c>
      <c r="V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x14ac:dyDescent="0.25">
      <c r="B7" t="s">
        <v>56</v>
      </c>
      <c r="P7" s="15" t="s">
        <v>72</v>
      </c>
      <c r="Q7" s="15" t="s">
        <v>73</v>
      </c>
      <c r="R7" s="15" t="s">
        <v>73</v>
      </c>
      <c r="S7" s="15" t="s">
        <v>73</v>
      </c>
      <c r="T7" s="15" t="s">
        <v>73</v>
      </c>
      <c r="U7" s="15" t="s">
        <v>73</v>
      </c>
      <c r="V7" s="15"/>
      <c r="W7" t="s">
        <v>65</v>
      </c>
      <c r="X7" t="s">
        <v>65</v>
      </c>
      <c r="Y7" t="s">
        <v>65</v>
      </c>
      <c r="Z7" t="s">
        <v>65</v>
      </c>
      <c r="AA7" t="s">
        <v>65</v>
      </c>
      <c r="AB7" t="s">
        <v>65</v>
      </c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x14ac:dyDescent="0.25">
      <c r="B8">
        <v>2014</v>
      </c>
      <c r="C8">
        <f>'Elec Btu Consumption'!AB106</f>
        <v>16156.411215999999</v>
      </c>
      <c r="D8">
        <f>'Elec Btu Consumption'!AC106</f>
        <v>280.158638</v>
      </c>
      <c r="E8">
        <f>'Elec Btu Consumption'!AD106</f>
        <v>7209.4045769999993</v>
      </c>
      <c r="F8">
        <f>'Elec Btu Consumption'!AE106</f>
        <v>7.6995849999999999</v>
      </c>
      <c r="G8">
        <f t="shared" ref="G8:G11" si="0">SUM(C8:F8)</f>
        <v>23653.674015999994</v>
      </c>
      <c r="I8">
        <f>ElecGen!AB110</f>
        <v>1549.4216706419991</v>
      </c>
      <c r="J8">
        <f>ElecGen!AC110</f>
        <v>25.907627384000001</v>
      </c>
      <c r="K8">
        <f>ElecGen!AD110</f>
        <v>911.87670324600026</v>
      </c>
      <c r="L8">
        <f>ElecGen!AE110</f>
        <v>0.49445145400000001</v>
      </c>
      <c r="M8">
        <f t="shared" ref="M8:M11" si="1">SUM(I8:L8)</f>
        <v>2487.7004527259996</v>
      </c>
      <c r="P8" s="15">
        <f>'Elec Btu Consumption'!AH106</f>
        <v>192.273956</v>
      </c>
      <c r="Q8" s="15">
        <f>'Elec Btu Consumption'!AI106</f>
        <v>252.840521</v>
      </c>
      <c r="R8" s="15">
        <f>'Elec Btu Consumption'!AJ106</f>
        <v>149.431937</v>
      </c>
      <c r="S8" s="15">
        <f>'Elec Btu Consumption'!AK106</f>
        <v>164.562331</v>
      </c>
      <c r="T8" s="15">
        <f>'Elec Btu Consumption'!AL106</f>
        <v>1726.0260659999999</v>
      </c>
      <c r="U8" s="15"/>
      <c r="V8" s="15"/>
      <c r="W8">
        <f>ElecGen!AH110</f>
        <v>12.617269157999999</v>
      </c>
      <c r="X8">
        <f>ElecGen!AI110</f>
        <v>16.525118826999996</v>
      </c>
      <c r="Y8">
        <f>ElecGen!AJ110</f>
        <v>15.713137</v>
      </c>
      <c r="Z8">
        <f>ElecGen!AK110</f>
        <v>17.304136714999995</v>
      </c>
      <c r="AA8">
        <f>ElecGen!AL110</f>
        <v>181.49590346299999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x14ac:dyDescent="0.25">
      <c r="B9">
        <v>2015</v>
      </c>
      <c r="C9">
        <f>'Elec Btu Consumption'!AB107</f>
        <v>13892.213049</v>
      </c>
      <c r="D9">
        <f>'Elec Btu Consumption'!AC107</f>
        <v>258.88171799999998</v>
      </c>
      <c r="E9">
        <f>'Elec Btu Consumption'!AD107</f>
        <v>8726.8940039999998</v>
      </c>
      <c r="F9">
        <f>'Elec Btu Consumption'!AE107</f>
        <v>2.207865</v>
      </c>
      <c r="G9">
        <f t="shared" si="0"/>
        <v>22880.196636000001</v>
      </c>
      <c r="I9">
        <f>ElecGen!AB111</f>
        <v>1323.9140150720002</v>
      </c>
      <c r="J9">
        <f>ElecGen!AC111</f>
        <v>24.225140702999997</v>
      </c>
      <c r="K9">
        <f>ElecGen!AD111</f>
        <v>1109.7641571079998</v>
      </c>
      <c r="L9">
        <f>ElecGen!AE111</f>
        <v>0.19871444299999999</v>
      </c>
      <c r="M9">
        <f t="shared" si="1"/>
        <v>2458.1020273260001</v>
      </c>
      <c r="P9" s="15">
        <f>'Elec Btu Consumption'!AH107</f>
        <v>189.78324999999998</v>
      </c>
      <c r="Q9" s="15">
        <f>'Elec Btu Consumption'!AI107</f>
        <v>252.91931099999999</v>
      </c>
      <c r="R9" s="15">
        <f>'Elec Btu Consumption'!AJ107</f>
        <v>148.33587299999999</v>
      </c>
      <c r="S9" s="15">
        <f>'Elec Btu Consumption'!AK107</f>
        <v>227.901231</v>
      </c>
      <c r="T9" s="15">
        <f>'Elec Btu Consumption'!AL107</f>
        <v>1775.705428</v>
      </c>
      <c r="U9" s="15"/>
      <c r="V9" s="15"/>
      <c r="W9">
        <f>ElecGen!AH111</f>
        <v>12.335673621000003</v>
      </c>
      <c r="X9">
        <f>ElecGen!AI111</f>
        <v>16.648204926000005</v>
      </c>
      <c r="Y9">
        <f>ElecGen!AJ111</f>
        <v>15.917574999999999</v>
      </c>
      <c r="Z9">
        <f>ElecGen!AK111</f>
        <v>24.455541251000003</v>
      </c>
      <c r="AA9">
        <f>ElecGen!AL111</f>
        <v>190.54678443500003</v>
      </c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 x14ac:dyDescent="0.25">
      <c r="B10">
        <v>2016</v>
      </c>
      <c r="C10">
        <f>'Elec Btu Consumption'!AB108</f>
        <v>12752.348034999999</v>
      </c>
      <c r="D10">
        <f>'Elec Btu Consumption'!AC108</f>
        <v>224.94091900000001</v>
      </c>
      <c r="E10">
        <f>'Elec Btu Consumption'!AD108</f>
        <v>9052.110940999999</v>
      </c>
      <c r="F10">
        <f>'Elec Btu Consumption'!AE108</f>
        <v>1.820381</v>
      </c>
      <c r="G10">
        <f t="shared" si="0"/>
        <v>22031.220276</v>
      </c>
      <c r="I10">
        <f>ElecGen!AB112</f>
        <v>1215.3700575809996</v>
      </c>
      <c r="J10">
        <f>ElecGen!AC112</f>
        <v>20.805657824000004</v>
      </c>
      <c r="K10">
        <f>ElecGen!AD112</f>
        <v>1150.1345009059996</v>
      </c>
      <c r="L10">
        <f>ElecGen!AE112</f>
        <v>0.154079834</v>
      </c>
      <c r="M10">
        <f t="shared" si="1"/>
        <v>2386.4642961449995</v>
      </c>
      <c r="P10" s="15">
        <f>'Elec Btu Consumption'!AH108</f>
        <v>170.05822000000001</v>
      </c>
      <c r="Q10" s="15">
        <f>'Elec Btu Consumption'!AI108</f>
        <v>250.12735899999998</v>
      </c>
      <c r="R10" s="15">
        <f>'Elec Btu Consumption'!AJ108</f>
        <v>146.10384099999999</v>
      </c>
      <c r="S10" s="15">
        <f>'Elec Btu Consumption'!AK108</f>
        <v>327.69043399999998</v>
      </c>
      <c r="T10" s="15">
        <f>'Elec Btu Consumption'!AL108</f>
        <v>2093.7279989999997</v>
      </c>
      <c r="U10" s="15"/>
      <c r="V10" s="15"/>
      <c r="W10">
        <f>ElecGen!AH112</f>
        <v>11.277341126999998</v>
      </c>
      <c r="X10">
        <f>ElecGen!AI112</f>
        <v>16.961544314000001</v>
      </c>
      <c r="Y10">
        <f>ElecGen!AJ112</f>
        <v>15.825806999999999</v>
      </c>
      <c r="Z10">
        <f>ElecGen!AK112</f>
        <v>35.495060291000001</v>
      </c>
      <c r="AA10">
        <f>ElecGen!AL112</f>
        <v>226.79029305899994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x14ac:dyDescent="0.25">
      <c r="B11">
        <v>2017</v>
      </c>
      <c r="C11">
        <f>'Elec Btu Consumption'!AB109</f>
        <v>12403.969958</v>
      </c>
      <c r="D11">
        <f>'Elec Btu Consumption'!AC109</f>
        <v>196.53965099999999</v>
      </c>
      <c r="E11">
        <f>'Elec Btu Consumption'!AD109</f>
        <v>8444.8788009999989</v>
      </c>
      <c r="F11">
        <f>'Elec Btu Consumption'!AE109</f>
        <v>1.713287</v>
      </c>
      <c r="G11">
        <f t="shared" si="0"/>
        <v>21047.101696999998</v>
      </c>
      <c r="I11">
        <f>ElecGen!AB113</f>
        <v>1185.2600446899999</v>
      </c>
      <c r="J11">
        <f>ElecGen!AC113</f>
        <v>18.135187697999999</v>
      </c>
      <c r="K11">
        <f>ElecGen!AD113</f>
        <v>1080.8188382569995</v>
      </c>
      <c r="L11">
        <f>ElecGen!AE113</f>
        <v>0.14855960500000001</v>
      </c>
      <c r="M11">
        <f t="shared" si="1"/>
        <v>2284.3626302499993</v>
      </c>
      <c r="P11" s="15">
        <f>'Elec Btu Consumption'!AH109</f>
        <v>172.86170199999998</v>
      </c>
      <c r="Q11" s="15">
        <f>'Elec Btu Consumption'!AI109</f>
        <v>251.28361699999999</v>
      </c>
      <c r="R11" s="15">
        <f>'Elec Btu Consumption'!AJ109</f>
        <v>146.733271</v>
      </c>
      <c r="S11" s="15">
        <f>'Elec Btu Consumption'!AK109</f>
        <v>485.69136799999995</v>
      </c>
      <c r="T11" s="15">
        <f>'Elec Btu Consumption'!AL109</f>
        <v>2340.783637</v>
      </c>
      <c r="U11" s="15"/>
      <c r="V11" s="15"/>
      <c r="W11">
        <f>ElecGen!AH113</f>
        <v>11.434604846000001</v>
      </c>
      <c r="X11">
        <f>ElecGen!AI113</f>
        <v>16.962119888999997</v>
      </c>
      <c r="Y11">
        <f>ElecGen!AJ113</f>
        <v>15.926764654999999</v>
      </c>
      <c r="Z11">
        <f>ElecGen!AK113</f>
        <v>52.717961829000011</v>
      </c>
      <c r="AA11">
        <f>ElecGen!AL113</f>
        <v>254.07398506300001</v>
      </c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 x14ac:dyDescent="0.25">
      <c r="B12">
        <v>2018</v>
      </c>
      <c r="P12" s="15"/>
      <c r="Q12" s="15"/>
      <c r="R12" s="15"/>
      <c r="S12" s="15"/>
      <c r="T12" s="15"/>
      <c r="U12" s="15"/>
      <c r="V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x14ac:dyDescent="0.25">
      <c r="P13" s="15"/>
      <c r="Q13" s="15"/>
      <c r="R13" s="15"/>
      <c r="S13" s="15"/>
      <c r="T13" s="15"/>
      <c r="U13" s="15"/>
      <c r="V13" s="15"/>
    </row>
    <row r="14" spans="1:46" x14ac:dyDescent="0.25">
      <c r="P14" s="15"/>
      <c r="Q14" s="15"/>
      <c r="R14" s="15"/>
      <c r="S14" s="15"/>
      <c r="T14" s="15"/>
      <c r="U14" s="15"/>
      <c r="V14" s="15"/>
    </row>
    <row r="15" spans="1:46" x14ac:dyDescent="0.25">
      <c r="B15" t="s">
        <v>74</v>
      </c>
      <c r="P15" s="15"/>
      <c r="Q15" s="15"/>
      <c r="R15" s="15"/>
      <c r="S15" s="15"/>
      <c r="T15" s="15"/>
      <c r="U15" s="15"/>
      <c r="V15" s="15"/>
    </row>
    <row r="16" spans="1:46" x14ac:dyDescent="0.25">
      <c r="I16" t="s">
        <v>65</v>
      </c>
      <c r="P16" s="15"/>
      <c r="Q16" s="15"/>
      <c r="R16" s="15"/>
      <c r="S16" s="15"/>
      <c r="T16" s="15"/>
      <c r="U16" s="15"/>
      <c r="V16" s="15"/>
    </row>
    <row r="17" spans="2:27" x14ac:dyDescent="0.25">
      <c r="P17" s="15"/>
      <c r="Q17" s="15"/>
      <c r="R17" s="15"/>
      <c r="S17" s="15"/>
      <c r="T17" s="15"/>
      <c r="U17" s="15"/>
      <c r="V17" s="15"/>
    </row>
    <row r="18" spans="2:27" x14ac:dyDescent="0.25">
      <c r="B18">
        <v>2014</v>
      </c>
      <c r="C18" s="9">
        <f>C8</f>
        <v>16156.411215999999</v>
      </c>
      <c r="D18" s="9">
        <f t="shared" ref="D18:F18" si="2">D8</f>
        <v>280.158638</v>
      </c>
      <c r="E18" s="9">
        <f t="shared" si="2"/>
        <v>7209.4045769999993</v>
      </c>
      <c r="F18" s="9">
        <f t="shared" si="2"/>
        <v>7.6995849999999999</v>
      </c>
      <c r="G18" s="9">
        <f t="shared" ref="G18:G21" si="3">SUM(C18:F18)</f>
        <v>23653.674015999994</v>
      </c>
      <c r="I18" s="10">
        <f>I8*1000</f>
        <v>1549421.670641999</v>
      </c>
      <c r="J18" s="10">
        <f t="shared" ref="J18:L21" si="4">J8*1000</f>
        <v>25907.627384000003</v>
      </c>
      <c r="K18" s="10">
        <f t="shared" si="4"/>
        <v>911876.70324600022</v>
      </c>
      <c r="L18" s="10">
        <f t="shared" si="4"/>
        <v>494.45145400000001</v>
      </c>
      <c r="M18" s="10">
        <f t="shared" ref="M18:M21" si="5">SUM(I18:L18)</f>
        <v>2487700.4527259995</v>
      </c>
      <c r="P18" s="9">
        <f>P8</f>
        <v>192.273956</v>
      </c>
      <c r="Q18" s="9">
        <f t="shared" ref="Q18:S18" si="6">Q8</f>
        <v>252.840521</v>
      </c>
      <c r="R18" s="9">
        <f t="shared" si="6"/>
        <v>149.431937</v>
      </c>
      <c r="S18" s="9">
        <f t="shared" si="6"/>
        <v>164.562331</v>
      </c>
      <c r="T18" s="9">
        <f t="shared" ref="T18" si="7">T8</f>
        <v>1726.0260659999999</v>
      </c>
      <c r="V18" s="10"/>
      <c r="W18" s="10">
        <f t="shared" ref="W18:Y18" si="8">W8*1000</f>
        <v>12617.269157999999</v>
      </c>
      <c r="X18" s="10">
        <f t="shared" si="8"/>
        <v>16525.118826999995</v>
      </c>
      <c r="Y18" s="10">
        <f t="shared" si="8"/>
        <v>15713.136999999999</v>
      </c>
      <c r="Z18" s="10">
        <f t="shared" ref="Z18:AA18" si="9">Z8*1000</f>
        <v>17304.136714999993</v>
      </c>
      <c r="AA18" s="10">
        <f t="shared" si="9"/>
        <v>181495.903463</v>
      </c>
    </row>
    <row r="19" spans="2:27" x14ac:dyDescent="0.25">
      <c r="B19">
        <v>2015</v>
      </c>
      <c r="C19" s="9">
        <f t="shared" ref="C19:F21" si="10">C9</f>
        <v>13892.213049</v>
      </c>
      <c r="D19" s="9">
        <f t="shared" si="10"/>
        <v>258.88171799999998</v>
      </c>
      <c r="E19" s="9">
        <f t="shared" si="10"/>
        <v>8726.8940039999998</v>
      </c>
      <c r="F19" s="9">
        <f t="shared" si="10"/>
        <v>2.207865</v>
      </c>
      <c r="G19" s="9">
        <f t="shared" si="3"/>
        <v>22880.196636000001</v>
      </c>
      <c r="I19" s="10">
        <f>I9*1000</f>
        <v>1323914.0150720002</v>
      </c>
      <c r="J19" s="10">
        <f t="shared" si="4"/>
        <v>24225.140702999997</v>
      </c>
      <c r="K19" s="10">
        <f t="shared" si="4"/>
        <v>1109764.1571079998</v>
      </c>
      <c r="L19" s="10">
        <f t="shared" si="4"/>
        <v>198.71444299999999</v>
      </c>
      <c r="M19" s="10">
        <f t="shared" si="5"/>
        <v>2458102.0273259999</v>
      </c>
      <c r="P19" s="9">
        <f t="shared" ref="P19:S19" si="11">P9</f>
        <v>189.78324999999998</v>
      </c>
      <c r="Q19" s="9">
        <f t="shared" si="11"/>
        <v>252.91931099999999</v>
      </c>
      <c r="R19" s="9">
        <f t="shared" si="11"/>
        <v>148.33587299999999</v>
      </c>
      <c r="S19" s="9">
        <f t="shared" si="11"/>
        <v>227.901231</v>
      </c>
      <c r="T19" s="9">
        <f t="shared" ref="T19" si="12">T9</f>
        <v>1775.705428</v>
      </c>
      <c r="V19" s="10"/>
      <c r="W19" s="10">
        <f t="shared" ref="W19:Y19" si="13">W9*1000</f>
        <v>12335.673621000004</v>
      </c>
      <c r="X19" s="10">
        <f t="shared" si="13"/>
        <v>16648.204926000006</v>
      </c>
      <c r="Y19" s="10">
        <f t="shared" si="13"/>
        <v>15917.574999999999</v>
      </c>
      <c r="Z19" s="10">
        <f t="shared" ref="Z19:AA19" si="14">Z9*1000</f>
        <v>24455.541251000002</v>
      </c>
      <c r="AA19" s="10">
        <f t="shared" si="14"/>
        <v>190546.78443500004</v>
      </c>
    </row>
    <row r="20" spans="2:27" x14ac:dyDescent="0.25">
      <c r="B20">
        <v>2016</v>
      </c>
      <c r="C20" s="9">
        <f t="shared" si="10"/>
        <v>12752.348034999999</v>
      </c>
      <c r="D20" s="9">
        <f t="shared" si="10"/>
        <v>224.94091900000001</v>
      </c>
      <c r="E20" s="9">
        <f t="shared" si="10"/>
        <v>9052.110940999999</v>
      </c>
      <c r="F20" s="9">
        <f t="shared" si="10"/>
        <v>1.820381</v>
      </c>
      <c r="G20" s="9">
        <f t="shared" si="3"/>
        <v>22031.220276</v>
      </c>
      <c r="I20" s="10">
        <f t="shared" ref="I20:K21" si="15">I10*1000</f>
        <v>1215370.0575809996</v>
      </c>
      <c r="J20" s="10">
        <f t="shared" si="15"/>
        <v>20805.657824000005</v>
      </c>
      <c r="K20" s="10">
        <f t="shared" si="15"/>
        <v>1150134.5009059997</v>
      </c>
      <c r="L20" s="10">
        <f t="shared" si="4"/>
        <v>154.07983400000001</v>
      </c>
      <c r="M20" s="10">
        <f t="shared" si="5"/>
        <v>2386464.2961449996</v>
      </c>
      <c r="P20" s="9">
        <f t="shared" ref="P20:S20" si="16">P10</f>
        <v>170.05822000000001</v>
      </c>
      <c r="Q20" s="9">
        <f t="shared" si="16"/>
        <v>250.12735899999998</v>
      </c>
      <c r="R20" s="9">
        <f t="shared" si="16"/>
        <v>146.10384099999999</v>
      </c>
      <c r="S20" s="9">
        <f t="shared" si="16"/>
        <v>327.69043399999998</v>
      </c>
      <c r="T20" s="9">
        <f t="shared" ref="T20" si="17">T10</f>
        <v>2093.7279989999997</v>
      </c>
      <c r="V20" s="10"/>
      <c r="W20" s="10">
        <f t="shared" ref="W20:Y20" si="18">W10*1000</f>
        <v>11277.341126999998</v>
      </c>
      <c r="X20" s="10">
        <f t="shared" si="18"/>
        <v>16961.544314000002</v>
      </c>
      <c r="Y20" s="10">
        <f t="shared" si="18"/>
        <v>15825.806999999999</v>
      </c>
      <c r="Z20" s="10">
        <f t="shared" ref="Z20:AA20" si="19">Z10*1000</f>
        <v>35495.060291000002</v>
      </c>
      <c r="AA20" s="10">
        <f t="shared" si="19"/>
        <v>226790.29305899993</v>
      </c>
    </row>
    <row r="21" spans="2:27" x14ac:dyDescent="0.25">
      <c r="B21">
        <v>2017</v>
      </c>
      <c r="C21" s="9">
        <f t="shared" si="10"/>
        <v>12403.969958</v>
      </c>
      <c r="D21" s="9">
        <f t="shared" si="10"/>
        <v>196.53965099999999</v>
      </c>
      <c r="E21" s="9">
        <f t="shared" si="10"/>
        <v>8444.8788009999989</v>
      </c>
      <c r="F21" s="9">
        <f t="shared" si="10"/>
        <v>1.713287</v>
      </c>
      <c r="G21" s="9">
        <f t="shared" si="3"/>
        <v>21047.101696999998</v>
      </c>
      <c r="I21" s="10">
        <f t="shared" si="15"/>
        <v>1185260.0446899999</v>
      </c>
      <c r="J21" s="10">
        <f t="shared" si="15"/>
        <v>18135.187697999998</v>
      </c>
      <c r="K21" s="10">
        <f t="shared" si="15"/>
        <v>1080818.8382569994</v>
      </c>
      <c r="L21" s="10">
        <f t="shared" si="4"/>
        <v>148.559605</v>
      </c>
      <c r="M21" s="10">
        <f t="shared" si="5"/>
        <v>2284362.6302499995</v>
      </c>
      <c r="P21" s="9">
        <f t="shared" ref="P21:S21" si="20">P11</f>
        <v>172.86170199999998</v>
      </c>
      <c r="Q21" s="9">
        <f t="shared" si="20"/>
        <v>251.28361699999999</v>
      </c>
      <c r="R21" s="9">
        <f t="shared" si="20"/>
        <v>146.733271</v>
      </c>
      <c r="S21" s="9">
        <f t="shared" si="20"/>
        <v>485.69136799999995</v>
      </c>
      <c r="T21" s="9">
        <f t="shared" ref="T21" si="21">T11</f>
        <v>2340.783637</v>
      </c>
      <c r="V21" s="10"/>
      <c r="W21" s="10">
        <f t="shared" ref="W21:Y21" si="22">W11*1000</f>
        <v>11434.604846</v>
      </c>
      <c r="X21" s="10">
        <f t="shared" si="22"/>
        <v>16962.119888999998</v>
      </c>
      <c r="Y21" s="10">
        <f t="shared" si="22"/>
        <v>15926.764654999999</v>
      </c>
      <c r="Z21" s="10">
        <f t="shared" ref="Z21:AA21" si="23">Z11*1000</f>
        <v>52717.961829000007</v>
      </c>
      <c r="AA21" s="10">
        <f t="shared" si="23"/>
        <v>254073.985063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5B12-D0DC-4C21-A672-7C60F1DAD002}">
  <dimension ref="A1:AL21"/>
  <sheetViews>
    <sheetView workbookViewId="0">
      <selection activeCell="C8" sqref="C8"/>
    </sheetView>
  </sheetViews>
  <sheetFormatPr defaultRowHeight="15" x14ac:dyDescent="0.25"/>
  <cols>
    <col min="3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14" max="14" width="12.85546875" customWidth="1"/>
    <col min="24" max="24" width="12.5703125" customWidth="1"/>
    <col min="26" max="26" width="11.85546875" customWidth="1"/>
  </cols>
  <sheetData>
    <row r="1" spans="1:38" x14ac:dyDescent="0.25">
      <c r="A1" t="s">
        <v>75</v>
      </c>
    </row>
    <row r="3" spans="1:38" x14ac:dyDescent="0.25">
      <c r="C3" t="s">
        <v>54</v>
      </c>
      <c r="I3" t="s">
        <v>55</v>
      </c>
      <c r="P3" s="15" t="s">
        <v>78</v>
      </c>
      <c r="Q3" s="15"/>
      <c r="R3" s="15"/>
      <c r="S3" s="15"/>
    </row>
    <row r="4" spans="1:38" x14ac:dyDescent="0.25">
      <c r="P4" s="15"/>
      <c r="Q4" s="15"/>
      <c r="R4" s="15"/>
      <c r="S4" s="15"/>
      <c r="X4" s="14" t="s">
        <v>80</v>
      </c>
      <c r="Y4" s="15"/>
      <c r="Z4" t="s">
        <v>79</v>
      </c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ht="26.25" x14ac:dyDescent="0.25">
      <c r="C5" s="6" t="s">
        <v>18</v>
      </c>
      <c r="D5" s="6" t="s">
        <v>34</v>
      </c>
      <c r="E5" s="6" t="s">
        <v>26</v>
      </c>
      <c r="F5" s="6" t="s">
        <v>30</v>
      </c>
      <c r="G5" s="6" t="s">
        <v>14</v>
      </c>
      <c r="H5" s="7"/>
      <c r="I5" s="6" t="str">
        <f>C5</f>
        <v>Coal</v>
      </c>
      <c r="J5" s="6" t="str">
        <f>D5</f>
        <v>Petroleum</v>
      </c>
      <c r="K5" s="6" t="str">
        <f>E5</f>
        <v>Natural Gas</v>
      </c>
      <c r="L5" s="6" t="str">
        <f>F5</f>
        <v>Other Gases</v>
      </c>
      <c r="M5" t="s">
        <v>61</v>
      </c>
      <c r="P5" s="16" t="s">
        <v>57</v>
      </c>
      <c r="Q5" s="16" t="s">
        <v>58</v>
      </c>
      <c r="R5" s="14" t="s">
        <v>14</v>
      </c>
      <c r="S5" s="14"/>
      <c r="T5" s="18" t="s">
        <v>57</v>
      </c>
      <c r="U5" s="18" t="s">
        <v>58</v>
      </c>
      <c r="V5" t="s">
        <v>14</v>
      </c>
      <c r="X5" s="18" t="s">
        <v>32</v>
      </c>
      <c r="Z5" s="18" t="s">
        <v>32</v>
      </c>
      <c r="AC5" s="20"/>
      <c r="AD5" s="14"/>
      <c r="AE5" s="14"/>
      <c r="AF5" s="14"/>
      <c r="AG5" s="15"/>
      <c r="AH5" s="15"/>
      <c r="AI5" s="15"/>
      <c r="AJ5" s="15"/>
      <c r="AK5" s="15"/>
      <c r="AL5" s="15"/>
    </row>
    <row r="6" spans="1:38" x14ac:dyDescent="0.25">
      <c r="P6" s="15" t="s">
        <v>71</v>
      </c>
      <c r="Q6" s="15" t="s">
        <v>71</v>
      </c>
      <c r="R6" s="15" t="s">
        <v>71</v>
      </c>
      <c r="S6" s="15"/>
      <c r="X6" s="15"/>
      <c r="Y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 x14ac:dyDescent="0.25">
      <c r="B7" t="s">
        <v>56</v>
      </c>
      <c r="P7" s="15" t="s">
        <v>72</v>
      </c>
      <c r="Q7" s="15" t="s">
        <v>73</v>
      </c>
      <c r="R7" s="15" t="s">
        <v>73</v>
      </c>
      <c r="S7" s="15"/>
      <c r="T7" t="s">
        <v>81</v>
      </c>
      <c r="U7" t="s">
        <v>81</v>
      </c>
      <c r="V7" t="s">
        <v>65</v>
      </c>
      <c r="X7" s="15"/>
      <c r="Y7" s="15"/>
      <c r="AC7" s="15"/>
      <c r="AD7" s="15"/>
      <c r="AE7" s="15"/>
      <c r="AF7" s="15"/>
    </row>
    <row r="8" spans="1:38" x14ac:dyDescent="0.25">
      <c r="B8">
        <v>2014</v>
      </c>
      <c r="C8">
        <f>'Elec Btu Consumption'!AP106</f>
        <v>215.35077100000001</v>
      </c>
      <c r="D8">
        <f>'Elec Btu Consumption'!AQ106</f>
        <v>14.229244</v>
      </c>
      <c r="E8">
        <f>'Elec Btu Consumption'!AR106</f>
        <v>869.20892099999992</v>
      </c>
      <c r="F8">
        <f>'Elec Btu Consumption'!AS106</f>
        <v>21.197621999999999</v>
      </c>
      <c r="G8">
        <f t="shared" ref="G8:G11" si="0">SUM(C8:F8)</f>
        <v>1119.9865579999998</v>
      </c>
      <c r="I8">
        <f>ElecGen!AP110</f>
        <v>19.352692242999996</v>
      </c>
      <c r="J8">
        <f>ElecGen!AQ110</f>
        <v>2.1352615459999997</v>
      </c>
      <c r="K8">
        <f>ElecGen!AR110</f>
        <v>121.29562257999999</v>
      </c>
      <c r="L8">
        <f>ElecGen!AS110</f>
        <v>2.8636492720000009</v>
      </c>
      <c r="M8">
        <f t="shared" ref="M8:M11" si="1">SUM(I8:L8)</f>
        <v>145.64722564099998</v>
      </c>
      <c r="P8" s="15">
        <f>'Elec Btu Consumption'!AV106</f>
        <v>27.882663999999998</v>
      </c>
      <c r="Q8" s="15">
        <f>'Elec Btu Consumption'!AW106</f>
        <v>13.609603999999999</v>
      </c>
      <c r="R8" s="15"/>
      <c r="S8" s="15"/>
      <c r="T8">
        <f>ElecGen!AV110</f>
        <v>2.4094078409999993</v>
      </c>
      <c r="U8">
        <f>ElecGen!AW110</f>
        <v>1.076471347</v>
      </c>
      <c r="X8">
        <f>'Elec Btu Consumption'!$U$17</f>
        <v>11.603054</v>
      </c>
      <c r="Z8">
        <f>ElecGen!$U$17</f>
        <v>0.90849116000000008</v>
      </c>
    </row>
    <row r="9" spans="1:38" x14ac:dyDescent="0.25">
      <c r="B9">
        <v>2015</v>
      </c>
      <c r="C9">
        <f>'Elec Btu Consumption'!AP107</f>
        <v>189.56667099999999</v>
      </c>
      <c r="D9">
        <f>'Elec Btu Consumption'!AQ107</f>
        <v>15.003373999999999</v>
      </c>
      <c r="E9">
        <f>'Elec Btu Consumption'!AR107</f>
        <v>917.552772</v>
      </c>
      <c r="F9">
        <f>'Elec Btu Consumption'!AS107</f>
        <v>27.231597999999998</v>
      </c>
      <c r="G9">
        <f t="shared" si="0"/>
        <v>1149.354415</v>
      </c>
      <c r="I9">
        <f>ElecGen!AP111</f>
        <v>17.079283780000001</v>
      </c>
      <c r="J9">
        <f>ElecGen!AQ111</f>
        <v>2.2800108880000001</v>
      </c>
      <c r="K9">
        <f>ElecGen!AR111</f>
        <v>127.892051114</v>
      </c>
      <c r="L9">
        <f>ElecGen!AS111</f>
        <v>3.5167185309999995</v>
      </c>
      <c r="M9">
        <f t="shared" si="1"/>
        <v>150.768064313</v>
      </c>
      <c r="P9" s="15">
        <f>'Elec Btu Consumption'!AV107</f>
        <v>25.522895999999999</v>
      </c>
      <c r="Q9" s="15">
        <f>'Elec Btu Consumption'!AW107</f>
        <v>14.734845</v>
      </c>
      <c r="R9" s="15"/>
      <c r="S9" s="15"/>
      <c r="T9">
        <f>ElecGen!AV111</f>
        <v>2.2271362379999999</v>
      </c>
      <c r="U9">
        <f>ElecGen!AW111</f>
        <v>1.174726328</v>
      </c>
      <c r="X9">
        <f>'Elec Btu Consumption'!$U$44</f>
        <v>12.806218999999999</v>
      </c>
      <c r="Z9">
        <f>ElecGen!$U$47</f>
        <v>1.0026250719999998</v>
      </c>
    </row>
    <row r="10" spans="1:38" x14ac:dyDescent="0.25">
      <c r="B10">
        <v>2016</v>
      </c>
      <c r="C10">
        <f>'Elec Btu Consumption'!AP108</f>
        <v>163.38018399999999</v>
      </c>
      <c r="D10">
        <f>'Elec Btu Consumption'!AQ108</f>
        <v>16.431113</v>
      </c>
      <c r="E10">
        <f>'Elec Btu Consumption'!AR108</f>
        <v>865.87613799999997</v>
      </c>
      <c r="F10">
        <f>'Elec Btu Consumption'!AS108</f>
        <v>18.625014</v>
      </c>
      <c r="G10">
        <f t="shared" si="0"/>
        <v>1064.312449</v>
      </c>
      <c r="I10">
        <f>ElecGen!AP112</f>
        <v>14.292641299</v>
      </c>
      <c r="J10">
        <f>ElecGen!AQ112</f>
        <v>1.9048117679999998</v>
      </c>
      <c r="K10">
        <f>ElecGen!AR112</f>
        <v>129.24533118800002</v>
      </c>
      <c r="L10">
        <f>ElecGen!AS112</f>
        <v>3.758351966999999</v>
      </c>
      <c r="M10">
        <f t="shared" si="1"/>
        <v>149.20113622200003</v>
      </c>
      <c r="P10" s="15">
        <f>'Elec Btu Consumption'!AV108</f>
        <v>20.49325</v>
      </c>
      <c r="Q10" s="15">
        <f>'Elec Btu Consumption'!AW108</f>
        <v>11.120108</v>
      </c>
      <c r="R10" s="15"/>
      <c r="S10" s="15"/>
      <c r="T10">
        <f>ElecGen!AV112</f>
        <v>2.1425531749999998</v>
      </c>
      <c r="U10">
        <f>ElecGen!AW112</f>
        <v>1.2215850909999999</v>
      </c>
      <c r="X10">
        <f>'Elec Btu Consumption'!$U$70</f>
        <v>8.8119899999999998</v>
      </c>
      <c r="Z10">
        <f>ElecGen!$U$73</f>
        <v>0.96454076399999999</v>
      </c>
    </row>
    <row r="11" spans="1:38" x14ac:dyDescent="0.25">
      <c r="B11">
        <v>2017</v>
      </c>
      <c r="C11">
        <f>'Elec Btu Consumption'!AP109</f>
        <v>144.823194</v>
      </c>
      <c r="D11">
        <f>'Elec Btu Consumption'!AQ109</f>
        <v>16.349275000000002</v>
      </c>
      <c r="E11">
        <f>'Elec Btu Consumption'!AR109</f>
        <v>774.98536300000001</v>
      </c>
      <c r="F11">
        <f>'Elec Btu Consumption'!AS109</f>
        <v>19.59845</v>
      </c>
      <c r="G11">
        <f t="shared" si="0"/>
        <v>955.75628199999994</v>
      </c>
      <c r="I11">
        <f>ElecGen!AP113</f>
        <v>12.577887787000002</v>
      </c>
      <c r="J11">
        <f>ElecGen!AQ113</f>
        <v>1.9042151599999997</v>
      </c>
      <c r="K11">
        <f>ElecGen!AR113</f>
        <v>115.93512160799999</v>
      </c>
      <c r="L11">
        <f>ElecGen!AS113</f>
        <v>3.9778780930000002</v>
      </c>
      <c r="M11">
        <f t="shared" si="1"/>
        <v>134.39510264799998</v>
      </c>
      <c r="P11" s="15">
        <f>'Elec Btu Consumption'!AV109</f>
        <v>21.821179999999998</v>
      </c>
      <c r="Q11" s="15">
        <f>'Elec Btu Consumption'!AW109</f>
        <v>10.834444999999999</v>
      </c>
      <c r="R11" s="15"/>
      <c r="S11" s="15"/>
      <c r="T11">
        <f>ElecGen!AV113</f>
        <v>2.2066866269999998</v>
      </c>
      <c r="U11">
        <f>ElecGen!AW113</f>
        <v>1.1216025649999999</v>
      </c>
      <c r="X11">
        <f>'Elec Btu Consumption'!$U$97</f>
        <v>8.2204909999999991</v>
      </c>
      <c r="Z11">
        <f>ElecGen!$U$99</f>
        <v>0.85514316399999979</v>
      </c>
    </row>
    <row r="12" spans="1:38" x14ac:dyDescent="0.25">
      <c r="P12" s="15"/>
      <c r="Q12" s="15"/>
      <c r="R12" s="15"/>
      <c r="S12" s="15"/>
    </row>
    <row r="13" spans="1:38" x14ac:dyDescent="0.25">
      <c r="P13" s="15"/>
      <c r="Q13" s="15"/>
      <c r="R13" s="15"/>
      <c r="S13" s="15"/>
    </row>
    <row r="14" spans="1:38" x14ac:dyDescent="0.25">
      <c r="P14" s="15"/>
      <c r="Q14" s="15"/>
      <c r="R14" s="15"/>
      <c r="S14" s="15"/>
    </row>
    <row r="15" spans="1:38" x14ac:dyDescent="0.25">
      <c r="B15" t="s">
        <v>74</v>
      </c>
      <c r="P15" s="15"/>
      <c r="Q15" s="15"/>
      <c r="R15" s="15"/>
      <c r="S15" s="15"/>
    </row>
    <row r="16" spans="1:38" x14ac:dyDescent="0.25">
      <c r="I16" t="s">
        <v>65</v>
      </c>
      <c r="P16" s="15"/>
      <c r="Q16" s="15"/>
      <c r="R16" s="15"/>
      <c r="S16" s="15"/>
    </row>
    <row r="17" spans="2:26" x14ac:dyDescent="0.25">
      <c r="P17" s="15"/>
      <c r="Q17" s="15"/>
      <c r="R17" s="15"/>
      <c r="S17" s="15"/>
      <c r="T17" t="s">
        <v>65</v>
      </c>
      <c r="U17" t="s">
        <v>65</v>
      </c>
      <c r="V17" t="s">
        <v>65</v>
      </c>
      <c r="X17" t="s">
        <v>82</v>
      </c>
      <c r="Z17" t="s">
        <v>65</v>
      </c>
    </row>
    <row r="18" spans="2:26" x14ac:dyDescent="0.25">
      <c r="B18">
        <v>2014</v>
      </c>
      <c r="C18" s="19">
        <f>C8</f>
        <v>215.35077100000001</v>
      </c>
      <c r="D18" s="19">
        <f t="shared" ref="D18:F18" si="2">D8</f>
        <v>14.229244</v>
      </c>
      <c r="E18" s="19">
        <f t="shared" si="2"/>
        <v>869.20892099999992</v>
      </c>
      <c r="F18" s="19">
        <f t="shared" si="2"/>
        <v>21.197621999999999</v>
      </c>
      <c r="G18" s="19">
        <f t="shared" ref="G18:G21" si="3">SUM(C18:F18)</f>
        <v>1119.9865579999998</v>
      </c>
      <c r="I18" s="10">
        <f>I8*1000</f>
        <v>19352.692242999998</v>
      </c>
      <c r="J18" s="10">
        <f t="shared" ref="J18:L21" si="4">J8*1000</f>
        <v>2135.2615459999997</v>
      </c>
      <c r="K18" s="10">
        <f t="shared" si="4"/>
        <v>121295.62257999998</v>
      </c>
      <c r="L18" s="10">
        <f t="shared" si="4"/>
        <v>2863.649272000001</v>
      </c>
      <c r="M18" s="10">
        <f t="shared" ref="M18:M21" si="5">SUM(I18:L18)</f>
        <v>145647.225641</v>
      </c>
      <c r="P18" s="9">
        <f>P8</f>
        <v>27.882663999999998</v>
      </c>
      <c r="Q18" s="9">
        <f t="shared" ref="Q18" si="6">Q8</f>
        <v>13.609603999999999</v>
      </c>
      <c r="S18" s="10"/>
      <c r="T18" s="10">
        <f t="shared" ref="T18:U21" si="7">T8*1000</f>
        <v>2409.4078409999993</v>
      </c>
      <c r="U18" s="10">
        <f t="shared" si="7"/>
        <v>1076.4713469999999</v>
      </c>
      <c r="X18" s="19">
        <f>X8</f>
        <v>11.603054</v>
      </c>
      <c r="Z18" s="19">
        <f t="shared" ref="Z18" si="8">Z8*1000</f>
        <v>908.49116000000004</v>
      </c>
    </row>
    <row r="19" spans="2:26" x14ac:dyDescent="0.25">
      <c r="B19">
        <v>2015</v>
      </c>
      <c r="C19" s="19">
        <f t="shared" ref="C19:F21" si="9">C9</f>
        <v>189.56667099999999</v>
      </c>
      <c r="D19" s="19">
        <f t="shared" si="9"/>
        <v>15.003373999999999</v>
      </c>
      <c r="E19" s="19">
        <f t="shared" si="9"/>
        <v>917.552772</v>
      </c>
      <c r="F19" s="19">
        <f t="shared" si="9"/>
        <v>27.231597999999998</v>
      </c>
      <c r="G19" s="19">
        <f t="shared" si="3"/>
        <v>1149.354415</v>
      </c>
      <c r="I19" s="10">
        <f>I9*1000</f>
        <v>17079.283780000002</v>
      </c>
      <c r="J19" s="10">
        <f t="shared" si="4"/>
        <v>2280.0108880000003</v>
      </c>
      <c r="K19" s="10">
        <f t="shared" si="4"/>
        <v>127892.051114</v>
      </c>
      <c r="L19" s="10">
        <f t="shared" si="4"/>
        <v>3516.7185309999995</v>
      </c>
      <c r="M19" s="10">
        <f t="shared" si="5"/>
        <v>150768.06431299998</v>
      </c>
      <c r="P19" s="9">
        <f t="shared" ref="P19:Q21" si="10">P9</f>
        <v>25.522895999999999</v>
      </c>
      <c r="Q19" s="9">
        <f t="shared" si="10"/>
        <v>14.734845</v>
      </c>
      <c r="S19" s="10"/>
      <c r="T19" s="10">
        <f t="shared" si="7"/>
        <v>2227.136238</v>
      </c>
      <c r="U19" s="10">
        <f t="shared" si="7"/>
        <v>1174.726328</v>
      </c>
      <c r="X19" s="19">
        <f t="shared" ref="X19:X21" si="11">X9</f>
        <v>12.806218999999999</v>
      </c>
      <c r="Z19" s="19">
        <f t="shared" ref="Z19" si="12">Z9*1000</f>
        <v>1002.6250719999998</v>
      </c>
    </row>
    <row r="20" spans="2:26" x14ac:dyDescent="0.25">
      <c r="B20">
        <v>2016</v>
      </c>
      <c r="C20" s="19">
        <f t="shared" si="9"/>
        <v>163.38018399999999</v>
      </c>
      <c r="D20" s="19">
        <f t="shared" si="9"/>
        <v>16.431113</v>
      </c>
      <c r="E20" s="19">
        <f t="shared" si="9"/>
        <v>865.87613799999997</v>
      </c>
      <c r="F20" s="19">
        <f t="shared" si="9"/>
        <v>18.625014</v>
      </c>
      <c r="G20" s="19">
        <f t="shared" si="3"/>
        <v>1064.312449</v>
      </c>
      <c r="I20" s="10">
        <f t="shared" ref="I20:K21" si="13">I10*1000</f>
        <v>14292.641298999999</v>
      </c>
      <c r="J20" s="10">
        <f t="shared" si="13"/>
        <v>1904.8117679999998</v>
      </c>
      <c r="K20" s="10">
        <f t="shared" si="13"/>
        <v>129245.33118800003</v>
      </c>
      <c r="L20" s="10">
        <f t="shared" si="4"/>
        <v>3758.3519669999991</v>
      </c>
      <c r="M20" s="10">
        <f t="shared" si="5"/>
        <v>149201.13622200003</v>
      </c>
      <c r="P20" s="9">
        <f t="shared" si="10"/>
        <v>20.49325</v>
      </c>
      <c r="Q20" s="9">
        <f t="shared" si="10"/>
        <v>11.120108</v>
      </c>
      <c r="S20" s="10"/>
      <c r="T20" s="10">
        <f t="shared" si="7"/>
        <v>2142.5531749999996</v>
      </c>
      <c r="U20" s="10">
        <f t="shared" si="7"/>
        <v>1221.5850909999999</v>
      </c>
      <c r="X20" s="19">
        <f t="shared" si="11"/>
        <v>8.8119899999999998</v>
      </c>
      <c r="Z20" s="19">
        <f t="shared" ref="Z20" si="14">Z10*1000</f>
        <v>964.54076399999997</v>
      </c>
    </row>
    <row r="21" spans="2:26" x14ac:dyDescent="0.25">
      <c r="B21">
        <v>2017</v>
      </c>
      <c r="C21" s="19">
        <f t="shared" si="9"/>
        <v>144.823194</v>
      </c>
      <c r="D21" s="19">
        <f t="shared" si="9"/>
        <v>16.349275000000002</v>
      </c>
      <c r="E21" s="19">
        <f t="shared" si="9"/>
        <v>774.98536300000001</v>
      </c>
      <c r="F21" s="19">
        <f t="shared" si="9"/>
        <v>19.59845</v>
      </c>
      <c r="G21" s="19">
        <f t="shared" si="3"/>
        <v>955.75628199999994</v>
      </c>
      <c r="I21" s="10">
        <f t="shared" si="13"/>
        <v>12577.887787000001</v>
      </c>
      <c r="J21" s="10">
        <f t="shared" si="13"/>
        <v>1904.2151599999997</v>
      </c>
      <c r="K21" s="10">
        <f t="shared" si="13"/>
        <v>115935.12160799999</v>
      </c>
      <c r="L21" s="10">
        <f t="shared" si="4"/>
        <v>3977.8780930000003</v>
      </c>
      <c r="M21" s="10">
        <f t="shared" si="5"/>
        <v>134395.102648</v>
      </c>
      <c r="P21" s="9">
        <f t="shared" si="10"/>
        <v>21.821179999999998</v>
      </c>
      <c r="Q21" s="9">
        <f t="shared" si="10"/>
        <v>10.834444999999999</v>
      </c>
      <c r="S21" s="10"/>
      <c r="T21" s="10">
        <f t="shared" si="7"/>
        <v>2206.686627</v>
      </c>
      <c r="U21" s="10">
        <f t="shared" si="7"/>
        <v>1121.6025649999999</v>
      </c>
      <c r="X21" s="19">
        <f t="shared" si="11"/>
        <v>8.2204909999999991</v>
      </c>
      <c r="Z21" s="19">
        <f t="shared" ref="Z21" si="15">Z11*1000</f>
        <v>855.14316399999984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Fuel Consumption</vt:lpstr>
      <vt:lpstr>Elec Btu Consumption</vt:lpstr>
      <vt:lpstr>ElecGen</vt:lpstr>
      <vt:lpstr>Commercial</vt:lpstr>
      <vt:lpstr>Industrial</vt:lpstr>
      <vt:lpstr>Electricity-only</vt:lpstr>
      <vt:lpstr>CHP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2020-01-06T16:54:20Z</dcterms:created>
  <dcterms:modified xsi:type="dcterms:W3CDTF">2020-06-14T22:32:55Z</dcterms:modified>
</cp:coreProperties>
</file>