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s\Desktop\investment_analysis\excel\moodys_methodologies\"/>
    </mc:Choice>
  </mc:AlternateContent>
  <xr:revisionPtr revIDLastSave="0" documentId="13_ncr:1_{ED745672-ADBB-428C-91C6-68D8CADBEA23}" xr6:coauthVersionLast="46" xr6:coauthVersionMax="46" xr10:uidLastSave="{00000000-0000-0000-0000-000000000000}"/>
  <bookViews>
    <workbookView xWindow="-15" yWindow="45" windowWidth="14250" windowHeight="15585" xr2:uid="{3BB2EB93-BB3C-4311-8EDB-FEE2792389A7}"/>
  </bookViews>
  <sheets>
    <sheet name="Scorecard" sheetId="1" r:id="rId1"/>
    <sheet name="View" sheetId="2" r:id="rId2"/>
    <sheet name="Financials" sheetId="3" r:id="rId3"/>
    <sheet name="Qualitati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5" i="2" a="1"/>
  <c r="C5" i="2" s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A18" i="3"/>
  <c r="A19" i="3"/>
  <c r="A20" i="3"/>
  <c r="A21" i="3"/>
  <c r="A22" i="3"/>
  <c r="A23" i="3"/>
  <c r="A24" i="3"/>
  <c r="A25" i="3"/>
  <c r="A26" i="3"/>
  <c r="A27" i="3"/>
  <c r="A28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M5" i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4" i="1"/>
  <c r="D12" i="1"/>
  <c r="E12" i="1" s="1"/>
  <c r="F12" i="1" s="1"/>
  <c r="G12" i="1" s="1"/>
  <c r="H12" i="1" s="1"/>
  <c r="I12" i="1" s="1"/>
  <c r="J12" i="1" s="1"/>
  <c r="K12" i="1" s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<sst xmlns="http://schemas.openxmlformats.org/spreadsheetml/2006/main" count="109" uniqueCount="74">
  <si>
    <t>Moodys Rating Methodology Scorecard</t>
  </si>
  <si>
    <t>Aggregate Score Rating</t>
  </si>
  <si>
    <t>Sub-factor weighting</t>
  </si>
  <si>
    <t>&lt;/&gt;</t>
  </si>
  <si>
    <t>Aaa</t>
  </si>
  <si>
    <t>Aa</t>
  </si>
  <si>
    <t>A</t>
  </si>
  <si>
    <t>Baa</t>
  </si>
  <si>
    <t>Ba</t>
  </si>
  <si>
    <t>B</t>
  </si>
  <si>
    <t>Caa</t>
  </si>
  <si>
    <t>Ca</t>
  </si>
  <si>
    <t>Rating</t>
  </si>
  <si>
    <t>Score</t>
  </si>
  <si>
    <t>&gt;</t>
  </si>
  <si>
    <t>&lt;</t>
  </si>
  <si>
    <t>-</t>
  </si>
  <si>
    <t>Aa1</t>
  </si>
  <si>
    <t>Aa2</t>
  </si>
  <si>
    <t>Aa3</t>
  </si>
  <si>
    <t>A1</t>
  </si>
  <si>
    <t>A2</t>
  </si>
  <si>
    <t>A3</t>
  </si>
  <si>
    <t>Baa1</t>
  </si>
  <si>
    <t>Baa2</t>
  </si>
  <si>
    <t>Universe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</si>
  <si>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</si>
  <si>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</si>
  <si>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</si>
  <si>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</si>
  <si>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</si>
  <si>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</si>
  <si>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</si>
  <si>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</si>
  <si>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</si>
  <si>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</si>
  <si>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Construction</t>
  </si>
  <si>
    <t>EBITDA</t>
  </si>
  <si>
    <t>Symbols</t>
  </si>
  <si>
    <t>Revenue</t>
  </si>
  <si>
    <t>Column1</t>
  </si>
  <si>
    <t>Column3</t>
  </si>
  <si>
    <t>Column5</t>
  </si>
  <si>
    <t>Column7</t>
  </si>
  <si>
    <t>TTM ($, B)</t>
  </si>
  <si>
    <t>Capex</t>
  </si>
  <si>
    <t>Debt</t>
  </si>
  <si>
    <t>FCF</t>
  </si>
  <si>
    <t>EBIT</t>
  </si>
  <si>
    <t>Interest Expense</t>
  </si>
  <si>
    <t>Column9</t>
  </si>
  <si>
    <t>USCR</t>
  </si>
  <si>
    <t>MLM</t>
  </si>
  <si>
    <t>VMC</t>
  </si>
  <si>
    <t>NSC</t>
  </si>
  <si>
    <t>CMI</t>
  </si>
  <si>
    <t>Diversity</t>
  </si>
  <si>
    <t>Revenue &amp; Margin Stability</t>
  </si>
  <si>
    <t>EBITDA / Interest Expense</t>
  </si>
  <si>
    <t>Debt / EBITDA</t>
  </si>
  <si>
    <t>FFO / Debt</t>
  </si>
  <si>
    <t>CAT</t>
  </si>
  <si>
    <t>NUE</t>
  </si>
  <si>
    <t>DHI</t>
  </si>
  <si>
    <t>PWR</t>
  </si>
  <si>
    <t>NVR</t>
  </si>
  <si>
    <t>MYRG</t>
  </si>
  <si>
    <t>AMRC</t>
  </si>
  <si>
    <t>FIX</t>
  </si>
  <si>
    <t>PHM</t>
  </si>
  <si>
    <t>KBH</t>
  </si>
  <si>
    <t>GRBK</t>
  </si>
  <si>
    <t>MTH</t>
  </si>
  <si>
    <t>STRL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</si>
</sst>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\x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9" fontId="2" fillId="0" borderId="3" xfId="3" applyFont="1" applyBorder="1" applyAlignment="1">
      <alignment horizontal="center" wrapText="1"/>
    </xf>
    <xf numFmtId="9" fontId="2" fillId="0" borderId="4" xfId="3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9" fontId="2" fillId="0" borderId="7" xfId="3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9" fontId="0" fillId="0" borderId="3" xfId="3" applyFont="1" applyBorder="1" applyAlignment="1">
      <alignment horizontal="center" wrapText="1"/>
    </xf>
    <xf numFmtId="9" fontId="0" fillId="0" borderId="5" xfId="3" applyFont="1" applyBorder="1" applyAlignment="1">
      <alignment horizontal="center" wrapText="1"/>
    </xf>
    <xf numFmtId="44" fontId="0" fillId="0" borderId="3" xfId="2" applyFont="1" applyBorder="1" applyAlignment="1">
      <alignment horizontal="center" wrapText="1"/>
    </xf>
    <xf numFmtId="44" fontId="0" fillId="0" borderId="4" xfId="2" applyFont="1" applyBorder="1" applyAlignment="1">
      <alignment horizontal="center" wrapText="1"/>
    </xf>
    <xf numFmtId="44" fontId="0" fillId="0" borderId="5" xfId="2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0" xfId="0" applyFont="1" applyAlignment="1">
      <alignment horizontal="center" wrapText="1"/>
    </xf>
    <xf numFmtId="9" fontId="0" fillId="0" borderId="8" xfId="3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43" fontId="0" fillId="0" borderId="9" xfId="3" applyNumberFormat="1" applyFont="1" applyBorder="1" applyAlignment="1">
      <alignment horizontal="center" wrapText="1"/>
    </xf>
    <xf numFmtId="9" fontId="0" fillId="0" borderId="0" xfId="3" applyFont="1" applyBorder="1" applyAlignment="1">
      <alignment horizontal="center" wrapText="1"/>
    </xf>
    <xf numFmtId="9" fontId="0" fillId="0" borderId="9" xfId="3" applyFont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9" xfId="0" applyNumberForma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9" fontId="0" fillId="0" borderId="1" xfId="3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9" fontId="0" fillId="0" borderId="2" xfId="3" applyFont="1" applyBorder="1" applyAlignment="1">
      <alignment horizontal="center" wrapText="1"/>
    </xf>
    <xf numFmtId="9" fontId="0" fillId="0" borderId="0" xfId="3" applyFont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43" fontId="0" fillId="0" borderId="10" xfId="3" applyNumberFormat="1" applyFont="1" applyBorder="1" applyAlignment="1">
      <alignment horizontal="center" wrapText="1"/>
    </xf>
    <xf numFmtId="0" fontId="0" fillId="2" borderId="0" xfId="0" applyFill="1" applyAlignment="1">
      <alignment horizontal="center"/>
    </xf>
    <xf numFmtId="43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3" applyFont="1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quotePrefix="1" applyAlignment="1">
      <alignment horizontal="center"/>
    </xf>
    <xf numFmtId="43" fontId="0" fillId="0" borderId="0" xfId="1" applyFont="1"/>
    <xf numFmtId="0" fontId="0" fillId="5" borderId="0" xfId="0" applyFill="1"/>
    <xf numFmtId="44" fontId="0" fillId="0" borderId="0" xfId="2" applyFont="1" applyAlignment="1">
      <alignment horizontal="center"/>
    </xf>
    <xf numFmtId="44" fontId="0" fillId="0" borderId="0" xfId="2" applyFont="1"/>
    <xf numFmtId="0" fontId="0" fillId="0" borderId="12" xfId="0" applyFill="1" applyBorder="1" applyAlignment="1">
      <alignment horizontal="center" wrapText="1"/>
    </xf>
    <xf numFmtId="164" fontId="0" fillId="0" borderId="0" xfId="3" applyNumberFormat="1" applyFont="1" applyBorder="1" applyAlignment="1">
      <alignment horizontal="center" wrapText="1"/>
    </xf>
    <xf numFmtId="9" fontId="0" fillId="0" borderId="8" xfId="3" quotePrefix="1" applyFont="1" applyBorder="1" applyAlignment="1">
      <alignment horizontal="center" wrapText="1"/>
    </xf>
    <xf numFmtId="44" fontId="0" fillId="0" borderId="0" xfId="2" applyNumberFormat="1" applyFont="1" applyAlignment="1">
      <alignment horizontal="center"/>
    </xf>
    <xf numFmtId="9" fontId="0" fillId="0" borderId="0" xfId="3" quotePrefix="1" applyFont="1" applyBorder="1" applyAlignment="1">
      <alignment horizontal="center" wrapText="1"/>
    </xf>
    <xf numFmtId="164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44" fontId="0" fillId="0" borderId="0" xfId="2" applyFont="1" applyAlignment="1">
      <alignment horizontal="center" wrapText="1"/>
    </xf>
    <xf numFmtId="9" fontId="0" fillId="2" borderId="1" xfId="3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9" fontId="0" fillId="0" borderId="0" xfId="3" applyFont="1" applyAlignment="1">
      <alignment horizontal="center"/>
    </xf>
    <xf numFmtId="43" fontId="0" fillId="0" borderId="0" xfId="3" applyNumberFormat="1" applyFont="1" applyBorder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458200</xdr:colOff>
      <xdr:row>23</xdr:row>
      <xdr:rowOff>48243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382F7-A928-44F0-82E4-242F9521A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800" cy="44297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12</xdr:col>
      <xdr:colOff>1021</xdr:colOff>
      <xdr:row>42</xdr:row>
      <xdr:rowOff>86162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562395-F20A-426E-95EA-2A61CD9D7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7316221" cy="31341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4028C-503F-47B5-90F8-C58816F0F180}" name="Table2" displayName="Table2" ref="A4:J26" totalsRowShown="0" dataDxfId="19">
  <autoFilter ref="A4:J26" xr:uid="{15212B9C-BEB6-4681-8DC2-C28ECB74251F}"/>
  <sortState xmlns:xlrd2="http://schemas.microsoft.com/office/spreadsheetml/2017/richdata2" ref="A5:J15">
    <sortCondition ref="B4:B15"/>
  </sortState>
  <tableColumns count="10">
    <tableColumn id="1" xr3:uid="{8C363FA3-43C8-45B0-B91B-C76B0BFBAE4B}" name="Column1" dataDxfId="18">
      <calculatedColumnFormula>IF(Scorecard!A13=0,"",Scorecard!A13)</calculatedColumnFormula>
    </tableColumn>
    <tableColumn id="2" xr3:uid="{3EE89675-29E9-47A6-BA7E-4B787B9DDE3B}" name="Revenue" dataDxfId="17" dataCellStyle="Currency">
      <calculatedColumnFormula>VLOOKUP(Table2[[#This Row],[Column1]],Table24[#All],2,0)</calculatedColumnFormula>
    </tableColumn>
    <tableColumn id="11" xr3:uid="{95BBDFC9-D82D-4F88-AF60-1E035203824B}" name="Column3" dataDxfId="16" dataCellStyle="Comma">
      <calculatedColumnFormula array="1">INDEX( TRANSPOSE(Scorecard!$D$2:$K$2), MATCH(Table2[[#This Row],[Revenue]],Scorecard!$D$3:$J$3,-1),0)</calculatedColumnFormula>
    </tableColumn>
    <tableColumn id="3" xr3:uid="{1B53B036-EF56-4697-8673-FA0BF4E70C1A}" name="EBITDA" dataDxfId="15"/>
    <tableColumn id="12" xr3:uid="{5500684B-640D-4ADF-B01C-2FD285A63DD2}" name="Column5" dataDxfId="14"/>
    <tableColumn id="4" xr3:uid="{B2CED392-F2AF-4A6B-A458-CD7E266B73EE}" name="EBITDA / Interest Expense" dataDxfId="13"/>
    <tableColumn id="13" xr3:uid="{EFEE4E9E-604C-4386-8E2D-DDF56D0E0903}" name="Column7" dataDxfId="12"/>
    <tableColumn id="14" xr3:uid="{4D9BDFC6-1770-44BE-9849-D9C69AD13052}" name="Debt / EBITDA" dataDxfId="11"/>
    <tableColumn id="5" xr3:uid="{4C020A50-B746-41AE-82EB-158E40B98B03}" name="Column9" dataDxfId="10"/>
    <tableColumn id="15" xr3:uid="{EB981091-09CD-40DE-9A98-49995AFF8408}" name="FFO / Debt" dataDxfId="9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25C876-A989-4679-8780-D50D3531CC3B}" name="Table24" displayName="Table24" ref="A2:H28" totalsRowShown="0" dataDxfId="8">
  <autoFilter ref="A2:H28" xr:uid="{96919A3A-8EEE-4C81-88C4-A101D47006AD}"/>
  <sortState xmlns:xlrd2="http://schemas.microsoft.com/office/spreadsheetml/2017/richdata2" ref="A3:H17">
    <sortCondition descending="1" ref="B2:B17"/>
  </sortState>
  <tableColumns count="8">
    <tableColumn id="1" xr3:uid="{2C153251-DA60-4952-8240-3101E54ACA2F}" name="Symbols" dataDxfId="7">
      <calculatedColumnFormula>IF(Scorecard!A13=0,"",Scorecard!A13)</calculatedColumnFormula>
    </tableColumn>
    <tableColumn id="2" xr3:uid="{76961FD2-0D7D-4A57-9592-12FE1CDE562B}" name="Revenue" dataDxfId="6" dataCellStyle="Currency"/>
    <tableColumn id="3" xr3:uid="{3A82BF51-B6DC-4EB9-8A96-FD6AABB7EAEC}" name="EBITDA" dataDxfId="5"/>
    <tableColumn id="4" xr3:uid="{07E43A85-9CFD-4FDC-8DF8-27F60779DBFE}" name="Capex" dataDxfId="4"/>
    <tableColumn id="5" xr3:uid="{1079F81F-9BBC-42A8-A383-A0176396A906}" name="Debt" dataDxfId="3"/>
    <tableColumn id="6" xr3:uid="{9B6D01AE-52C1-4307-85F5-1D6F0330C528}" name="FCF" dataDxfId="2"/>
    <tableColumn id="7" xr3:uid="{CC71348A-4C44-4984-885A-F0D3BE9C5A4C}" name="EBIT" dataDxfId="1"/>
    <tableColumn id="8" xr3:uid="{EFE7DF01-3DA5-4FF1-8630-B25DB076DF0A}" name="Interest Expens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D406-D97C-4C20-B722-B36DCFE6BE20}">
  <dimension ref="A1:M30"/>
  <sheetViews>
    <sheetView tabSelected="1" zoomScale="82" zoomScaleNormal="82" workbookViewId="0">
      <selection activeCell="F18" sqref="F18"/>
    </sheetView>
  </sheetViews>
  <sheetFormatPr defaultRowHeight="15" x14ac:dyDescent="0.25"/>
  <cols>
    <col min="1" max="1" width="24.28515625" customWidth="1"/>
  </cols>
  <sheetData>
    <row r="1" spans="1:13" x14ac:dyDescent="0.25">
      <c r="A1" s="1" t="s">
        <v>36</v>
      </c>
      <c r="B1" s="57" t="s">
        <v>0</v>
      </c>
      <c r="C1" s="57"/>
      <c r="D1" s="57"/>
      <c r="E1" s="57"/>
      <c r="F1" s="57"/>
      <c r="G1" s="57"/>
      <c r="H1" s="57"/>
      <c r="I1" s="57"/>
      <c r="J1" s="57"/>
      <c r="K1" s="57"/>
      <c r="L1" s="58" t="s">
        <v>1</v>
      </c>
      <c r="M1" s="58"/>
    </row>
    <row r="2" spans="1:13" ht="60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7" t="s">
        <v>12</v>
      </c>
      <c r="M2" s="8" t="s">
        <v>13</v>
      </c>
    </row>
    <row r="3" spans="1:13" x14ac:dyDescent="0.25">
      <c r="A3" s="9" t="s">
        <v>39</v>
      </c>
      <c r="B3" s="10"/>
      <c r="C3" s="11"/>
      <c r="D3" s="12">
        <v>45</v>
      </c>
      <c r="E3" s="13">
        <v>15</v>
      </c>
      <c r="F3" s="13">
        <v>12</v>
      </c>
      <c r="G3" s="13">
        <v>7</v>
      </c>
      <c r="H3" s="13">
        <v>3.5</v>
      </c>
      <c r="I3" s="13">
        <v>1</v>
      </c>
      <c r="J3" s="13">
        <v>0.25</v>
      </c>
      <c r="K3" s="14" t="s">
        <v>15</v>
      </c>
      <c r="L3" s="15" t="s">
        <v>4</v>
      </c>
      <c r="M3" s="20">
        <v>1.5</v>
      </c>
    </row>
    <row r="4" spans="1:13" x14ac:dyDescent="0.25">
      <c r="A4" s="16" t="s">
        <v>37</v>
      </c>
      <c r="B4" s="17"/>
      <c r="C4" s="54"/>
      <c r="D4" s="56">
        <v>4</v>
      </c>
      <c r="E4" s="56">
        <v>2</v>
      </c>
      <c r="F4" s="56">
        <v>1.5</v>
      </c>
      <c r="G4" s="56">
        <v>0.75</v>
      </c>
      <c r="H4" s="56">
        <v>0.25</v>
      </c>
      <c r="I4" s="56">
        <v>0.125</v>
      </c>
      <c r="J4" s="56">
        <v>0.06</v>
      </c>
      <c r="K4" s="19"/>
      <c r="L4" s="15" t="s">
        <v>17</v>
      </c>
      <c r="M4" s="20">
        <f>M3+1</f>
        <v>2.5</v>
      </c>
    </row>
    <row r="5" spans="1:13" x14ac:dyDescent="0.25">
      <c r="A5" s="16" t="s">
        <v>56</v>
      </c>
      <c r="B5" s="17"/>
      <c r="C5" s="21"/>
      <c r="D5" s="21" t="s">
        <v>16</v>
      </c>
      <c r="E5" s="17" t="s">
        <v>16</v>
      </c>
      <c r="F5" s="17" t="s">
        <v>16</v>
      </c>
      <c r="G5" s="17" t="s">
        <v>16</v>
      </c>
      <c r="H5" s="17" t="s">
        <v>16</v>
      </c>
      <c r="I5" s="17" t="s">
        <v>16</v>
      </c>
      <c r="J5" s="17" t="s">
        <v>16</v>
      </c>
      <c r="K5" s="22" t="s">
        <v>15</v>
      </c>
      <c r="L5" s="15" t="s">
        <v>18</v>
      </c>
      <c r="M5" s="20">
        <f t="shared" ref="M5:M18" si="0">M4+1</f>
        <v>3.5</v>
      </c>
    </row>
    <row r="6" spans="1:13" ht="14.25" customHeight="1" x14ac:dyDescent="0.25">
      <c r="A6" s="16" t="s">
        <v>57</v>
      </c>
      <c r="B6" s="17"/>
      <c r="C6" s="21"/>
      <c r="D6" s="52" t="s">
        <v>16</v>
      </c>
      <c r="E6" s="50" t="s">
        <v>16</v>
      </c>
      <c r="F6" s="50" t="s">
        <v>16</v>
      </c>
      <c r="G6" s="50" t="s">
        <v>16</v>
      </c>
      <c r="H6" s="50" t="s">
        <v>16</v>
      </c>
      <c r="I6" s="50" t="s">
        <v>16</v>
      </c>
      <c r="J6" s="50" t="s">
        <v>16</v>
      </c>
      <c r="K6" s="22" t="s">
        <v>15</v>
      </c>
      <c r="L6" s="15" t="s">
        <v>19</v>
      </c>
      <c r="M6" s="20">
        <f t="shared" si="0"/>
        <v>4.5</v>
      </c>
    </row>
    <row r="7" spans="1:13" x14ac:dyDescent="0.25">
      <c r="A7" s="16" t="s">
        <v>58</v>
      </c>
      <c r="B7" s="17"/>
      <c r="C7" s="52"/>
      <c r="D7" s="53">
        <v>20</v>
      </c>
      <c r="E7" s="23">
        <v>15</v>
      </c>
      <c r="F7" s="23">
        <v>10</v>
      </c>
      <c r="G7" s="23">
        <v>5</v>
      </c>
      <c r="H7" s="23">
        <v>2.25</v>
      </c>
      <c r="I7" s="23">
        <v>1.2</v>
      </c>
      <c r="J7" s="23">
        <v>0.5</v>
      </c>
      <c r="K7" s="24" t="s">
        <v>14</v>
      </c>
      <c r="L7" s="15" t="s">
        <v>20</v>
      </c>
      <c r="M7" s="20">
        <f t="shared" si="0"/>
        <v>5.5</v>
      </c>
    </row>
    <row r="8" spans="1:13" x14ac:dyDescent="0.25">
      <c r="A8" s="16" t="s">
        <v>59</v>
      </c>
      <c r="B8" s="17"/>
      <c r="C8" s="21"/>
      <c r="D8" s="49">
        <v>0.25</v>
      </c>
      <c r="E8" s="49">
        <v>0.75</v>
      </c>
      <c r="F8" s="49">
        <v>1.5</v>
      </c>
      <c r="G8" s="49">
        <v>2.75</v>
      </c>
      <c r="H8" s="49">
        <v>4.5</v>
      </c>
      <c r="I8" s="49">
        <v>6.5</v>
      </c>
      <c r="J8" s="49">
        <v>9</v>
      </c>
      <c r="K8" s="22" t="s">
        <v>15</v>
      </c>
      <c r="L8" s="15" t="s">
        <v>21</v>
      </c>
      <c r="M8" s="20">
        <f t="shared" si="0"/>
        <v>6.5</v>
      </c>
    </row>
    <row r="9" spans="1:13" x14ac:dyDescent="0.25">
      <c r="A9" s="25" t="s">
        <v>60</v>
      </c>
      <c r="B9" s="21"/>
      <c r="C9" s="21"/>
      <c r="D9" s="21">
        <v>1</v>
      </c>
      <c r="E9" s="21">
        <v>0.8</v>
      </c>
      <c r="F9" s="21">
        <v>0.55000000000000004</v>
      </c>
      <c r="G9" s="21">
        <v>0.35</v>
      </c>
      <c r="H9" s="21">
        <v>0.2</v>
      </c>
      <c r="I9" s="21">
        <v>0.1</v>
      </c>
      <c r="J9" s="21">
        <v>0.05</v>
      </c>
      <c r="K9" s="22" t="s">
        <v>15</v>
      </c>
      <c r="L9" s="15" t="s">
        <v>22</v>
      </c>
      <c r="M9" s="20">
        <f t="shared" si="0"/>
        <v>7.5</v>
      </c>
    </row>
    <row r="10" spans="1:13" x14ac:dyDescent="0.25">
      <c r="A10" s="26"/>
      <c r="B10" s="27"/>
      <c r="C10" s="28"/>
      <c r="D10" s="28" t="s">
        <v>16</v>
      </c>
      <c r="E10" s="28" t="s">
        <v>16</v>
      </c>
      <c r="F10" s="28" t="s">
        <v>16</v>
      </c>
      <c r="G10" s="28" t="s">
        <v>16</v>
      </c>
      <c r="H10" s="28" t="s">
        <v>16</v>
      </c>
      <c r="I10" s="28" t="s">
        <v>16</v>
      </c>
      <c r="J10" s="28" t="s">
        <v>16</v>
      </c>
      <c r="K10" s="29" t="s">
        <v>16</v>
      </c>
      <c r="L10" s="15" t="s">
        <v>23</v>
      </c>
      <c r="M10" s="20">
        <f t="shared" si="0"/>
        <v>8.5</v>
      </c>
    </row>
    <row r="11" spans="1:13" x14ac:dyDescent="0.25">
      <c r="A11" s="18"/>
      <c r="B11" s="30">
        <f>SUM(B3:B10)</f>
        <v>0</v>
      </c>
      <c r="C11" s="31"/>
      <c r="D11" s="18"/>
      <c r="E11" s="18"/>
      <c r="F11" s="18"/>
      <c r="G11" s="18"/>
      <c r="H11" s="18"/>
      <c r="I11" s="18"/>
      <c r="J11" s="18"/>
      <c r="K11" s="18"/>
      <c r="L11" s="15" t="s">
        <v>24</v>
      </c>
      <c r="M11" s="20">
        <f t="shared" si="0"/>
        <v>9.5</v>
      </c>
    </row>
    <row r="12" spans="1:13" x14ac:dyDescent="0.25">
      <c r="A12" s="55" t="s">
        <v>25</v>
      </c>
      <c r="B12" s="31"/>
      <c r="C12" s="31"/>
      <c r="D12" s="18">
        <f>1</f>
        <v>1</v>
      </c>
      <c r="E12" s="18">
        <f>D12+1</f>
        <v>2</v>
      </c>
      <c r="F12" s="18">
        <f t="shared" ref="F12:K12" si="1">E12+1</f>
        <v>3</v>
      </c>
      <c r="G12" s="18">
        <f t="shared" si="1"/>
        <v>4</v>
      </c>
      <c r="H12" s="18">
        <f t="shared" si="1"/>
        <v>5</v>
      </c>
      <c r="I12" s="18">
        <f t="shared" si="1"/>
        <v>6</v>
      </c>
      <c r="J12" s="18">
        <f t="shared" si="1"/>
        <v>7</v>
      </c>
      <c r="K12" s="18">
        <f t="shared" si="1"/>
        <v>8</v>
      </c>
      <c r="L12" s="15" t="s">
        <v>26</v>
      </c>
      <c r="M12" s="20">
        <f t="shared" si="0"/>
        <v>10.5</v>
      </c>
    </row>
    <row r="13" spans="1:13" x14ac:dyDescent="0.25">
      <c r="A13" s="32" t="s">
        <v>51</v>
      </c>
      <c r="B13" s="31"/>
      <c r="C13" s="31"/>
      <c r="D13" s="18"/>
      <c r="E13" s="18"/>
      <c r="F13" s="18"/>
      <c r="G13" s="18"/>
      <c r="H13" s="18"/>
      <c r="I13" s="18"/>
      <c r="J13" s="18"/>
      <c r="K13" s="18"/>
      <c r="L13" s="15" t="s">
        <v>27</v>
      </c>
      <c r="M13" s="20">
        <f t="shared" si="0"/>
        <v>11.5</v>
      </c>
    </row>
    <row r="14" spans="1:13" x14ac:dyDescent="0.25">
      <c r="A14" s="33" t="s">
        <v>52</v>
      </c>
      <c r="B14" s="18"/>
      <c r="C14" s="31"/>
      <c r="D14" s="18"/>
      <c r="E14" s="18"/>
      <c r="F14" s="18"/>
      <c r="G14" s="18"/>
      <c r="H14" s="18"/>
      <c r="I14" s="18"/>
      <c r="J14" s="18"/>
      <c r="K14" s="18"/>
      <c r="L14" s="15" t="s">
        <v>28</v>
      </c>
      <c r="M14" s="20">
        <f t="shared" si="0"/>
        <v>12.5</v>
      </c>
    </row>
    <row r="15" spans="1:13" x14ac:dyDescent="0.25">
      <c r="A15" s="33" t="s">
        <v>53</v>
      </c>
      <c r="B15" s="31"/>
      <c r="C15" s="31"/>
      <c r="D15" s="18"/>
      <c r="E15" s="18"/>
      <c r="F15" s="18"/>
      <c r="G15" s="18"/>
      <c r="H15" s="18"/>
      <c r="I15" s="18"/>
      <c r="J15" s="18"/>
      <c r="K15" s="18"/>
      <c r="L15" s="15" t="s">
        <v>29</v>
      </c>
      <c r="M15" s="20">
        <f t="shared" si="0"/>
        <v>13.5</v>
      </c>
    </row>
    <row r="16" spans="1:13" x14ac:dyDescent="0.25">
      <c r="A16" s="33" t="s">
        <v>54</v>
      </c>
      <c r="B16" s="31"/>
      <c r="C16" s="31"/>
      <c r="D16" s="18"/>
      <c r="E16" s="18"/>
      <c r="F16" s="18"/>
      <c r="G16" s="18"/>
      <c r="H16" s="18"/>
      <c r="I16" s="18"/>
      <c r="J16" s="18"/>
      <c r="K16" s="18"/>
      <c r="L16" s="15" t="s">
        <v>30</v>
      </c>
      <c r="M16" s="20">
        <f t="shared" si="0"/>
        <v>14.5</v>
      </c>
    </row>
    <row r="17" spans="1:13" x14ac:dyDescent="0.25">
      <c r="A17" s="33" t="s">
        <v>55</v>
      </c>
      <c r="B17" s="31"/>
      <c r="C17" s="31"/>
      <c r="D17" s="18"/>
      <c r="E17" s="18"/>
      <c r="F17" s="18"/>
      <c r="G17" s="18"/>
      <c r="H17" s="18"/>
      <c r="I17" s="18"/>
      <c r="J17" s="18"/>
      <c r="K17" s="18"/>
      <c r="L17" s="15" t="s">
        <v>31</v>
      </c>
      <c r="M17" s="20">
        <f t="shared" si="0"/>
        <v>15.5</v>
      </c>
    </row>
    <row r="18" spans="1:13" x14ac:dyDescent="0.25">
      <c r="A18" s="33" t="s">
        <v>61</v>
      </c>
      <c r="B18" s="31"/>
      <c r="C18" s="31"/>
      <c r="D18" s="18"/>
      <c r="E18" s="18"/>
      <c r="F18" s="18"/>
      <c r="G18" s="18"/>
      <c r="H18" s="18"/>
      <c r="I18" s="18"/>
      <c r="J18" s="18"/>
      <c r="K18" s="18"/>
      <c r="L18" s="15" t="s">
        <v>32</v>
      </c>
      <c r="M18" s="20">
        <f t="shared" si="0"/>
        <v>16.5</v>
      </c>
    </row>
    <row r="19" spans="1:13" x14ac:dyDescent="0.25">
      <c r="A19" s="33" t="s">
        <v>62</v>
      </c>
      <c r="B19" s="31"/>
      <c r="C19" s="31"/>
      <c r="D19" s="18"/>
      <c r="E19" s="18"/>
      <c r="F19" s="18"/>
      <c r="G19" s="18"/>
      <c r="H19" s="18"/>
      <c r="I19" s="18"/>
      <c r="J19" s="18"/>
      <c r="K19" s="18"/>
      <c r="L19" s="15" t="s">
        <v>33</v>
      </c>
      <c r="M19" s="20">
        <f t="shared" ref="M19:M21" si="2">M18+1</f>
        <v>17.5</v>
      </c>
    </row>
    <row r="20" spans="1:13" x14ac:dyDescent="0.25">
      <c r="A20" s="33" t="s">
        <v>63</v>
      </c>
      <c r="B20" s="31"/>
      <c r="C20" s="31"/>
      <c r="D20" s="18"/>
      <c r="E20" s="18"/>
      <c r="F20" s="18"/>
      <c r="G20" s="18"/>
      <c r="H20" s="18"/>
      <c r="I20" s="18"/>
      <c r="J20" s="18"/>
      <c r="K20" s="18"/>
      <c r="L20" s="15" t="s">
        <v>34</v>
      </c>
      <c r="M20" s="20">
        <f t="shared" si="2"/>
        <v>18.5</v>
      </c>
    </row>
    <row r="21" spans="1:13" x14ac:dyDescent="0.25">
      <c r="A21" s="33" t="s">
        <v>64</v>
      </c>
      <c r="B21" s="31"/>
      <c r="C21" s="31"/>
      <c r="D21" s="18"/>
      <c r="E21" s="18"/>
      <c r="F21" s="18"/>
      <c r="G21" s="18"/>
      <c r="H21" s="18"/>
      <c r="I21" s="18"/>
      <c r="J21" s="18"/>
      <c r="K21" s="18"/>
      <c r="L21" s="15" t="s">
        <v>35</v>
      </c>
      <c r="M21" s="20">
        <f t="shared" si="2"/>
        <v>19.5</v>
      </c>
    </row>
    <row r="22" spans="1:13" x14ac:dyDescent="0.25">
      <c r="A22" s="33" t="s">
        <v>65</v>
      </c>
      <c r="B22" s="31"/>
      <c r="C22" s="31"/>
      <c r="D22" s="18"/>
      <c r="E22" s="18"/>
      <c r="F22" s="18"/>
      <c r="G22" s="18"/>
      <c r="H22" s="18"/>
      <c r="I22" s="18"/>
      <c r="J22" s="18"/>
      <c r="K22" s="18"/>
      <c r="L22" s="34" t="s">
        <v>11</v>
      </c>
      <c r="M22" s="35" t="s">
        <v>14</v>
      </c>
    </row>
    <row r="23" spans="1:13" x14ac:dyDescent="0.25">
      <c r="A23" s="33" t="s">
        <v>66</v>
      </c>
      <c r="B23" s="31"/>
      <c r="C23" s="31"/>
      <c r="D23" s="18"/>
      <c r="E23" s="18"/>
      <c r="F23" s="18"/>
      <c r="G23" s="18"/>
      <c r="H23" s="18"/>
      <c r="I23" s="18"/>
      <c r="J23" s="18"/>
      <c r="K23" s="18"/>
      <c r="L23" s="54"/>
      <c r="M23" s="61"/>
    </row>
    <row r="24" spans="1:13" x14ac:dyDescent="0.25">
      <c r="A24" s="33" t="s">
        <v>67</v>
      </c>
      <c r="B24" s="31"/>
      <c r="C24" s="31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x14ac:dyDescent="0.25">
      <c r="A25" s="48" t="s">
        <v>68</v>
      </c>
    </row>
    <row r="26" spans="1:13" x14ac:dyDescent="0.25">
      <c r="A26" s="48" t="s">
        <v>69</v>
      </c>
    </row>
    <row r="27" spans="1:13" x14ac:dyDescent="0.25">
      <c r="A27" s="48" t="s">
        <v>70</v>
      </c>
    </row>
    <row r="28" spans="1:13" x14ac:dyDescent="0.25">
      <c r="A28" s="48" t="s">
        <v>71</v>
      </c>
    </row>
    <row r="29" spans="1:13" x14ac:dyDescent="0.25">
      <c r="A29" s="48" t="s">
        <v>72</v>
      </c>
    </row>
    <row r="30" spans="1:13" x14ac:dyDescent="0.25">
      <c r="A30" s="48" t="s">
        <v>73</v>
      </c>
    </row>
  </sheetData>
  <mergeCells count="2">
    <mergeCell ref="B1:K1"/>
    <mergeCell ref="L1:M1"/>
  </mergeCells>
  <conditionalFormatting sqref="C2:C3 C11:C24 C5:C9">
    <cfRule type="cellIs" dxfId="29" priority="4" operator="equal">
      <formula>"&gt;"</formula>
    </cfRule>
    <cfRule type="cellIs" dxfId="28" priority="5" operator="equal">
      <formula>"&lt;"</formula>
    </cfRule>
  </conditionalFormatting>
  <conditionalFormatting sqref="A2:K10">
    <cfRule type="expression" dxfId="27" priority="3">
      <formula>MOD(ROW(),2)=0</formula>
    </cfRule>
  </conditionalFormatting>
  <conditionalFormatting sqref="L2:M23">
    <cfRule type="expression" dxfId="26" priority="2">
      <formula>MOD(ROW(),2)=0</formula>
    </cfRule>
  </conditionalFormatting>
  <conditionalFormatting sqref="A13:A30">
    <cfRule type="expression" dxfId="25" priority="1">
      <formula>MOD(ROW(),2)=0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C26B-1B56-4582-A5FC-4449DDE99445}">
  <dimension ref="A1:J26"/>
  <sheetViews>
    <sheetView workbookViewId="0">
      <selection activeCell="C37" sqref="C37"/>
    </sheetView>
  </sheetViews>
  <sheetFormatPr defaultRowHeight="15" x14ac:dyDescent="0.25"/>
  <cols>
    <col min="1" max="1" width="10.5703125" customWidth="1"/>
    <col min="2" max="2" width="18.5703125" customWidth="1"/>
    <col min="3" max="3" width="9" style="44" customWidth="1"/>
    <col min="4" max="4" width="19.85546875" bestFit="1" customWidth="1"/>
    <col min="5" max="5" width="6.85546875" customWidth="1"/>
    <col min="6" max="6" width="18.7109375" bestFit="1" customWidth="1"/>
    <col min="7" max="8" width="6.85546875" customWidth="1"/>
    <col min="9" max="9" width="9" customWidth="1"/>
    <col min="10" max="10" width="6.85546875" customWidth="1"/>
  </cols>
  <sheetData>
    <row r="1" spans="1:10" x14ac:dyDescent="0.25">
      <c r="B1" s="36"/>
      <c r="C1" s="37"/>
      <c r="D1" s="38"/>
      <c r="E1" s="38"/>
      <c r="F1" s="59"/>
      <c r="G1" s="59"/>
      <c r="H1" s="59"/>
      <c r="I1" s="59"/>
      <c r="J1" s="39"/>
    </row>
    <row r="2" spans="1:10" x14ac:dyDescent="0.25">
      <c r="A2" s="40"/>
      <c r="B2" s="41"/>
      <c r="C2" s="42"/>
      <c r="D2" s="41"/>
      <c r="E2" s="41"/>
      <c r="F2" s="60"/>
      <c r="G2" s="60"/>
      <c r="H2" s="60"/>
      <c r="I2" s="60"/>
      <c r="J2" s="41"/>
    </row>
    <row r="3" spans="1:10" x14ac:dyDescent="0.25">
      <c r="A3" s="43"/>
    </row>
    <row r="4" spans="1:10" s="45" customFormat="1" ht="45" x14ac:dyDescent="0.25">
      <c r="A4" t="s">
        <v>40</v>
      </c>
      <c r="B4" s="9" t="s">
        <v>39</v>
      </c>
      <c r="C4" s="44" t="s">
        <v>41</v>
      </c>
      <c r="D4" s="16" t="s">
        <v>37</v>
      </c>
      <c r="E4" t="s">
        <v>42</v>
      </c>
      <c r="F4" s="16" t="s">
        <v>58</v>
      </c>
      <c r="G4" t="s">
        <v>43</v>
      </c>
      <c r="H4" s="16" t="s">
        <v>59</v>
      </c>
      <c r="I4" t="s">
        <v>50</v>
      </c>
      <c r="J4" s="25" t="s">
        <v>60</v>
      </c>
    </row>
    <row r="5" spans="1:10" x14ac:dyDescent="0.25">
      <c r="A5" s="40" t="str">
        <f>IF(Scorecard!A13=0,"",Scorecard!A13)</f>
        <v>USCR</v>
      </c>
      <c r="B5" s="46">
        <f>VLOOKUP(Table2[[#This Row],[Column1]],Table24[#All],2,0)</f>
        <v>1.37</v>
      </c>
      <c r="C5" s="42" t="str" cm="1">
        <f t="array" ref="C5">INDEX( TRANSPOSE(Scorecard!$D$2:$K$2), MATCH(Table2[[#This Row],[Revenue]],Scorecard!$D$3:$J$3,-1),0)</f>
        <v>Ba</v>
      </c>
      <c r="D5" s="40"/>
      <c r="E5" s="40"/>
      <c r="F5" s="40"/>
      <c r="G5" s="40"/>
      <c r="H5" s="40"/>
      <c r="I5" s="40"/>
      <c r="J5" s="40"/>
    </row>
    <row r="6" spans="1:10" x14ac:dyDescent="0.25">
      <c r="A6" s="40" t="str">
        <f>IF(Scorecard!A14=0,"",Scorecard!A14)</f>
        <v>MLM</v>
      </c>
      <c r="B6" s="46">
        <f>VLOOKUP(Table2[[#This Row],[Column1]],Table24[#All],2,0)</f>
        <v>4.7300000000000004</v>
      </c>
      <c r="C6" s="42" t="str" cm="1">
        <f t="array" ref="C6">INDEX( TRANSPOSE(Scorecard!$D$2:$K$2), MATCH(Table2[[#This Row],[Revenue]],Scorecard!$D$3:$J$3,-1),0)</f>
        <v>Baa</v>
      </c>
      <c r="D6" s="40"/>
      <c r="E6" s="40"/>
      <c r="F6" s="40"/>
      <c r="G6" s="40"/>
      <c r="H6" s="40"/>
      <c r="I6" s="40"/>
      <c r="J6" s="40"/>
    </row>
    <row r="7" spans="1:10" x14ac:dyDescent="0.25">
      <c r="A7" s="40" t="str">
        <f>IF(Scorecard!A15=0,"",Scorecard!A15)</f>
        <v>VMC</v>
      </c>
      <c r="B7" s="46">
        <f>VLOOKUP(Table2[[#This Row],[Column1]],Table24[#All],2,0)</f>
        <v>4.8600000000000003</v>
      </c>
      <c r="C7" s="42" t="str" cm="1">
        <f t="array" ref="C7">INDEX( TRANSPOSE(Scorecard!$D$2:$K$2), MATCH(Table2[[#This Row],[Revenue]],Scorecard!$D$3:$J$3,-1),0)</f>
        <v>Baa</v>
      </c>
      <c r="D7" s="40"/>
      <c r="E7" s="40"/>
      <c r="F7" s="40"/>
      <c r="G7" s="40"/>
      <c r="H7" s="40"/>
      <c r="I7" s="40"/>
      <c r="J7" s="40"/>
    </row>
    <row r="8" spans="1:10" x14ac:dyDescent="0.25">
      <c r="A8" s="40" t="str">
        <f>IF(Scorecard!A16=0,"",Scorecard!A16)</f>
        <v>NSC</v>
      </c>
      <c r="B8" s="46">
        <f>VLOOKUP(Table2[[#This Row],[Column1]],Table24[#All],2,0)</f>
        <v>9.6999999999999993</v>
      </c>
      <c r="C8" s="42" t="str" cm="1">
        <f t="array" ref="C8">INDEX( TRANSPOSE(Scorecard!$D$2:$K$2), MATCH(Table2[[#This Row],[Revenue]],Scorecard!$D$3:$J$3,-1),0)</f>
        <v>A</v>
      </c>
      <c r="D8" s="40"/>
      <c r="E8" s="40"/>
      <c r="F8" s="40"/>
      <c r="G8" s="40"/>
      <c r="H8" s="40"/>
      <c r="I8" s="40"/>
      <c r="J8" s="40"/>
    </row>
    <row r="9" spans="1:10" x14ac:dyDescent="0.25">
      <c r="A9" s="40" t="str">
        <f>IF(Scorecard!A17=0,"",Scorecard!A17)</f>
        <v>CMI</v>
      </c>
      <c r="B9" s="46">
        <f>VLOOKUP(Table2[[#This Row],[Column1]],Table24[#All],2,0)</f>
        <v>19.8</v>
      </c>
      <c r="C9" s="42" t="str" cm="1">
        <f t="array" ref="C9">INDEX( TRANSPOSE(Scorecard!$D$2:$K$2), MATCH(Table2[[#This Row],[Revenue]],Scorecard!$D$3:$J$3,-1),0)</f>
        <v>Aaa</v>
      </c>
      <c r="D9" s="40"/>
      <c r="E9" s="40"/>
      <c r="F9" s="40"/>
      <c r="G9" s="40"/>
      <c r="H9" s="40"/>
      <c r="I9" s="40"/>
      <c r="J9" s="40"/>
    </row>
    <row r="10" spans="1:10" x14ac:dyDescent="0.25">
      <c r="A10" s="40" t="str">
        <f>IF(Scorecard!A18=0,"",Scorecard!A18)</f>
        <v>CAT</v>
      </c>
      <c r="B10" s="46">
        <f>VLOOKUP(Table2[[#This Row],[Column1]],Table24[#All],2,0)</f>
        <v>41.75</v>
      </c>
      <c r="C10" s="42" t="str" cm="1">
        <f t="array" ref="C10">INDEX( TRANSPOSE(Scorecard!$D$2:$K$2), MATCH(Table2[[#This Row],[Revenue]],Scorecard!$D$3:$J$3,-1),0)</f>
        <v>Aaa</v>
      </c>
      <c r="D10" s="40"/>
      <c r="E10" s="40"/>
      <c r="F10" s="40"/>
      <c r="G10" s="40"/>
      <c r="H10" s="40"/>
      <c r="I10" s="40"/>
      <c r="J10" s="40"/>
    </row>
    <row r="11" spans="1:10" x14ac:dyDescent="0.25">
      <c r="A11" s="40" t="str">
        <f>IF(Scorecard!A19=0,"",Scorecard!A19)</f>
        <v>NUE</v>
      </c>
      <c r="B11" s="46">
        <f>VLOOKUP(Table2[[#This Row],[Column1]],Table24[#All],2,0)</f>
        <v>0</v>
      </c>
      <c r="C11" s="42" t="str" cm="1">
        <f t="array" ref="C11">INDEX( TRANSPOSE(Scorecard!$D$2:$K$2), MATCH(Table2[[#This Row],[Revenue]],Scorecard!$D$3:$J$3,-1),0)</f>
        <v>Caa</v>
      </c>
      <c r="D11" s="40"/>
      <c r="E11" s="40"/>
      <c r="F11" s="40"/>
      <c r="G11" s="40"/>
      <c r="H11" s="40"/>
      <c r="I11" s="40"/>
      <c r="J11" s="40"/>
    </row>
    <row r="12" spans="1:10" x14ac:dyDescent="0.25">
      <c r="A12" s="40" t="str">
        <f>IF(Scorecard!A20=0,"",Scorecard!A20)</f>
        <v>DHI</v>
      </c>
      <c r="B12" s="46">
        <f>VLOOKUP(Table2[[#This Row],[Column1]],Table24[#All],2,0)</f>
        <v>22.22</v>
      </c>
      <c r="C12" s="42" t="str" cm="1">
        <f t="array" ref="C12">INDEX( TRANSPOSE(Scorecard!$D$2:$K$2), MATCH(Table2[[#This Row],[Revenue]],Scorecard!$D$3:$J$3,-1),0)</f>
        <v>Aaa</v>
      </c>
      <c r="D12" s="40"/>
      <c r="E12" s="40"/>
      <c r="F12" s="40"/>
      <c r="G12" s="40"/>
      <c r="H12" s="40"/>
      <c r="I12" s="40"/>
      <c r="J12" s="40"/>
    </row>
    <row r="13" spans="1:10" x14ac:dyDescent="0.25">
      <c r="A13" s="40" t="str">
        <f>IF(Scorecard!A21=0,"",Scorecard!A21)</f>
        <v>PWR</v>
      </c>
      <c r="B13" s="46">
        <f>VLOOKUP(Table2[[#This Row],[Column1]],Table24[#All],2,0)</f>
        <v>0</v>
      </c>
      <c r="C13" s="42" t="str" cm="1">
        <f t="array" ref="C13">INDEX( TRANSPOSE(Scorecard!$D$2:$K$2), MATCH(Table2[[#This Row],[Revenue]],Scorecard!$D$3:$J$3,-1),0)</f>
        <v>Caa</v>
      </c>
      <c r="D13" s="40"/>
      <c r="E13" s="40"/>
      <c r="F13" s="40"/>
      <c r="G13" s="40"/>
      <c r="H13" s="40"/>
      <c r="I13" s="40"/>
      <c r="J13" s="40"/>
    </row>
    <row r="14" spans="1:10" x14ac:dyDescent="0.25">
      <c r="A14" s="40" t="str">
        <f>IF(Scorecard!A22=0,"",Scorecard!A22)</f>
        <v>NVR</v>
      </c>
      <c r="B14" s="46">
        <f>VLOOKUP(Table2[[#This Row],[Column1]],Table24[#All],2,0)</f>
        <v>0</v>
      </c>
      <c r="C14" s="42" t="str" cm="1">
        <f t="array" ref="C14">INDEX( TRANSPOSE(Scorecard!$D$2:$K$2), MATCH(Table2[[#This Row],[Revenue]],Scorecard!$D$3:$J$3,-1),0)</f>
        <v>Caa</v>
      </c>
      <c r="D14" s="40"/>
      <c r="E14" s="40"/>
      <c r="F14" s="40"/>
      <c r="G14" s="40"/>
      <c r="H14" s="40"/>
      <c r="I14" s="40"/>
      <c r="J14" s="40"/>
    </row>
    <row r="15" spans="1:10" x14ac:dyDescent="0.25">
      <c r="A15" s="40" t="str">
        <f>IF(Scorecard!A23=0,"",Scorecard!A23)</f>
        <v>MYRG</v>
      </c>
      <c r="B15" s="46">
        <f>VLOOKUP(Table2[[#This Row],[Column1]],Table24[#All],2,0)</f>
        <v>2.25</v>
      </c>
      <c r="C15" s="42" t="str" cm="1">
        <f t="array" ref="C15">INDEX( TRANSPOSE(Scorecard!$D$2:$K$2), MATCH(Table2[[#This Row],[Revenue]],Scorecard!$D$3:$J$3,-1),0)</f>
        <v>Ba</v>
      </c>
      <c r="D15" s="40"/>
      <c r="E15" s="40"/>
      <c r="F15" s="40"/>
      <c r="G15" s="40"/>
      <c r="H15" s="40"/>
      <c r="I15" s="40"/>
      <c r="J15" s="40"/>
    </row>
    <row r="16" spans="1:10" x14ac:dyDescent="0.25">
      <c r="A16" s="40" t="str">
        <f>IF(Scorecard!A24=0,"",Scorecard!A24)</f>
        <v>AMRC</v>
      </c>
      <c r="B16" s="46">
        <f>VLOOKUP(Table2[[#This Row],[Column1]],Table24[#All],2,0)</f>
        <v>0</v>
      </c>
      <c r="C16" s="42" t="str" cm="1">
        <f t="array" ref="C16">INDEX( TRANSPOSE(Scorecard!$D$2:$K$2), MATCH(Table2[[#This Row],[Revenue]],Scorecard!$D$3:$J$3,-1),0)</f>
        <v>Caa</v>
      </c>
      <c r="D16" s="40"/>
      <c r="E16" s="40"/>
      <c r="F16" s="40"/>
      <c r="G16" s="40"/>
      <c r="H16" s="40"/>
      <c r="I16" s="40"/>
      <c r="J16" s="40"/>
    </row>
    <row r="17" spans="1:10" x14ac:dyDescent="0.25">
      <c r="A17" s="40" t="str">
        <f>IF(Scorecard!A25=0,"",Scorecard!A25)</f>
        <v>FIX</v>
      </c>
      <c r="B17" s="51">
        <f>VLOOKUP(Table2[[#This Row],[Column1]],Table24[#All],2,0)</f>
        <v>0</v>
      </c>
      <c r="C17" s="42" t="str" cm="1">
        <f t="array" ref="C17">INDEX( TRANSPOSE(Scorecard!$D$2:$K$2), MATCH(Table2[[#This Row],[Revenue]],Scorecard!$D$3:$J$3,-1),0)</f>
        <v>Caa</v>
      </c>
      <c r="D17" s="40"/>
      <c r="E17" s="40"/>
      <c r="F17" s="40"/>
      <c r="G17" s="40"/>
      <c r="H17" s="40"/>
      <c r="I17" s="40"/>
      <c r="J17" s="40"/>
    </row>
    <row r="18" spans="1:10" x14ac:dyDescent="0.25">
      <c r="A18" s="40" t="str">
        <f>IF(Scorecard!A26=0,"",Scorecard!A26)</f>
        <v>PHM</v>
      </c>
      <c r="B18" s="51">
        <f>VLOOKUP(Table2[[#This Row],[Column1]],Table24[#All],2,0)</f>
        <v>0</v>
      </c>
      <c r="C18" s="42" t="str" cm="1">
        <f t="array" ref="C18">INDEX( TRANSPOSE(Scorecard!$D$2:$K$2), MATCH(Table2[[#This Row],[Revenue]],Scorecard!$D$3:$J$3,-1),0)</f>
        <v>Caa</v>
      </c>
      <c r="D18" s="40"/>
      <c r="E18" s="40"/>
      <c r="F18" s="40"/>
      <c r="G18" s="40"/>
      <c r="H18" s="40"/>
      <c r="I18" s="40"/>
      <c r="J18" s="40"/>
    </row>
    <row r="19" spans="1:10" x14ac:dyDescent="0.25">
      <c r="A19" s="40" t="str">
        <f>IF(Scorecard!A27=0,"",Scorecard!A27)</f>
        <v>KBH</v>
      </c>
      <c r="B19" s="51">
        <f>VLOOKUP(Table2[[#This Row],[Column1]],Table24[#All],2,0)</f>
        <v>0</v>
      </c>
      <c r="C19" s="42" t="str" cm="1">
        <f t="array" ref="C19">INDEX( TRANSPOSE(Scorecard!$D$2:$K$2), MATCH(Table2[[#This Row],[Revenue]],Scorecard!$D$3:$J$3,-1),0)</f>
        <v>Caa</v>
      </c>
      <c r="D19" s="40"/>
      <c r="E19" s="40"/>
      <c r="F19" s="40"/>
      <c r="G19" s="40"/>
      <c r="H19" s="40"/>
      <c r="I19" s="40"/>
      <c r="J19" s="40"/>
    </row>
    <row r="20" spans="1:10" x14ac:dyDescent="0.25">
      <c r="A20" s="40" t="str">
        <f>IF(Scorecard!A28=0,"",Scorecard!A28)</f>
        <v>GRBK</v>
      </c>
      <c r="B20" s="51">
        <f>VLOOKUP(Table2[[#This Row],[Column1]],Table24[#All],2,0)</f>
        <v>0</v>
      </c>
      <c r="C20" s="42" t="str" cm="1">
        <f t="array" ref="C20">INDEX( TRANSPOSE(Scorecard!$D$2:$K$2), MATCH(Table2[[#This Row],[Revenue]],Scorecard!$D$3:$J$3,-1),0)</f>
        <v>Caa</v>
      </c>
      <c r="D20" s="40"/>
      <c r="E20" s="40"/>
      <c r="F20" s="40"/>
      <c r="G20" s="40"/>
      <c r="H20" s="40"/>
      <c r="I20" s="40"/>
      <c r="J20" s="40"/>
    </row>
    <row r="21" spans="1:10" x14ac:dyDescent="0.25">
      <c r="A21" s="40" t="str">
        <f>IF(Scorecard!A29=0,"",Scorecard!A29)</f>
        <v>MTH</v>
      </c>
      <c r="B21" s="51">
        <f>VLOOKUP(Table2[[#This Row],[Column1]],Table24[#All],2,0)</f>
        <v>0</v>
      </c>
      <c r="C21" s="42" t="str" cm="1">
        <f t="array" ref="C21">INDEX( TRANSPOSE(Scorecard!$D$2:$K$2), MATCH(Table2[[#This Row],[Revenue]],Scorecard!$D$3:$J$3,-1),0)</f>
        <v>Caa</v>
      </c>
      <c r="D21" s="40"/>
      <c r="E21" s="40"/>
      <c r="F21" s="40"/>
      <c r="G21" s="40"/>
      <c r="H21" s="40"/>
      <c r="I21" s="40"/>
      <c r="J21" s="40"/>
    </row>
    <row r="22" spans="1:10" x14ac:dyDescent="0.25">
      <c r="A22" s="40" t="str">
        <f>IF(Scorecard!A30=0,"",Scorecard!A30)</f>
        <v>STRL</v>
      </c>
      <c r="B22" s="51">
        <f>VLOOKUP(Table2[[#This Row],[Column1]],Table24[#All],2,0)</f>
        <v>0</v>
      </c>
      <c r="C22" s="42" t="str" cm="1">
        <f t="array" ref="C22">INDEX( TRANSPOSE(Scorecard!$D$2:$K$2), MATCH(Table2[[#This Row],[Revenue]],Scorecard!$D$3:$J$3,-1),0)</f>
        <v>Caa</v>
      </c>
      <c r="D22" s="40"/>
      <c r="E22" s="40"/>
      <c r="F22" s="40"/>
      <c r="G22" s="40"/>
      <c r="H22" s="40"/>
      <c r="I22" s="40"/>
      <c r="J22" s="40"/>
    </row>
    <row r="23" spans="1:10" x14ac:dyDescent="0.25">
      <c r="A23" s="40" t="str">
        <f>IF(Scorecard!A31=0,"",Scorecard!A31)</f>
        <v/>
      </c>
      <c r="B23" s="51">
        <f>VLOOKUP(Table2[[#This Row],[Column1]],Table24[#All],2,0)</f>
        <v>0</v>
      </c>
      <c r="C23" s="42" t="str" cm="1">
        <f t="array" ref="C23">INDEX( TRANSPOSE(Scorecard!$D$2:$K$2), MATCH(Table2[[#This Row],[Revenue]],Scorecard!$D$3:$J$3,-1),0)</f>
        <v>Caa</v>
      </c>
      <c r="D23" s="40"/>
      <c r="E23" s="40"/>
      <c r="F23" s="40"/>
      <c r="G23" s="40"/>
      <c r="H23" s="40"/>
      <c r="I23" s="40"/>
      <c r="J23" s="40"/>
    </row>
    <row r="24" spans="1:10" x14ac:dyDescent="0.25">
      <c r="A24" s="40" t="str">
        <f>IF(Scorecard!A32=0,"",Scorecard!A32)</f>
        <v/>
      </c>
      <c r="B24" s="51">
        <f>VLOOKUP(Table2[[#This Row],[Column1]],Table24[#All],2,0)</f>
        <v>0</v>
      </c>
      <c r="C24" s="42" t="str" cm="1">
        <f t="array" ref="C24">INDEX( TRANSPOSE(Scorecard!$D$2:$K$2), MATCH(Table2[[#This Row],[Revenue]],Scorecard!$D$3:$J$3,-1),0)</f>
        <v>Caa</v>
      </c>
      <c r="D24" s="40"/>
      <c r="E24" s="40"/>
      <c r="F24" s="40"/>
      <c r="G24" s="40"/>
      <c r="H24" s="40"/>
      <c r="I24" s="40"/>
      <c r="J24" s="40"/>
    </row>
    <row r="25" spans="1:10" x14ac:dyDescent="0.25">
      <c r="A25" s="40" t="str">
        <f>IF(Scorecard!A33=0,"",Scorecard!A33)</f>
        <v/>
      </c>
      <c r="B25" s="51">
        <f>VLOOKUP(Table2[[#This Row],[Column1]],Table24[#All],2,0)</f>
        <v>0</v>
      </c>
      <c r="C25" s="42" t="str" cm="1">
        <f t="array" ref="C25">INDEX( TRANSPOSE(Scorecard!$D$2:$K$2), MATCH(Table2[[#This Row],[Revenue]],Scorecard!$D$3:$J$3,-1),0)</f>
        <v>Caa</v>
      </c>
      <c r="D25" s="40"/>
      <c r="E25" s="40"/>
      <c r="F25" s="40"/>
      <c r="G25" s="40"/>
      <c r="H25" s="40"/>
      <c r="I25" s="40"/>
      <c r="J25" s="40"/>
    </row>
    <row r="26" spans="1:10" x14ac:dyDescent="0.25">
      <c r="A26" s="40" t="str">
        <f>IF(Scorecard!A34=0,"",Scorecard!A34)</f>
        <v/>
      </c>
      <c r="B26" s="51">
        <f>VLOOKUP(Table2[[#This Row],[Column1]],Table24[#All],2,0)</f>
        <v>0</v>
      </c>
      <c r="C26" s="42" t="str" cm="1">
        <f t="array" ref="C26">INDEX( TRANSPOSE(Scorecard!$D$2:$K$2), MATCH(Table2[[#This Row],[Revenue]],Scorecard!$D$3:$J$3,-1),0)</f>
        <v>Caa</v>
      </c>
      <c r="D26" s="40"/>
      <c r="E26" s="40"/>
      <c r="F26" s="40"/>
      <c r="G26" s="40"/>
      <c r="H26" s="40"/>
      <c r="I26" s="40"/>
      <c r="J26" s="40"/>
    </row>
  </sheetData>
  <mergeCells count="2">
    <mergeCell ref="F1:I1"/>
    <mergeCell ref="F2:I2"/>
  </mergeCells>
  <conditionalFormatting sqref="B4">
    <cfRule type="expression" dxfId="24" priority="5">
      <formula>MOD(ROW(),2)=0</formula>
    </cfRule>
  </conditionalFormatting>
  <conditionalFormatting sqref="D4">
    <cfRule type="expression" dxfId="23" priority="4">
      <formula>MOD(ROW(),2)=0</formula>
    </cfRule>
  </conditionalFormatting>
  <conditionalFormatting sqref="F4">
    <cfRule type="expression" dxfId="22" priority="3">
      <formula>MOD(ROW(),2)=0</formula>
    </cfRule>
  </conditionalFormatting>
  <conditionalFormatting sqref="H4">
    <cfRule type="expression" dxfId="21" priority="2">
      <formula>MOD(ROW(),2)=0</formula>
    </cfRule>
  </conditionalFormatting>
  <conditionalFormatting sqref="J4">
    <cfRule type="expression" dxfId="20" priority="1">
      <formula>MOD(ROW(),2)=0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D5CB-088A-4D30-9D0B-AEC83E67FD6C}">
  <dimension ref="A1:H28"/>
  <sheetViews>
    <sheetView workbookViewId="0">
      <selection activeCell="C2" sqref="C2"/>
    </sheetView>
  </sheetViews>
  <sheetFormatPr defaultRowHeight="15" x14ac:dyDescent="0.25"/>
  <cols>
    <col min="1" max="1" width="9" customWidth="1"/>
    <col min="2" max="2" width="12.5703125" style="47" bestFit="1" customWidth="1"/>
    <col min="3" max="3" width="17.5703125" bestFit="1" customWidth="1"/>
    <col min="4" max="4" width="16.42578125" bestFit="1" customWidth="1"/>
    <col min="5" max="5" width="27.140625" bestFit="1" customWidth="1"/>
    <col min="6" max="6" width="15.7109375" bestFit="1" customWidth="1"/>
    <col min="7" max="7" width="12.42578125" bestFit="1" customWidth="1"/>
    <col min="8" max="8" width="24" bestFit="1" customWidth="1"/>
  </cols>
  <sheetData>
    <row r="1" spans="1:8" x14ac:dyDescent="0.25">
      <c r="B1" s="47" t="s">
        <v>44</v>
      </c>
    </row>
    <row r="2" spans="1:8" x14ac:dyDescent="0.25">
      <c r="A2" t="s">
        <v>38</v>
      </c>
      <c r="B2" s="47" t="s">
        <v>39</v>
      </c>
      <c r="C2" t="s">
        <v>37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</row>
    <row r="3" spans="1:8" x14ac:dyDescent="0.25">
      <c r="A3" s="40" t="str">
        <f>IF(Scorecard!A13=0,"",Scorecard!A13)</f>
        <v>USCR</v>
      </c>
      <c r="B3" s="46">
        <v>1.37</v>
      </c>
      <c r="C3" s="40"/>
      <c r="D3" s="40"/>
      <c r="E3" s="40"/>
      <c r="F3" s="40"/>
      <c r="G3" s="40"/>
      <c r="H3" s="40"/>
    </row>
    <row r="4" spans="1:8" x14ac:dyDescent="0.25">
      <c r="A4" s="40" t="str">
        <f>IF(Scorecard!A14=0,"",Scorecard!A14)</f>
        <v>MLM</v>
      </c>
      <c r="B4" s="46">
        <v>4.7300000000000004</v>
      </c>
      <c r="C4" s="40"/>
      <c r="D4" s="40"/>
      <c r="E4" s="40"/>
      <c r="F4" s="40"/>
      <c r="G4" s="40"/>
      <c r="H4" s="40"/>
    </row>
    <row r="5" spans="1:8" x14ac:dyDescent="0.25">
      <c r="A5" s="40" t="str">
        <f>IF(Scorecard!A15=0,"",Scorecard!A15)</f>
        <v>VMC</v>
      </c>
      <c r="B5" s="46">
        <v>4.8600000000000003</v>
      </c>
      <c r="C5" s="40"/>
      <c r="D5" s="40"/>
      <c r="E5" s="40"/>
      <c r="F5" s="40"/>
      <c r="G5" s="40"/>
      <c r="H5" s="40"/>
    </row>
    <row r="6" spans="1:8" x14ac:dyDescent="0.25">
      <c r="A6" s="40" t="str">
        <f>IF(Scorecard!A16=0,"",Scorecard!A16)</f>
        <v>NSC</v>
      </c>
      <c r="B6" s="46">
        <v>9.6999999999999993</v>
      </c>
      <c r="C6" s="40"/>
      <c r="D6" s="40"/>
      <c r="E6" s="40"/>
      <c r="F6" s="40"/>
      <c r="G6" s="40"/>
      <c r="H6" s="40"/>
    </row>
    <row r="7" spans="1:8" x14ac:dyDescent="0.25">
      <c r="A7" s="40" t="str">
        <f>IF(Scorecard!A17=0,"",Scorecard!A17)</f>
        <v>CMI</v>
      </c>
      <c r="B7" s="46">
        <v>19.8</v>
      </c>
      <c r="C7" s="40"/>
      <c r="D7" s="40"/>
      <c r="E7" s="40"/>
      <c r="F7" s="40"/>
      <c r="G7" s="40"/>
      <c r="H7" s="40"/>
    </row>
    <row r="8" spans="1:8" x14ac:dyDescent="0.25">
      <c r="A8" s="40" t="str">
        <f>IF(Scorecard!A18=0,"",Scorecard!A18)</f>
        <v>CAT</v>
      </c>
      <c r="B8" s="46">
        <v>41.75</v>
      </c>
      <c r="C8" s="40"/>
      <c r="D8" s="40"/>
      <c r="E8" s="40"/>
      <c r="F8" s="40"/>
      <c r="G8" s="40"/>
      <c r="H8" s="40"/>
    </row>
    <row r="9" spans="1:8" x14ac:dyDescent="0.25">
      <c r="A9" s="40" t="str">
        <f>IF(Scorecard!A19=0,"",Scorecard!A19)</f>
        <v>NUE</v>
      </c>
      <c r="B9" s="46"/>
      <c r="C9" s="40"/>
      <c r="D9" s="40"/>
      <c r="E9" s="40"/>
      <c r="F9" s="40"/>
      <c r="G9" s="40"/>
      <c r="H9" s="40"/>
    </row>
    <row r="10" spans="1:8" x14ac:dyDescent="0.25">
      <c r="A10" s="40" t="str">
        <f>IF(Scorecard!A20=0,"",Scorecard!A20)</f>
        <v>DHI</v>
      </c>
      <c r="B10" s="46">
        <v>22.22</v>
      </c>
      <c r="C10" s="40"/>
      <c r="D10" s="40"/>
      <c r="E10" s="40"/>
      <c r="F10" s="40"/>
      <c r="G10" s="40"/>
      <c r="H10" s="40"/>
    </row>
    <row r="11" spans="1:8" x14ac:dyDescent="0.25">
      <c r="A11" s="40" t="str">
        <f>IF(Scorecard!A21=0,"",Scorecard!A21)</f>
        <v>PWR</v>
      </c>
      <c r="B11" s="46"/>
      <c r="C11" s="40"/>
      <c r="D11" s="40"/>
      <c r="E11" s="40"/>
      <c r="F11" s="40"/>
      <c r="G11" s="40"/>
      <c r="H11" s="40"/>
    </row>
    <row r="12" spans="1:8" x14ac:dyDescent="0.25">
      <c r="A12" s="40" t="str">
        <f>IF(Scorecard!A22=0,"",Scorecard!A22)</f>
        <v>NVR</v>
      </c>
      <c r="B12" s="46"/>
      <c r="C12" s="40"/>
      <c r="D12" s="40"/>
      <c r="E12" s="40"/>
      <c r="F12" s="40"/>
      <c r="G12" s="40"/>
      <c r="H12" s="40"/>
    </row>
    <row r="13" spans="1:8" x14ac:dyDescent="0.25">
      <c r="A13" s="40" t="str">
        <f>IF(Scorecard!A23=0,"",Scorecard!A23)</f>
        <v>MYRG</v>
      </c>
      <c r="B13" s="46">
        <v>2.25</v>
      </c>
      <c r="C13" s="40"/>
      <c r="D13" s="40"/>
      <c r="E13" s="40"/>
      <c r="F13" s="40"/>
      <c r="G13" s="40"/>
      <c r="H13" s="40"/>
    </row>
    <row r="14" spans="1:8" x14ac:dyDescent="0.25">
      <c r="A14" s="40" t="str">
        <f>IF(Scorecard!A24=0,"",Scorecard!A24)</f>
        <v>AMRC</v>
      </c>
      <c r="B14" s="46"/>
      <c r="C14" s="40"/>
      <c r="D14" s="40"/>
      <c r="E14" s="40"/>
      <c r="F14" s="40"/>
      <c r="G14" s="40"/>
      <c r="H14" s="40"/>
    </row>
    <row r="15" spans="1:8" x14ac:dyDescent="0.25">
      <c r="A15" s="40" t="str">
        <f>IF(Scorecard!A25=0,"",Scorecard!A25)</f>
        <v>FIX</v>
      </c>
      <c r="B15" s="46"/>
      <c r="C15" s="40"/>
      <c r="D15" s="40"/>
      <c r="E15" s="40"/>
      <c r="F15" s="40"/>
      <c r="G15" s="40"/>
      <c r="H15" s="40"/>
    </row>
    <row r="16" spans="1:8" x14ac:dyDescent="0.25">
      <c r="A16" s="40" t="str">
        <f>IF(Scorecard!A26=0,"",Scorecard!A26)</f>
        <v>PHM</v>
      </c>
      <c r="B16" s="46"/>
      <c r="C16" s="40"/>
      <c r="D16" s="40"/>
      <c r="E16" s="40"/>
      <c r="F16" s="40"/>
      <c r="G16" s="40"/>
      <c r="H16" s="40"/>
    </row>
    <row r="17" spans="1:8" x14ac:dyDescent="0.25">
      <c r="A17" s="40" t="str">
        <f>IF(Scorecard!A27=0,"",Scorecard!A27)</f>
        <v>KBH</v>
      </c>
      <c r="B17" s="46"/>
      <c r="C17" s="40"/>
      <c r="D17" s="40"/>
      <c r="E17" s="40"/>
      <c r="F17" s="40"/>
      <c r="G17" s="40"/>
      <c r="H17" s="40"/>
    </row>
    <row r="18" spans="1:8" x14ac:dyDescent="0.25">
      <c r="A18" s="40" t="str">
        <f>IF(Scorecard!A28=0,"",Scorecard!A28)</f>
        <v>GRBK</v>
      </c>
      <c r="B18" s="46"/>
      <c r="C18" s="40"/>
      <c r="D18" s="40"/>
      <c r="E18" s="40"/>
      <c r="F18" s="40"/>
      <c r="G18" s="40"/>
      <c r="H18" s="40"/>
    </row>
    <row r="19" spans="1:8" x14ac:dyDescent="0.25">
      <c r="A19" s="40" t="str">
        <f>IF(Scorecard!A29=0,"",Scorecard!A29)</f>
        <v>MTH</v>
      </c>
      <c r="B19" s="46"/>
      <c r="C19" s="40"/>
      <c r="D19" s="40"/>
      <c r="E19" s="40"/>
      <c r="F19" s="40"/>
      <c r="G19" s="40"/>
      <c r="H19" s="40"/>
    </row>
    <row r="20" spans="1:8" x14ac:dyDescent="0.25">
      <c r="A20" s="40" t="str">
        <f>IF(Scorecard!A30=0,"",Scorecard!A30)</f>
        <v>STRL</v>
      </c>
      <c r="B20" s="46"/>
      <c r="C20" s="40"/>
      <c r="D20" s="40"/>
      <c r="E20" s="40"/>
      <c r="F20" s="40"/>
      <c r="G20" s="40"/>
      <c r="H20" s="40"/>
    </row>
    <row r="21" spans="1:8" x14ac:dyDescent="0.25">
      <c r="A21" s="40" t="str">
        <f>IF(Scorecard!A31=0,"",Scorecard!A31)</f>
        <v/>
      </c>
      <c r="B21" s="46"/>
      <c r="C21" s="40"/>
      <c r="D21" s="40"/>
      <c r="E21" s="40"/>
      <c r="F21" s="40"/>
      <c r="G21" s="40"/>
      <c r="H21" s="40"/>
    </row>
    <row r="22" spans="1:8" x14ac:dyDescent="0.25">
      <c r="A22" s="40" t="str">
        <f>IF(Scorecard!A32=0,"",Scorecard!A32)</f>
        <v/>
      </c>
      <c r="B22" s="46"/>
      <c r="C22" s="40"/>
      <c r="D22" s="40"/>
      <c r="E22" s="40"/>
      <c r="F22" s="40"/>
      <c r="G22" s="40"/>
      <c r="H22" s="40"/>
    </row>
    <row r="23" spans="1:8" x14ac:dyDescent="0.25">
      <c r="A23" s="40" t="str">
        <f>IF(Scorecard!A33=0,"",Scorecard!A33)</f>
        <v/>
      </c>
      <c r="B23" s="46"/>
      <c r="C23" s="40"/>
      <c r="D23" s="40"/>
      <c r="E23" s="40"/>
      <c r="F23" s="40"/>
      <c r="G23" s="40"/>
      <c r="H23" s="40"/>
    </row>
    <row r="24" spans="1:8" x14ac:dyDescent="0.25">
      <c r="A24" s="40" t="str">
        <f>IF(Scorecard!A34=0,"",Scorecard!A34)</f>
        <v/>
      </c>
      <c r="B24" s="46"/>
      <c r="C24" s="40"/>
      <c r="D24" s="40"/>
      <c r="E24" s="40"/>
      <c r="F24" s="40"/>
      <c r="G24" s="40"/>
      <c r="H24" s="40"/>
    </row>
    <row r="25" spans="1:8" x14ac:dyDescent="0.25">
      <c r="A25" s="40" t="str">
        <f>IF(Scorecard!A35=0,"",Scorecard!A35)</f>
        <v/>
      </c>
      <c r="B25" s="46"/>
      <c r="C25" s="40"/>
      <c r="D25" s="40"/>
      <c r="E25" s="40"/>
      <c r="F25" s="40"/>
      <c r="G25" s="40"/>
      <c r="H25" s="40"/>
    </row>
    <row r="26" spans="1:8" x14ac:dyDescent="0.25">
      <c r="A26" s="40" t="str">
        <f>IF(Scorecard!A36=0,"",Scorecard!A36)</f>
        <v/>
      </c>
      <c r="B26" s="46"/>
      <c r="C26" s="40"/>
      <c r="D26" s="40"/>
      <c r="E26" s="40"/>
      <c r="F26" s="40"/>
      <c r="G26" s="40"/>
      <c r="H26" s="40"/>
    </row>
    <row r="27" spans="1:8" x14ac:dyDescent="0.25">
      <c r="A27" s="40" t="str">
        <f>IF(Scorecard!A37=0,"",Scorecard!A37)</f>
        <v/>
      </c>
      <c r="B27" s="46"/>
      <c r="C27" s="40"/>
      <c r="D27" s="40"/>
      <c r="E27" s="40"/>
      <c r="F27" s="40"/>
      <c r="G27" s="40"/>
      <c r="H27" s="40"/>
    </row>
    <row r="28" spans="1:8" x14ac:dyDescent="0.25">
      <c r="A28" s="40" t="str">
        <f>IF(Scorecard!A38=0,"",Scorecard!A38)</f>
        <v/>
      </c>
      <c r="B28" s="46"/>
      <c r="C28" s="40"/>
      <c r="D28" s="40"/>
      <c r="E28" s="40"/>
      <c r="F28" s="40"/>
      <c r="G28" s="40"/>
      <c r="H28" s="4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E852-3409-4566-9856-5FA31CE2A397}">
  <dimension ref="A1"/>
  <sheetViews>
    <sheetView workbookViewId="0">
      <selection activeCell="A27" sqref="A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Scorecard</vt:lpstr>
      <vt:lpstr>View</vt:lpstr>
      <vt:lpstr>Financials</vt:lpstr>
      <vt:lpstr>Qualitative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Sands</dc:creator>
  <cp:lastModifiedBy>Michael Sands</cp:lastModifiedBy>
  <dcterms:created xsi:type="dcterms:W3CDTF">2021-03-09T16:07:15Z</dcterms:created>
  <dcterms:modified xsi:type="dcterms:W3CDTF">2021-03-09T21:49:51Z</dcterms:modified>
</cp:coreProperties>
</file>