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s\Desktop\investment_analysis\excel\moodys_methodologies\"/>
    </mc:Choice>
  </mc:AlternateContent>
  <xr:revisionPtr revIDLastSave="0" documentId="13_ncr:1_{B67FB989-9C73-48FA-89FE-3A501167C141}" xr6:coauthVersionLast="46" xr6:coauthVersionMax="46" xr10:uidLastSave="{00000000-0000-0000-0000-000000000000}"/>
  <bookViews>
    <workbookView xWindow="5430" yWindow="315" windowWidth="21600" windowHeight="11385" activeTab="1" xr2:uid="{782FE6E0-F860-4EB2-B18C-2F75953F675B}"/>
  </bookViews>
  <sheets>
    <sheet name="Scorecard" sheetId="1" r:id="rId1"/>
    <sheet name="Ratings" sheetId="2" r:id="rId2"/>
    <sheet name="Financial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B5" i="2"/>
  <c r="E4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3"/>
  <c r="B2" i="3" s="1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42" i="2"/>
  <c r="A41" i="2"/>
  <c r="A40" i="2"/>
  <c r="A24" i="2"/>
  <c r="A23" i="2"/>
  <c r="A22" i="2"/>
  <c r="A21" i="2"/>
  <c r="D17" i="1"/>
  <c r="E17" i="1" s="1"/>
  <c r="F17" i="1" s="1"/>
  <c r="G17" i="1" s="1"/>
  <c r="H17" i="1" s="1"/>
  <c r="I17" i="1" s="1"/>
  <c r="J17" i="1" s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<sst xmlns="http://schemas.openxmlformats.org/spreadsheetml/2006/main" count="122" uniqueCount="83">
  <si>
    <t>Moodys Rating Methodology Scorecard</t>
  </si>
  <si>
    <t>Aggregate Score Rating</t>
  </si>
  <si>
    <t>Sub-factor weighting</t>
  </si>
  <si>
    <t>&lt;/&gt;</t>
  </si>
  <si>
    <t>Aaa</t>
  </si>
  <si>
    <t>Aa</t>
  </si>
  <si>
    <t>A</t>
  </si>
  <si>
    <t>Baa</t>
  </si>
  <si>
    <t>Ba</t>
  </si>
  <si>
    <t>B</t>
  </si>
  <si>
    <t>Caa</t>
  </si>
  <si>
    <t>Ca</t>
  </si>
  <si>
    <t>Rating</t>
  </si>
  <si>
    <t>Score</t>
  </si>
  <si>
    <t>&gt;</t>
  </si>
  <si>
    <t>&lt;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</si>
  <si>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</si>
  <si>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</si>
  <si>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</si>
  <si>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</si>
  <si>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</si>
  <si>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</si>
  <si>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</si>
  <si>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</si>
  <si>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</si>
  <si>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Universe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</si>
  <si>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</si>
  <si>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</si>
  <si>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</si>
  <si>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</si>
  <si>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</si>
  <si>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</si>
  <si>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</si>
  <si>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</si>
  <si>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</si>
  <si>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</si>
  <si>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Financials</t>
  </si>
  <si>
    <t>Net Income / Avg. managed Assets</t>
  </si>
  <si>
    <t>Tangible Common Equity / Tangible managed Assets</t>
  </si>
  <si>
    <t>Problem Loans / Gross Loans</t>
  </si>
  <si>
    <t>Weighted Avg. Asset Risk Score</t>
  </si>
  <si>
    <t>Debt Maturities Coverage (%)</t>
  </si>
  <si>
    <t>FFO / Total Debt (%)</t>
  </si>
  <si>
    <t>Secured Debt / gross tangible assets (%)</t>
  </si>
  <si>
    <t>Symbols</t>
  </si>
  <si>
    <t>Column2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</si>
  <si>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</si>
  <si>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</si>
  <si>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</si>
  <si>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</si>
  <si>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</si>
  <si>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</si>
  <si>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</si>
  <si>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</si>
  <si>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</si>
  <si>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</si>
  <si>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</si>
  <si>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</si>
  <si>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JPM</t>
  </si>
  <si>
    <t>BAC</t>
  </si>
  <si>
    <t>Net charge offs / Average Gross Loans</t>
  </si>
  <si>
    <t>Lease Residual Value Exposure / Tangible Common Equity</t>
  </si>
  <si>
    <t>Senior Secured Loans / Total Investments</t>
  </si>
  <si>
    <t>Debt / Ebitda</t>
  </si>
  <si>
    <t>Asset Coverage Ratio</t>
  </si>
  <si>
    <t>EBITDA / (Interest Expense + Pref. Div)</t>
  </si>
  <si>
    <t>PNC</t>
  </si>
  <si>
    <t>WFC</t>
  </si>
  <si>
    <t>BNY</t>
  </si>
  <si>
    <t>TTM ($, B)</t>
  </si>
  <si>
    <t>MRQ</t>
  </si>
  <si>
    <t>Revenue</t>
  </si>
  <si>
    <t>Net Income</t>
  </si>
  <si>
    <t>Column17</t>
  </si>
  <si>
    <t>Column18</t>
  </si>
  <si>
    <t>Total Assets</t>
  </si>
  <si>
    <t>Avg Assets</t>
  </si>
  <si>
    <t>Symbol</t>
  </si>
  <si>
    <t>L2 Years Total</t>
  </si>
  <si>
    <t>Column122</t>
  </si>
  <si>
    <t>Column1222</t>
  </si>
  <si>
    <t>Column1223</t>
  </si>
  <si>
    <t>Column1225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</si>
</sst>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\x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9" fontId="0" fillId="0" borderId="0" xfId="3" applyFont="1" applyFill="1" applyAlignment="1">
      <alignment horizontal="center" vertical="center" wrapText="1"/>
    </xf>
    <xf numFmtId="44" fontId="0" fillId="0" borderId="0" xfId="2" applyFont="1"/>
    <xf numFmtId="43" fontId="0" fillId="0" borderId="0" xfId="1" applyFont="1"/>
    <xf numFmtId="0" fontId="0" fillId="0" borderId="0" xfId="0" applyAlignment="1">
      <alignment wrapText="1"/>
    </xf>
    <xf numFmtId="44" fontId="0" fillId="0" borderId="0" xfId="2" applyFont="1" applyAlignment="1">
      <alignment wrapText="1"/>
    </xf>
    <xf numFmtId="44" fontId="0" fillId="0" borderId="0" xfId="2" applyFont="1" applyAlignment="1">
      <alignment horizontal="center" wrapText="1"/>
    </xf>
    <xf numFmtId="0" fontId="0" fillId="2" borderId="0" xfId="0" applyFill="1" applyAlignment="1">
      <alignment vertical="center" wrapText="1"/>
    </xf>
    <xf numFmtId="9" fontId="0" fillId="2" borderId="1" xfId="3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9" fontId="2" fillId="0" borderId="4" xfId="3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9" fontId="2" fillId="0" borderId="7" xfId="3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9" fontId="0" fillId="0" borderId="0" xfId="3" applyFont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9" fontId="2" fillId="0" borderId="3" xfId="3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9" fontId="0" fillId="0" borderId="3" xfId="3" applyFont="1" applyBorder="1" applyAlignment="1">
      <alignment vertical="center" wrapText="1"/>
    </xf>
    <xf numFmtId="9" fontId="0" fillId="0" borderId="9" xfId="3" applyFont="1" applyBorder="1" applyAlignment="1">
      <alignment vertical="center" wrapText="1"/>
    </xf>
    <xf numFmtId="165" fontId="0" fillId="0" borderId="4" xfId="3" applyNumberFormat="1" applyFont="1" applyBorder="1" applyAlignment="1">
      <alignment vertical="center" wrapText="1"/>
    </xf>
    <xf numFmtId="44" fontId="0" fillId="0" borderId="5" xfId="2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3" fontId="0" fillId="0" borderId="9" xfId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0" fillId="0" borderId="8" xfId="3" applyFont="1" applyBorder="1" applyAlignment="1">
      <alignment vertical="center" wrapText="1"/>
    </xf>
    <xf numFmtId="164" fontId="0" fillId="0" borderId="0" xfId="2" applyNumberFormat="1" applyFont="1" applyBorder="1" applyAlignment="1">
      <alignment vertical="center" wrapText="1"/>
    </xf>
    <xf numFmtId="164" fontId="0" fillId="0" borderId="9" xfId="2" applyNumberFormat="1" applyFont="1" applyBorder="1" applyAlignment="1">
      <alignment vertical="center" wrapText="1"/>
    </xf>
    <xf numFmtId="43" fontId="0" fillId="0" borderId="9" xfId="3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9" fontId="0" fillId="0" borderId="0" xfId="3" applyFont="1" applyAlignment="1">
      <alignment vertical="center" wrapText="1"/>
    </xf>
    <xf numFmtId="9" fontId="0" fillId="0" borderId="0" xfId="3" quotePrefix="1" applyFon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Border="1" applyAlignment="1">
      <alignment vertical="center" wrapText="1"/>
    </xf>
    <xf numFmtId="10" fontId="0" fillId="0" borderId="0" xfId="3" quotePrefix="1" applyNumberFormat="1" applyFont="1" applyBorder="1" applyAlignment="1">
      <alignment vertical="center" wrapText="1"/>
    </xf>
    <xf numFmtId="9" fontId="0" fillId="0" borderId="0" xfId="3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9" fontId="0" fillId="0" borderId="1" xfId="3" applyFont="1" applyBorder="1" applyAlignment="1">
      <alignment vertical="center" wrapText="1"/>
    </xf>
    <xf numFmtId="9" fontId="0" fillId="0" borderId="1" xfId="3" quotePrefix="1" applyFont="1" applyBorder="1" applyAlignment="1">
      <alignment vertical="center" wrapText="1"/>
    </xf>
    <xf numFmtId="9" fontId="0" fillId="0" borderId="10" xfId="3" applyFont="1" applyBorder="1" applyAlignment="1">
      <alignment vertical="center" wrapText="1"/>
    </xf>
    <xf numFmtId="9" fontId="0" fillId="0" borderId="11" xfId="3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3" fontId="0" fillId="0" borderId="10" xfId="3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9" fontId="0" fillId="0" borderId="0" xfId="3" applyFont="1" applyAlignment="1">
      <alignment horizontal="center" vertical="center" wrapText="1"/>
    </xf>
    <xf numFmtId="44" fontId="0" fillId="0" borderId="0" xfId="0" applyNumberFormat="1" applyAlignment="1">
      <alignment horizontal="center" wrapText="1"/>
    </xf>
    <xf numFmtId="9" fontId="0" fillId="0" borderId="0" xfId="3" applyFont="1"/>
    <xf numFmtId="9" fontId="3" fillId="0" borderId="5" xfId="3" applyFont="1" applyBorder="1" applyAlignment="1">
      <alignment wrapText="1"/>
    </xf>
    <xf numFmtId="10" fontId="0" fillId="0" borderId="0" xfId="3" applyNumberFormat="1" applyFont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9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numFmt numFmtId="34" formatCode="_(&quot;$&quot;* #,##0.00_);_(&quot;$&quot;* \(#,##0.00\);_(&quot;$&quot;* &quot;-&quot;??_);_(@_)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_estate_investment_tru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card"/>
      <sheetName val="Ratings"/>
      <sheetName val="Financials"/>
      <sheetName val="Qualitativ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DF05D-7DF3-4B8D-B40D-64FED7E8C557}" name="Table3" displayName="Table3" ref="A4:V20" totalsRowShown="0" headerRowDxfId="3" dataDxfId="2">
  <autoFilter ref="A4:V20" xr:uid="{C9C0CC15-0BE0-473B-90D2-CAE4B74D0ABB}"/>
  <tableColumns count="22">
    <tableColumn id="1" xr3:uid="{91E93664-0DE1-47EE-974B-8898E1392328}" name="Symbols" dataDxfId="23">
      <calculatedColumnFormula>IF(Scorecard!A18=0,"", Scorecard!A18)</calculatedColumnFormula>
    </tableColumn>
    <tableColumn id="3" xr3:uid="{102E70D8-DC50-4744-9705-4AEF3FC87AEE}" name="Net Income / Avg. managed Assets" dataDxfId="1" dataCellStyle="Percent">
      <calculatedColumnFormula>VLOOKUP(Table3[[#This Row],[Symbols]],Table24[#All],3,0) / VLOOKUP(Table3[[#This Row],[Symbols]],Table24[#All],5,0)</calculatedColumnFormula>
    </tableColumn>
    <tableColumn id="20" xr3:uid="{950F11C4-7D72-482F-8271-54FB77A30F28}" name="Column2" dataDxfId="0">
      <calculatedColumnFormula array="1">INDEX(  TRANSPOSE(Scorecard!$D$2:$K$2), MATCH(Table3[[#This Row],[Net Income / Avg. managed Assets]],Scorecard!$D$3:$J$3,-1),0)</calculatedColumnFormula>
    </tableColumn>
    <tableColumn id="4" xr3:uid="{FD4F6CAF-5BE7-4FE4-B3F7-E52182BE4629}" name="EBITDA / (Interest Expense + Pref. Div)" dataDxfId="22"/>
    <tableColumn id="5" xr3:uid="{4BA5A6AD-D42F-4E98-8333-EC00A707226A}" name="Column4" dataDxfId="21"/>
    <tableColumn id="6" xr3:uid="{96F3F06D-A4D3-4419-BD62-E5B7A130B62C}" name="Tangible Common Equity / Tangible managed Assets" dataDxfId="20"/>
    <tableColumn id="7" xr3:uid="{6730C744-FF54-4217-8677-B82C0C9CAF84}" name="Column6" dataDxfId="19"/>
    <tableColumn id="11" xr3:uid="{1FF2E460-82A4-4E9E-88EA-86E54B14CEE2}" name="Debt / Ebitda" dataDxfId="18"/>
    <tableColumn id="8" xr3:uid="{FF6D8C9B-1B57-4698-8638-EAA1F018E56E}" name="Column8" dataDxfId="17"/>
    <tableColumn id="12" xr3:uid="{E77DBBFC-A5BA-4CCE-8D98-200987583987}" name="Asset Coverage Ratio" dataDxfId="16"/>
    <tableColumn id="14" xr3:uid="{3F3D98A6-A4E5-45D3-9789-B5BAD175D378}" name="Column10" dataDxfId="15"/>
    <tableColumn id="15" xr3:uid="{037D4C41-1937-4E33-AA5E-537EFCA252C4}" name="Problem Loans / Gross Loans" dataDxfId="14"/>
    <tableColumn id="16" xr3:uid="{A3B92D52-1F08-47E8-8C43-41E57915D72D}" name="Column12" dataDxfId="13"/>
    <tableColumn id="18" xr3:uid="{B73858DA-7008-4BF8-BA48-22C2C0099CC6}" name="Lease Residual Value Exposure / Tangible Common Equity" dataDxfId="12"/>
    <tableColumn id="22" xr3:uid="{2492663D-E8FE-4D6C-A075-A420C8E67B0A}" name="Column122" dataDxfId="11"/>
    <tableColumn id="23" xr3:uid="{94920409-D029-4BF0-A955-DCB977D19BEB}" name="Senior Secured Loans / Total Investments" dataDxfId="10"/>
    <tableColumn id="24" xr3:uid="{D9C83E9C-6D70-4876-A7FF-542E24BC9B87}" name="Column1222" dataDxfId="9"/>
    <tableColumn id="25" xr3:uid="{1EB34555-6D21-4822-B975-5BB0ECB0AC04}" name="Debt Maturities Coverage (%)" dataDxfId="8"/>
    <tableColumn id="26" xr3:uid="{E81DABE9-2795-4B33-8E2E-5BFE3A65D8FB}" name="Column1223" dataDxfId="7"/>
    <tableColumn id="27" xr3:uid="{E6D3563C-C7AC-4CD2-B8CF-83B5C96D58DA}" name="FFO / Total Debt (%)" dataDxfId="6"/>
    <tableColumn id="28" xr3:uid="{C0397870-3BDE-4FAE-BDDF-79AE7392CB66}" name="Column1225" dataDxfId="5"/>
    <tableColumn id="13" xr3:uid="{DB62C288-7B51-4FE5-BF84-C086CEA19700}" name="Secured Debt / gross tangible assets (%)" dataDxfId="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F0E8D5-B04A-4EA6-BFAC-C28B6D029737}" name="Table24" displayName="Table24" ref="A3:R19" totalsRowShown="0" headerRowDxfId="78" dataDxfId="77">
  <autoFilter ref="A3:R19" xr:uid="{BF6B12CD-8D06-4714-A33F-66412795628C}"/>
  <sortState xmlns:xlrd2="http://schemas.microsoft.com/office/spreadsheetml/2017/richdata2" ref="A4:R19">
    <sortCondition ref="B3:B19"/>
  </sortState>
  <tableColumns count="18">
    <tableColumn id="1" xr3:uid="{488A9271-DA5D-4947-AB2C-69C17A5B150E}" name="Symbol" dataDxfId="60">
      <calculatedColumnFormula>IF(Scorecard!A18=0,"", Scorecard!A18)</calculatedColumnFormula>
    </tableColumn>
    <tableColumn id="9" xr3:uid="{5F9E4CCF-8FD5-45A1-9F54-1C3B24672F03}" name="Revenue" dataDxfId="76" dataCellStyle="Currency"/>
    <tableColumn id="2" xr3:uid="{570680A5-7E69-4ADD-91C8-E062EB0381B8}" name="Net Income" dataDxfId="75" dataCellStyle="Currency"/>
    <tableColumn id="3" xr3:uid="{8B397CF9-B032-4F69-9F92-55D9BA61CD98}" name="Total Assets" dataDxfId="74"/>
    <tableColumn id="25" xr3:uid="{EE381C95-AFA8-4E51-A602-ECBABF3F8084}" name="Avg Assets" dataDxfId="59">
      <calculatedColumnFormula>(1951.16+Table24[[#This Row],[Total Assets]])/2</calculatedColumnFormula>
    </tableColumn>
    <tableColumn id="26" xr3:uid="{7E13C03B-50CA-4DBD-AB8E-6231C78C48B4}" name="Column6" dataDxfId="73"/>
    <tableColumn id="4" xr3:uid="{4110C1DE-B307-4425-8CA1-CB335E552020}" name="Column7" dataDxfId="72"/>
    <tableColumn id="14" xr3:uid="{918929F8-601D-498E-A234-F468C34614FF}" name="Column8" dataDxfId="71"/>
    <tableColumn id="18" xr3:uid="{79221B60-EBDC-4EC0-8D1F-2EA669384166}" name="Column9" dataDxfId="70" dataCellStyle="Currency"/>
    <tableColumn id="27" xr3:uid="{F195B299-3B03-4FB7-BC24-3577D54C5F1D}" name="Column10" dataDxfId="69"/>
    <tableColumn id="21" xr3:uid="{31F3B324-5FF0-4FE5-B89B-A9910F9A67E6}" name="Column11" dataDxfId="68"/>
    <tableColumn id="15" xr3:uid="{D7E42644-1635-42D7-A3C6-AEB36AF2E289}" name="Column12" dataDxfId="67"/>
    <tableColumn id="28" xr3:uid="{551774BA-1000-493A-B093-20113E015BE8}" name="Column13" dataDxfId="66"/>
    <tableColumn id="16" xr3:uid="{5CDE6BE0-1D45-448E-B6A9-789BFBF2BAF9}" name="Column14" dataDxfId="65"/>
    <tableColumn id="17" xr3:uid="{D8E4EDD8-3C64-4780-8D09-7C68D6134430}" name="Column15" dataDxfId="64"/>
    <tableColumn id="5" xr3:uid="{629540C9-CB61-4712-8A1B-73D11FE26931}" name="Column16" dataDxfId="63"/>
    <tableColumn id="6" xr3:uid="{4008D69C-A274-4750-9241-7442571F172E}" name="Column17" dataDxfId="62"/>
    <tableColumn id="8" xr3:uid="{215D457F-E2C7-4129-AC5D-E73F0BD1628C}" name="Column18" dataDxfId="6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60F2-82A4-4468-9F64-6B4688073C0F}">
  <dimension ref="A1:M33"/>
  <sheetViews>
    <sheetView zoomScale="90" zoomScaleNormal="90" workbookViewId="0">
      <selection activeCell="H3" sqref="H3"/>
    </sheetView>
  </sheetViews>
  <sheetFormatPr defaultRowHeight="15" x14ac:dyDescent="0.25"/>
  <cols>
    <col min="1" max="1" width="33.42578125" style="21" customWidth="1"/>
    <col min="2" max="2" width="17.5703125" style="37" customWidth="1"/>
    <col min="3" max="3" width="8" style="37" customWidth="1"/>
    <col min="4" max="11" width="9" style="21" customWidth="1"/>
    <col min="12" max="12" width="9.140625" style="21"/>
    <col min="13" max="13" width="10.85546875" style="21" customWidth="1"/>
    <col min="14" max="16384" width="9.140625" style="21"/>
  </cols>
  <sheetData>
    <row r="1" spans="1:13" x14ac:dyDescent="0.25">
      <c r="A1" s="9" t="s">
        <v>36</v>
      </c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1" t="s">
        <v>1</v>
      </c>
      <c r="M1" s="11"/>
    </row>
    <row r="2" spans="1:13" ht="30" x14ac:dyDescent="0.25">
      <c r="A2" s="22"/>
      <c r="B2" s="23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4" t="s">
        <v>11</v>
      </c>
      <c r="L2" s="15" t="s">
        <v>12</v>
      </c>
      <c r="M2" s="16" t="s">
        <v>13</v>
      </c>
    </row>
    <row r="3" spans="1:13" x14ac:dyDescent="0.25">
      <c r="A3" s="24" t="s">
        <v>37</v>
      </c>
      <c r="B3" s="25">
        <v>0.1</v>
      </c>
      <c r="C3" s="26" t="s">
        <v>14</v>
      </c>
      <c r="D3" s="27">
        <v>8.5000000000000006E-2</v>
      </c>
      <c r="E3" s="27">
        <v>5.5E-2</v>
      </c>
      <c r="F3" s="27">
        <v>2.5000000000000001E-2</v>
      </c>
      <c r="G3" s="27">
        <v>0.01</v>
      </c>
      <c r="H3" s="27">
        <v>5.0000000000000001E-3</v>
      </c>
      <c r="I3" s="27">
        <v>0</v>
      </c>
      <c r="J3" s="27">
        <v>-2.5000000000000001E-2</v>
      </c>
      <c r="K3" s="28" t="s">
        <v>15</v>
      </c>
      <c r="L3" s="29" t="s">
        <v>4</v>
      </c>
      <c r="M3" s="30">
        <v>1</v>
      </c>
    </row>
    <row r="4" spans="1:13" ht="30" x14ac:dyDescent="0.25">
      <c r="A4" s="31" t="s">
        <v>65</v>
      </c>
      <c r="B4" s="32">
        <v>0.05</v>
      </c>
      <c r="C4" s="26" t="s">
        <v>14</v>
      </c>
      <c r="D4" s="33">
        <v>8.5</v>
      </c>
      <c r="E4" s="33">
        <v>7.5</v>
      </c>
      <c r="F4" s="33">
        <v>6.5</v>
      </c>
      <c r="G4" s="33">
        <v>4</v>
      </c>
      <c r="H4" s="33">
        <v>3</v>
      </c>
      <c r="I4" s="33">
        <v>1</v>
      </c>
      <c r="J4" s="33">
        <v>0.5</v>
      </c>
      <c r="K4" s="34" t="s">
        <v>15</v>
      </c>
      <c r="L4" s="29" t="s">
        <v>16</v>
      </c>
      <c r="M4" s="35">
        <v>2</v>
      </c>
    </row>
    <row r="5" spans="1:13" ht="30" x14ac:dyDescent="0.25">
      <c r="A5" s="36" t="s">
        <v>38</v>
      </c>
      <c r="B5" s="32">
        <v>0.1</v>
      </c>
      <c r="C5" s="26" t="s">
        <v>14</v>
      </c>
      <c r="D5" s="37">
        <v>0.5</v>
      </c>
      <c r="E5" s="37">
        <v>0.31</v>
      </c>
      <c r="F5" s="37">
        <v>0.16</v>
      </c>
      <c r="G5" s="37">
        <v>0.12</v>
      </c>
      <c r="H5" s="37">
        <v>0.08</v>
      </c>
      <c r="I5" s="37">
        <v>0.04</v>
      </c>
      <c r="J5" s="37">
        <v>-0.15</v>
      </c>
      <c r="K5" s="26" t="s">
        <v>15</v>
      </c>
      <c r="L5" s="29" t="s">
        <v>17</v>
      </c>
      <c r="M5" s="35">
        <v>3</v>
      </c>
    </row>
    <row r="6" spans="1:13" x14ac:dyDescent="0.25">
      <c r="A6" s="36" t="s">
        <v>63</v>
      </c>
      <c r="B6" s="32"/>
      <c r="C6" s="38" t="s">
        <v>15</v>
      </c>
      <c r="D6" s="39">
        <v>0.5</v>
      </c>
      <c r="E6" s="39">
        <v>1.5</v>
      </c>
      <c r="F6" s="39">
        <v>2.5</v>
      </c>
      <c r="G6" s="39">
        <v>3.5</v>
      </c>
      <c r="H6" s="39">
        <v>4.5</v>
      </c>
      <c r="I6" s="39">
        <v>6.5</v>
      </c>
      <c r="J6" s="39">
        <v>10</v>
      </c>
      <c r="K6" s="40" t="s">
        <v>14</v>
      </c>
      <c r="L6" s="29" t="s">
        <v>18</v>
      </c>
      <c r="M6" s="35">
        <v>4</v>
      </c>
    </row>
    <row r="7" spans="1:13" x14ac:dyDescent="0.25">
      <c r="A7" s="36" t="s">
        <v>64</v>
      </c>
      <c r="B7" s="32">
        <v>0.35</v>
      </c>
      <c r="C7" s="26" t="s">
        <v>14</v>
      </c>
      <c r="D7" s="37">
        <v>0.5</v>
      </c>
      <c r="E7" s="37">
        <v>0.35</v>
      </c>
      <c r="F7" s="37">
        <v>0.25</v>
      </c>
      <c r="G7" s="37">
        <v>0.17499999999999999</v>
      </c>
      <c r="H7" s="37">
        <v>0.1</v>
      </c>
      <c r="I7" s="37">
        <v>0</v>
      </c>
      <c r="J7" s="37">
        <v>-0.25</v>
      </c>
      <c r="K7" s="40" t="s">
        <v>15</v>
      </c>
      <c r="L7" s="29" t="s">
        <v>19</v>
      </c>
      <c r="M7" s="35">
        <v>5</v>
      </c>
    </row>
    <row r="8" spans="1:13" x14ac:dyDescent="0.25">
      <c r="A8" s="36" t="s">
        <v>39</v>
      </c>
      <c r="B8" s="32">
        <v>0.1</v>
      </c>
      <c r="C8" s="38" t="s">
        <v>15</v>
      </c>
      <c r="D8" s="41">
        <v>2.5000000000000001E-3</v>
      </c>
      <c r="E8" s="41">
        <v>5.0000000000000001E-3</v>
      </c>
      <c r="F8" s="41">
        <v>7.4999999999999997E-3</v>
      </c>
      <c r="G8" s="41">
        <v>0.02</v>
      </c>
      <c r="H8" s="41">
        <v>0.04</v>
      </c>
      <c r="I8" s="41">
        <v>7.0000000000000007E-2</v>
      </c>
      <c r="J8" s="41">
        <v>0.1</v>
      </c>
      <c r="K8" s="38" t="s">
        <v>14</v>
      </c>
      <c r="L8" s="29" t="s">
        <v>20</v>
      </c>
      <c r="M8" s="35">
        <v>6</v>
      </c>
    </row>
    <row r="9" spans="1:13" ht="30" x14ac:dyDescent="0.25">
      <c r="A9" s="36" t="s">
        <v>60</v>
      </c>
      <c r="B9" s="32">
        <v>0.1</v>
      </c>
      <c r="C9" s="38" t="s">
        <v>15</v>
      </c>
      <c r="D9" s="21">
        <v>0.5</v>
      </c>
      <c r="E9" s="21">
        <v>1</v>
      </c>
      <c r="F9" s="21">
        <v>1.5</v>
      </c>
      <c r="G9" s="21">
        <v>3</v>
      </c>
      <c r="H9" s="21">
        <v>5</v>
      </c>
      <c r="I9" s="21">
        <v>8</v>
      </c>
      <c r="J9" s="21">
        <v>15</v>
      </c>
      <c r="K9" s="40" t="s">
        <v>14</v>
      </c>
      <c r="L9" s="29" t="s">
        <v>21</v>
      </c>
      <c r="M9" s="35">
        <v>7</v>
      </c>
    </row>
    <row r="10" spans="1:13" ht="30" x14ac:dyDescent="0.25">
      <c r="A10" s="36" t="s">
        <v>61</v>
      </c>
      <c r="B10" s="32">
        <v>0.15</v>
      </c>
      <c r="C10" s="38" t="s">
        <v>15</v>
      </c>
      <c r="D10" s="37">
        <v>0.1</v>
      </c>
      <c r="E10" s="37">
        <v>0.5</v>
      </c>
      <c r="F10" s="37">
        <v>1</v>
      </c>
      <c r="G10" s="37">
        <v>2</v>
      </c>
      <c r="H10" s="37">
        <v>3</v>
      </c>
      <c r="I10" s="37">
        <v>4</v>
      </c>
      <c r="J10" s="37">
        <v>5</v>
      </c>
      <c r="K10" s="42" t="s">
        <v>14</v>
      </c>
      <c r="L10" s="29" t="s">
        <v>22</v>
      </c>
      <c r="M10" s="35">
        <v>8</v>
      </c>
    </row>
    <row r="11" spans="1:13" ht="30" x14ac:dyDescent="0.25">
      <c r="A11" s="36" t="s">
        <v>62</v>
      </c>
      <c r="B11" s="32">
        <v>0.1</v>
      </c>
      <c r="C11" s="26" t="s">
        <v>14</v>
      </c>
      <c r="D11" s="37">
        <v>0.95</v>
      </c>
      <c r="E11" s="37">
        <v>0.9</v>
      </c>
      <c r="F11" s="37">
        <v>0.85</v>
      </c>
      <c r="G11" s="37">
        <v>0.7</v>
      </c>
      <c r="H11" s="37">
        <v>0.55000000000000004</v>
      </c>
      <c r="I11" s="37">
        <v>0.45</v>
      </c>
      <c r="J11" s="37">
        <v>0.35</v>
      </c>
      <c r="K11" s="40" t="s">
        <v>15</v>
      </c>
      <c r="L11" s="29" t="s">
        <v>23</v>
      </c>
      <c r="M11" s="35">
        <v>9</v>
      </c>
    </row>
    <row r="12" spans="1:13" x14ac:dyDescent="0.25">
      <c r="A12" s="36" t="s">
        <v>40</v>
      </c>
      <c r="B12" s="32"/>
      <c r="C12" s="38"/>
      <c r="D12" s="38"/>
      <c r="E12" s="38"/>
      <c r="F12" s="38"/>
      <c r="G12" s="38"/>
      <c r="H12" s="38"/>
      <c r="I12" s="38"/>
      <c r="J12" s="38"/>
      <c r="K12" s="38"/>
      <c r="L12" s="29" t="s">
        <v>24</v>
      </c>
      <c r="M12" s="35">
        <v>10</v>
      </c>
    </row>
    <row r="13" spans="1:13" x14ac:dyDescent="0.25">
      <c r="A13" s="36" t="s">
        <v>41</v>
      </c>
      <c r="B13" s="32"/>
      <c r="C13" s="26" t="s">
        <v>14</v>
      </c>
      <c r="D13" s="42">
        <v>4</v>
      </c>
      <c r="E13" s="37">
        <v>3</v>
      </c>
      <c r="F13" s="37">
        <v>2</v>
      </c>
      <c r="G13" s="37">
        <v>1.2</v>
      </c>
      <c r="H13" s="37">
        <v>0.6</v>
      </c>
      <c r="I13" s="37">
        <v>0.4</v>
      </c>
      <c r="J13" s="37">
        <v>0.05</v>
      </c>
      <c r="K13" s="26" t="s">
        <v>15</v>
      </c>
      <c r="L13" s="29" t="s">
        <v>26</v>
      </c>
      <c r="M13" s="35">
        <v>11</v>
      </c>
    </row>
    <row r="14" spans="1:13" x14ac:dyDescent="0.25">
      <c r="A14" s="36" t="s">
        <v>42</v>
      </c>
      <c r="B14" s="32"/>
      <c r="C14" s="26" t="s">
        <v>14</v>
      </c>
      <c r="D14" s="42">
        <v>0.65</v>
      </c>
      <c r="E14" s="42">
        <v>0.45</v>
      </c>
      <c r="F14" s="42">
        <v>0.3</v>
      </c>
      <c r="G14" s="42">
        <v>0.2</v>
      </c>
      <c r="H14" s="42">
        <v>0.125</v>
      </c>
      <c r="I14" s="42">
        <v>0.05</v>
      </c>
      <c r="J14" s="42">
        <v>0</v>
      </c>
      <c r="K14" s="26" t="s">
        <v>15</v>
      </c>
      <c r="L14" s="29" t="s">
        <v>27</v>
      </c>
      <c r="M14" s="35">
        <v>12</v>
      </c>
    </row>
    <row r="15" spans="1:13" ht="30" x14ac:dyDescent="0.25">
      <c r="A15" s="43" t="s">
        <v>43</v>
      </c>
      <c r="B15" s="44">
        <v>0.2</v>
      </c>
      <c r="C15" s="45" t="s">
        <v>15</v>
      </c>
      <c r="D15" s="44">
        <v>0</v>
      </c>
      <c r="E15" s="44">
        <v>0.08</v>
      </c>
      <c r="F15" s="44">
        <v>0.15</v>
      </c>
      <c r="G15" s="44">
        <v>0.3</v>
      </c>
      <c r="H15" s="44">
        <v>0.45</v>
      </c>
      <c r="I15" s="44">
        <v>0.6</v>
      </c>
      <c r="J15" s="44">
        <v>0.8</v>
      </c>
      <c r="K15" s="46" t="s">
        <v>14</v>
      </c>
      <c r="L15" s="29" t="s">
        <v>28</v>
      </c>
      <c r="M15" s="35">
        <v>13</v>
      </c>
    </row>
    <row r="16" spans="1:13" x14ac:dyDescent="0.25">
      <c r="B16" s="47"/>
      <c r="L16" s="29" t="s">
        <v>29</v>
      </c>
      <c r="M16" s="35">
        <v>14</v>
      </c>
    </row>
    <row r="17" spans="1:13" x14ac:dyDescent="0.25">
      <c r="A17" s="48" t="s">
        <v>25</v>
      </c>
      <c r="D17" s="21">
        <f>1</f>
        <v>1</v>
      </c>
      <c r="E17" s="21">
        <f>D17+1</f>
        <v>2</v>
      </c>
      <c r="F17" s="21">
        <f t="shared" ref="F17:K17" si="0">E17+1</f>
        <v>3</v>
      </c>
      <c r="G17" s="21">
        <f t="shared" si="0"/>
        <v>4</v>
      </c>
      <c r="H17" s="21">
        <f t="shared" si="0"/>
        <v>5</v>
      </c>
      <c r="I17" s="21">
        <f t="shared" si="0"/>
        <v>6</v>
      </c>
      <c r="J17" s="21">
        <f t="shared" si="0"/>
        <v>7</v>
      </c>
      <c r="K17" s="21">
        <f t="shared" si="0"/>
        <v>8</v>
      </c>
      <c r="L17" s="29" t="s">
        <v>30</v>
      </c>
      <c r="M17" s="35">
        <v>15</v>
      </c>
    </row>
    <row r="18" spans="1:13" x14ac:dyDescent="0.25">
      <c r="A18" s="49" t="s">
        <v>35</v>
      </c>
      <c r="L18" s="29" t="s">
        <v>31</v>
      </c>
      <c r="M18" s="35">
        <v>16</v>
      </c>
    </row>
    <row r="19" spans="1:13" x14ac:dyDescent="0.25">
      <c r="A19" s="50" t="s">
        <v>58</v>
      </c>
      <c r="B19" s="21"/>
      <c r="L19" s="29" t="s">
        <v>32</v>
      </c>
      <c r="M19" s="35">
        <v>17</v>
      </c>
    </row>
    <row r="20" spans="1:13" x14ac:dyDescent="0.25">
      <c r="A20" s="50" t="s">
        <v>59</v>
      </c>
      <c r="L20" s="29" t="s">
        <v>33</v>
      </c>
      <c r="M20" s="35">
        <v>18</v>
      </c>
    </row>
    <row r="21" spans="1:13" x14ac:dyDescent="0.25">
      <c r="A21" s="50" t="s">
        <v>66</v>
      </c>
      <c r="L21" s="29" t="s">
        <v>34</v>
      </c>
      <c r="M21" s="35">
        <v>19</v>
      </c>
    </row>
    <row r="22" spans="1:13" x14ac:dyDescent="0.25">
      <c r="A22" s="50" t="s">
        <v>67</v>
      </c>
      <c r="L22" s="51" t="s">
        <v>11</v>
      </c>
      <c r="M22" s="52">
        <v>20</v>
      </c>
    </row>
    <row r="23" spans="1:13" x14ac:dyDescent="0.25">
      <c r="A23" s="50" t="s">
        <v>68</v>
      </c>
      <c r="L23" s="53"/>
      <c r="M23" s="53"/>
    </row>
    <row r="24" spans="1:13" x14ac:dyDescent="0.25">
      <c r="A24" s="50"/>
      <c r="L24" s="53"/>
      <c r="M24" s="53"/>
    </row>
    <row r="25" spans="1:13" x14ac:dyDescent="0.25">
      <c r="A25" s="50"/>
      <c r="L25" s="53"/>
      <c r="M25" s="53"/>
    </row>
    <row r="26" spans="1:13" x14ac:dyDescent="0.25">
      <c r="A26" s="50"/>
      <c r="L26" s="53"/>
      <c r="M26" s="53"/>
    </row>
    <row r="27" spans="1:13" x14ac:dyDescent="0.25">
      <c r="A27" s="50"/>
    </row>
    <row r="28" spans="1:13" x14ac:dyDescent="0.25">
      <c r="A28" s="50"/>
    </row>
    <row r="29" spans="1:13" x14ac:dyDescent="0.25">
      <c r="A29" s="50"/>
    </row>
    <row r="30" spans="1:13" x14ac:dyDescent="0.25">
      <c r="A30" s="50"/>
    </row>
    <row r="31" spans="1:13" x14ac:dyDescent="0.25">
      <c r="A31" s="50"/>
    </row>
    <row r="32" spans="1:13" x14ac:dyDescent="0.25">
      <c r="A32" s="50"/>
    </row>
    <row r="33" spans="1:1" x14ac:dyDescent="0.25">
      <c r="A33" s="54"/>
    </row>
  </sheetData>
  <mergeCells count="2">
    <mergeCell ref="B1:K1"/>
    <mergeCell ref="L1:M1"/>
  </mergeCells>
  <conditionalFormatting sqref="C8 C2:C4 C12:C1048576">
    <cfRule type="cellIs" dxfId="58" priority="20" operator="equal">
      <formula>"&gt;"</formula>
    </cfRule>
    <cfRule type="cellIs" dxfId="57" priority="21" operator="equal">
      <formula>"&lt;"</formula>
    </cfRule>
  </conditionalFormatting>
  <conditionalFormatting sqref="A2:K15">
    <cfRule type="expression" dxfId="56" priority="19">
      <formula>MOD(ROW(),2)=0</formula>
    </cfRule>
  </conditionalFormatting>
  <conditionalFormatting sqref="A18:A33">
    <cfRule type="expression" dxfId="55" priority="18">
      <formula>MOD(ROW(),2)=0</formula>
    </cfRule>
  </conditionalFormatting>
  <conditionalFormatting sqref="C6">
    <cfRule type="cellIs" dxfId="54" priority="16" operator="equal">
      <formula>"&gt;"</formula>
    </cfRule>
    <cfRule type="cellIs" dxfId="53" priority="17" operator="equal">
      <formula>"&lt;"</formula>
    </cfRule>
  </conditionalFormatting>
  <conditionalFormatting sqref="C10">
    <cfRule type="cellIs" dxfId="52" priority="14" operator="equal">
      <formula>"&gt;"</formula>
    </cfRule>
    <cfRule type="cellIs" dxfId="51" priority="15" operator="equal">
      <formula>"&lt;"</formula>
    </cfRule>
  </conditionalFormatting>
  <conditionalFormatting sqref="C5">
    <cfRule type="cellIs" dxfId="50" priority="12" operator="equal">
      <formula>"&gt;"</formula>
    </cfRule>
    <cfRule type="cellIs" dxfId="49" priority="13" operator="equal">
      <formula>"&lt;"</formula>
    </cfRule>
  </conditionalFormatting>
  <conditionalFormatting sqref="C8">
    <cfRule type="cellIs" dxfId="48" priority="10" operator="equal">
      <formula>"&gt;"</formula>
    </cfRule>
    <cfRule type="cellIs" dxfId="47" priority="11" operator="equal">
      <formula>"&lt;"</formula>
    </cfRule>
  </conditionalFormatting>
  <conditionalFormatting sqref="C9">
    <cfRule type="cellIs" dxfId="46" priority="8" operator="equal">
      <formula>"&gt;"</formula>
    </cfRule>
    <cfRule type="cellIs" dxfId="45" priority="9" operator="equal">
      <formula>"&lt;"</formula>
    </cfRule>
  </conditionalFormatting>
  <conditionalFormatting sqref="C15">
    <cfRule type="cellIs" dxfId="44" priority="6" operator="equal">
      <formula>"&gt;"</formula>
    </cfRule>
    <cfRule type="cellIs" dxfId="43" priority="7" operator="equal">
      <formula>"&lt;"</formula>
    </cfRule>
  </conditionalFormatting>
  <conditionalFormatting sqref="C11">
    <cfRule type="cellIs" dxfId="42" priority="4" operator="equal">
      <formula>"&gt;"</formula>
    </cfRule>
    <cfRule type="cellIs" dxfId="41" priority="5" operator="equal">
      <formula>"&lt;"</formula>
    </cfRule>
  </conditionalFormatting>
  <conditionalFormatting sqref="C7">
    <cfRule type="cellIs" dxfId="40" priority="2" operator="equal">
      <formula>"&gt;"</formula>
    </cfRule>
    <cfRule type="cellIs" dxfId="39" priority="3" operator="equal">
      <formula>"&lt;"</formula>
    </cfRule>
  </conditionalFormatting>
  <conditionalFormatting sqref="L2:M22">
    <cfRule type="expression" dxfId="38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4B1B-1775-4694-89DA-6EDFC64C7271}">
  <dimension ref="A2:V42"/>
  <sheetViews>
    <sheetView tabSelected="1" zoomScale="60" zoomScaleNormal="60" workbookViewId="0">
      <selection activeCell="I27" sqref="I27"/>
    </sheetView>
  </sheetViews>
  <sheetFormatPr defaultColWidth="13.28515625" defaultRowHeight="21" customHeight="1" x14ac:dyDescent="0.25"/>
  <cols>
    <col min="1" max="1" width="16.140625" style="2" bestFit="1" customWidth="1"/>
    <col min="2" max="2" width="21.140625" style="55" customWidth="1"/>
    <col min="3" max="3" width="9.28515625" style="2" customWidth="1"/>
    <col min="4" max="4" width="21.140625" style="2" customWidth="1"/>
    <col min="5" max="5" width="9.28515625" style="2" customWidth="1"/>
    <col min="6" max="6" width="21.140625" style="2" customWidth="1"/>
    <col min="7" max="7" width="9.28515625" style="2" customWidth="1"/>
    <col min="8" max="8" width="21.140625" style="2" customWidth="1"/>
    <col min="9" max="9" width="9.28515625" style="2" customWidth="1"/>
    <col min="10" max="10" width="21.140625" style="2" customWidth="1"/>
    <col min="11" max="11" width="9.28515625" style="2" customWidth="1"/>
    <col min="12" max="12" width="21.140625" style="2" customWidth="1"/>
    <col min="13" max="13" width="9.28515625" style="2" customWidth="1"/>
    <col min="14" max="14" width="21.140625" style="2" customWidth="1"/>
    <col min="15" max="15" width="9.28515625" style="2" customWidth="1"/>
    <col min="16" max="16" width="21.140625" style="2" customWidth="1"/>
    <col min="17" max="17" width="9.28515625" style="2" customWidth="1"/>
    <col min="18" max="18" width="21.140625" style="2" customWidth="1"/>
    <col min="19" max="19" width="9.28515625" style="2" customWidth="1"/>
    <col min="20" max="20" width="21.140625" style="2" customWidth="1"/>
    <col min="21" max="21" width="9.28515625" style="2" customWidth="1"/>
    <col min="22" max="22" width="21.140625" style="2" customWidth="1"/>
    <col min="23" max="16384" width="13.28515625" style="2"/>
  </cols>
  <sheetData>
    <row r="2" spans="1:22" ht="19.5" customHeight="1" x14ac:dyDescent="0.25">
      <c r="A2"/>
      <c r="B2" s="57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ht="21" hidden="1" customHeight="1" x14ac:dyDescent="0.25">
      <c r="A3"/>
      <c r="B3" s="57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120.75" customHeight="1" x14ac:dyDescent="0.25">
      <c r="A4" s="6" t="s">
        <v>44</v>
      </c>
      <c r="B4" s="58" t="s">
        <v>37</v>
      </c>
      <c r="C4" s="6" t="s">
        <v>45</v>
      </c>
      <c r="D4" s="17" t="s">
        <v>65</v>
      </c>
      <c r="E4" s="6" t="s">
        <v>46</v>
      </c>
      <c r="F4" s="18" t="s">
        <v>38</v>
      </c>
      <c r="G4" s="6" t="s">
        <v>47</v>
      </c>
      <c r="H4" s="18" t="s">
        <v>63</v>
      </c>
      <c r="I4" s="6" t="s">
        <v>49</v>
      </c>
      <c r="J4" s="18" t="s">
        <v>64</v>
      </c>
      <c r="K4" s="6" t="s">
        <v>51</v>
      </c>
      <c r="L4" s="18" t="s">
        <v>39</v>
      </c>
      <c r="M4" s="6" t="s">
        <v>53</v>
      </c>
      <c r="N4" s="18" t="s">
        <v>61</v>
      </c>
      <c r="O4" s="6" t="s">
        <v>79</v>
      </c>
      <c r="P4" s="18" t="s">
        <v>62</v>
      </c>
      <c r="Q4" s="6" t="s">
        <v>80</v>
      </c>
      <c r="R4" s="18" t="s">
        <v>41</v>
      </c>
      <c r="S4" s="6" t="s">
        <v>81</v>
      </c>
      <c r="T4" s="18" t="s">
        <v>42</v>
      </c>
      <c r="U4" s="6" t="s">
        <v>82</v>
      </c>
      <c r="V4" s="20" t="s">
        <v>43</v>
      </c>
    </row>
    <row r="5" spans="1:22" ht="21" customHeight="1" x14ac:dyDescent="0.25">
      <c r="A5" s="6" t="str">
        <f>IF(Scorecard!A18=0,"", Scorecard!A18)</f>
        <v>C</v>
      </c>
      <c r="B5" s="59">
        <f>VLOOKUP(Table3[[#This Row],[Symbols]],Table24[#All],3,0) / VLOOKUP(Table3[[#This Row],[Symbols]],Table24[#All],5,0)</f>
        <v>4.6922938097816282E-3</v>
      </c>
      <c r="C5" s="6" t="str" cm="1">
        <f t="array" ref="C5">INDEX(  TRANSPOSE(Scorecard!$D$2:$K$2), MATCH(Table3[[#This Row],[Net Income / Avg. managed Assets]],Scorecard!$D$3:$J$3,-1),0)</f>
        <v>Ba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1" customHeight="1" x14ac:dyDescent="0.25">
      <c r="A6" s="6" t="str">
        <f>IF(Scorecard!A19=0,"", Scorecard!A19)</f>
        <v>JPM</v>
      </c>
      <c r="B6" s="5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21" customHeight="1" x14ac:dyDescent="0.25">
      <c r="A7" s="6" t="str">
        <f>IF(Scorecard!A20=0,"", Scorecard!A20)</f>
        <v>BAC</v>
      </c>
      <c r="B7" s="5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21" customHeight="1" x14ac:dyDescent="0.25">
      <c r="A8" s="6" t="str">
        <f>IF(Scorecard!A21=0,"", Scorecard!A21)</f>
        <v>PNC</v>
      </c>
      <c r="B8" s="1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21" customHeight="1" x14ac:dyDescent="0.25">
      <c r="A9" s="6" t="str">
        <f>IF(Scorecard!A22=0,"", Scorecard!A22)</f>
        <v>WFC</v>
      </c>
      <c r="B9" s="1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1" customHeight="1" x14ac:dyDescent="0.25">
      <c r="A10" s="6" t="str">
        <f>IF(Scorecard!A23=0,"", Scorecard!A23)</f>
        <v>BNY</v>
      </c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21" customHeight="1" x14ac:dyDescent="0.25">
      <c r="A11" s="6" t="str">
        <f>IF(Scorecard!A24=0,"", Scorecard!A24)</f>
        <v/>
      </c>
      <c r="B11" s="1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1" customHeight="1" x14ac:dyDescent="0.25">
      <c r="A12" s="6" t="str">
        <f>IF(Scorecard!A25=0,"", Scorecard!A25)</f>
        <v/>
      </c>
      <c r="B12" s="1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1" customHeight="1" x14ac:dyDescent="0.25">
      <c r="A13" s="6" t="str">
        <f>IF(Scorecard!A26=0,"", Scorecard!A26)</f>
        <v/>
      </c>
      <c r="B13" s="1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21" customHeight="1" x14ac:dyDescent="0.25">
      <c r="A14" s="6" t="str">
        <f>IF(Scorecard!A27=0,"", Scorecard!A27)</f>
        <v/>
      </c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21" customHeight="1" x14ac:dyDescent="0.25">
      <c r="A15" s="6" t="str">
        <f>IF(Scorecard!A28=0,"", Scorecard!A28)</f>
        <v/>
      </c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1" customHeight="1" x14ac:dyDescent="0.25">
      <c r="A16" s="6" t="str">
        <f>IF(Scorecard!A29=0,"", Scorecard!A29)</f>
        <v/>
      </c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21" customHeight="1" x14ac:dyDescent="0.25">
      <c r="A17" s="6" t="str">
        <f>IF(Scorecard!A30=0,"", Scorecard!A30)</f>
        <v/>
      </c>
      <c r="B17" s="1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21" customHeight="1" x14ac:dyDescent="0.25">
      <c r="A18" s="6" t="str">
        <f>IF(Scorecard!A31=0,"", Scorecard!A31)</f>
        <v/>
      </c>
      <c r="B18" s="1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21" customHeight="1" x14ac:dyDescent="0.25">
      <c r="A19" s="6" t="str">
        <f>IF(Scorecard!A32=0,"", Scorecard!A32)</f>
        <v/>
      </c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21" customHeight="1" x14ac:dyDescent="0.25">
      <c r="A20" s="6" t="str">
        <f>IF(Scorecard!A33=0,"", Scorecard!A33)</f>
        <v/>
      </c>
      <c r="B20" s="1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21" customHeight="1" x14ac:dyDescent="0.25">
      <c r="A21" s="2" t="str">
        <f>IF([1]Scorecard!A30=0,"",[1]Scorecard!A30)</f>
        <v/>
      </c>
    </row>
    <row r="22" spans="1:22" ht="21" customHeight="1" x14ac:dyDescent="0.25">
      <c r="A22" s="2" t="str">
        <f>IF([1]Scorecard!A31=0,"",[1]Scorecard!A31)</f>
        <v/>
      </c>
    </row>
    <row r="23" spans="1:22" ht="21" customHeight="1" x14ac:dyDescent="0.25">
      <c r="A23" s="2" t="str">
        <f>IF([1]Scorecard!A32=0,"",[1]Scorecard!A32)</f>
        <v/>
      </c>
    </row>
    <row r="24" spans="1:22" ht="21" customHeight="1" x14ac:dyDescent="0.25">
      <c r="A24" s="2" t="str">
        <f>IF([1]Scorecard!A33=0,"",[1]Scorecard!A33)</f>
        <v/>
      </c>
    </row>
    <row r="25" spans="1:22" ht="21" customHeight="1" x14ac:dyDescent="0.25">
      <c r="A25"/>
    </row>
    <row r="26" spans="1:22" ht="21" customHeight="1" x14ac:dyDescent="0.25">
      <c r="A26"/>
    </row>
    <row r="27" spans="1:22" ht="21" customHeight="1" x14ac:dyDescent="0.25">
      <c r="A27"/>
    </row>
    <row r="28" spans="1:22" ht="21" customHeight="1" x14ac:dyDescent="0.25">
      <c r="A28"/>
    </row>
    <row r="29" spans="1:22" ht="21" customHeight="1" x14ac:dyDescent="0.25">
      <c r="A29"/>
    </row>
    <row r="30" spans="1:22" ht="21" customHeight="1" x14ac:dyDescent="0.25">
      <c r="A30"/>
    </row>
    <row r="31" spans="1:22" ht="21" customHeight="1" x14ac:dyDescent="0.25">
      <c r="A31"/>
    </row>
    <row r="32" spans="1:22" ht="21" customHeight="1" x14ac:dyDescent="0.25">
      <c r="A32"/>
    </row>
    <row r="33" spans="1:1" ht="21" customHeight="1" x14ac:dyDescent="0.25">
      <c r="A33"/>
    </row>
    <row r="34" spans="1:1" ht="21" customHeight="1" x14ac:dyDescent="0.25">
      <c r="A34"/>
    </row>
    <row r="35" spans="1:1" ht="21" customHeight="1" x14ac:dyDescent="0.25">
      <c r="A35"/>
    </row>
    <row r="36" spans="1:1" ht="21" customHeight="1" x14ac:dyDescent="0.25">
      <c r="A36"/>
    </row>
    <row r="37" spans="1:1" ht="21" customHeight="1" x14ac:dyDescent="0.25">
      <c r="A37"/>
    </row>
    <row r="38" spans="1:1" ht="21" customHeight="1" x14ac:dyDescent="0.25">
      <c r="A38"/>
    </row>
    <row r="39" spans="1:1" ht="21" customHeight="1" x14ac:dyDescent="0.25">
      <c r="A39"/>
    </row>
    <row r="40" spans="1:1" ht="21" customHeight="1" x14ac:dyDescent="0.25">
      <c r="A40" s="2" t="str">
        <f>IF([1]Scorecard!A49=0,"",[1]Scorecard!A49)</f>
        <v/>
      </c>
    </row>
    <row r="41" spans="1:1" ht="21" customHeight="1" x14ac:dyDescent="0.25">
      <c r="A41" s="2" t="str">
        <f>IF([1]Scorecard!A50=0,"",[1]Scorecard!A50)</f>
        <v/>
      </c>
    </row>
    <row r="42" spans="1:1" ht="21" customHeight="1" x14ac:dyDescent="0.25">
      <c r="A42" s="2" t="str">
        <f>IF([1]Scorecard!A51=0,"",[1]Scorecard!A51)</f>
        <v/>
      </c>
    </row>
  </sheetData>
  <phoneticPr fontId="4" type="noConversion"/>
  <conditionalFormatting sqref="N4">
    <cfRule type="expression" dxfId="37" priority="6">
      <formula>MOD(ROW(),2)=0</formula>
    </cfRule>
  </conditionalFormatting>
  <conditionalFormatting sqref="B4">
    <cfRule type="expression" dxfId="36" priority="13">
      <formula>MOD(ROW(),2)=0</formula>
    </cfRule>
  </conditionalFormatting>
  <conditionalFormatting sqref="D4">
    <cfRule type="expression" dxfId="35" priority="12">
      <formula>MOD(ROW(),2)=0</formula>
    </cfRule>
  </conditionalFormatting>
  <conditionalFormatting sqref="F4">
    <cfRule type="expression" dxfId="34" priority="11">
      <formula>MOD(ROW(),2)=0</formula>
    </cfRule>
  </conditionalFormatting>
  <conditionalFormatting sqref="H4">
    <cfRule type="expression" dxfId="33" priority="10">
      <formula>MOD(ROW(),2)=0</formula>
    </cfRule>
  </conditionalFormatting>
  <conditionalFormatting sqref="J4">
    <cfRule type="expression" dxfId="32" priority="9">
      <formula>MOD(ROW(),2)=0</formula>
    </cfRule>
  </conditionalFormatting>
  <conditionalFormatting sqref="L4">
    <cfRule type="expression" dxfId="31" priority="8">
      <formula>MOD(ROW(),2)=0</formula>
    </cfRule>
  </conditionalFormatting>
  <conditionalFormatting sqref="P4">
    <cfRule type="expression" dxfId="29" priority="4">
      <formula>MOD(ROW(),2)=0</formula>
    </cfRule>
  </conditionalFormatting>
  <conditionalFormatting sqref="R4">
    <cfRule type="expression" dxfId="26" priority="3">
      <formula>MOD(ROW(),2)=0</formula>
    </cfRule>
  </conditionalFormatting>
  <conditionalFormatting sqref="T4">
    <cfRule type="expression" dxfId="25" priority="2">
      <formula>MOD(ROW(),2)=0</formula>
    </cfRule>
  </conditionalFormatting>
  <conditionalFormatting sqref="V4">
    <cfRule type="expression" dxfId="24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EB56-01CB-43FE-8A5E-F84297741B20}">
  <dimension ref="A1:R19"/>
  <sheetViews>
    <sheetView workbookViewId="0">
      <selection activeCell="D35" sqref="D35"/>
    </sheetView>
  </sheetViews>
  <sheetFormatPr defaultRowHeight="15" x14ac:dyDescent="0.25"/>
  <cols>
    <col min="1" max="1" width="13.42578125" customWidth="1"/>
    <col min="2" max="2" width="14" style="4" customWidth="1"/>
    <col min="3" max="8" width="15.85546875" customWidth="1"/>
    <col min="9" max="9" width="15.85546875" style="4" customWidth="1"/>
    <col min="10" max="11" width="15.85546875" customWidth="1"/>
    <col min="12" max="12" width="19.7109375" bestFit="1" customWidth="1"/>
    <col min="13" max="13" width="19.7109375" customWidth="1"/>
    <col min="14" max="17" width="15.85546875" customWidth="1"/>
    <col min="18" max="18" width="18.28515625" bestFit="1" customWidth="1"/>
  </cols>
  <sheetData>
    <row r="1" spans="1:18" x14ac:dyDescent="0.25">
      <c r="B1" s="4" t="s">
        <v>69</v>
      </c>
      <c r="E1" t="s">
        <v>78</v>
      </c>
      <c r="I1" s="4" t="s">
        <v>70</v>
      </c>
    </row>
    <row r="2" spans="1:18" s="5" customFormat="1" x14ac:dyDescent="0.25">
      <c r="A2" s="5">
        <f>1</f>
        <v>1</v>
      </c>
      <c r="B2" s="5">
        <f>A2+1</f>
        <v>2</v>
      </c>
      <c r="C2" s="5">
        <f t="shared" ref="C2:R2" si="0">B2+1</f>
        <v>3</v>
      </c>
      <c r="D2" s="5">
        <f t="shared" si="0"/>
        <v>4</v>
      </c>
      <c r="E2" s="5">
        <f t="shared" si="0"/>
        <v>5</v>
      </c>
      <c r="F2" s="5">
        <f t="shared" si="0"/>
        <v>6</v>
      </c>
      <c r="G2" s="5">
        <f t="shared" si="0"/>
        <v>7</v>
      </c>
      <c r="H2" s="5">
        <f t="shared" si="0"/>
        <v>8</v>
      </c>
      <c r="I2" s="5">
        <f t="shared" si="0"/>
        <v>9</v>
      </c>
      <c r="J2" s="5">
        <f t="shared" si="0"/>
        <v>10</v>
      </c>
      <c r="K2" s="5">
        <f t="shared" si="0"/>
        <v>11</v>
      </c>
      <c r="L2" s="5">
        <f t="shared" si="0"/>
        <v>12</v>
      </c>
      <c r="M2" s="5">
        <f t="shared" si="0"/>
        <v>13</v>
      </c>
      <c r="N2" s="5">
        <f t="shared" si="0"/>
        <v>14</v>
      </c>
      <c r="O2" s="5">
        <f t="shared" si="0"/>
        <v>15</v>
      </c>
      <c r="P2" s="5">
        <f t="shared" si="0"/>
        <v>16</v>
      </c>
      <c r="Q2" s="5">
        <f t="shared" si="0"/>
        <v>17</v>
      </c>
      <c r="R2" s="5">
        <f t="shared" si="0"/>
        <v>18</v>
      </c>
    </row>
    <row r="3" spans="1:18" x14ac:dyDescent="0.25">
      <c r="A3" s="6" t="s">
        <v>77</v>
      </c>
      <c r="B3" s="1" t="s">
        <v>71</v>
      </c>
      <c r="C3" s="8" t="s">
        <v>72</v>
      </c>
      <c r="D3" s="8" t="s">
        <v>75</v>
      </c>
      <c r="E3" s="1" t="s">
        <v>76</v>
      </c>
      <c r="F3" s="6" t="s">
        <v>47</v>
      </c>
      <c r="G3" s="6" t="s">
        <v>48</v>
      </c>
      <c r="H3" s="6" t="s">
        <v>49</v>
      </c>
      <c r="I3" s="7" t="s">
        <v>50</v>
      </c>
      <c r="J3" s="6" t="s">
        <v>51</v>
      </c>
      <c r="K3" s="6" t="s">
        <v>52</v>
      </c>
      <c r="L3" s="6" t="s">
        <v>53</v>
      </c>
      <c r="M3" s="6" t="s">
        <v>54</v>
      </c>
      <c r="N3" s="6" t="s">
        <v>55</v>
      </c>
      <c r="O3" s="6" t="s">
        <v>56</v>
      </c>
      <c r="P3" s="6" t="s">
        <v>57</v>
      </c>
      <c r="Q3" s="6" t="s">
        <v>73</v>
      </c>
      <c r="R3" s="6" t="s">
        <v>74</v>
      </c>
    </row>
    <row r="4" spans="1:18" x14ac:dyDescent="0.25">
      <c r="A4" s="2" t="str">
        <f>IF(Scorecard!A18=0,"", Scorecard!A18)</f>
        <v>C</v>
      </c>
      <c r="B4" s="8">
        <v>74.290000000000006</v>
      </c>
      <c r="C4" s="8">
        <v>9.8800000000000008</v>
      </c>
      <c r="D4" s="8">
        <v>2260</v>
      </c>
      <c r="E4" s="56">
        <f>(1951.16+Table24[[#This Row],[Total Assets]])/2</f>
        <v>2105.58</v>
      </c>
      <c r="F4" s="1"/>
      <c r="G4" s="1"/>
      <c r="H4" s="1"/>
      <c r="I4" s="8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tr">
        <f>IF(Scorecard!A19=0,"", Scorecard!A19)</f>
        <v>JPM</v>
      </c>
      <c r="B5" s="8"/>
      <c r="C5" s="8"/>
      <c r="D5" s="1"/>
      <c r="E5" s="56"/>
      <c r="F5" s="1"/>
      <c r="G5" s="1"/>
      <c r="H5" s="1"/>
      <c r="I5" s="8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tr">
        <f>IF(Scorecard!A20=0,"", Scorecard!A20)</f>
        <v>BAC</v>
      </c>
      <c r="B6" s="8"/>
      <c r="C6" s="8"/>
      <c r="D6" s="1"/>
      <c r="E6" s="56"/>
      <c r="F6" s="1"/>
      <c r="G6" s="1"/>
      <c r="H6" s="1"/>
      <c r="I6" s="8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tr">
        <f>IF(Scorecard!A21=0,"", Scorecard!A21)</f>
        <v>PNC</v>
      </c>
      <c r="B7" s="8"/>
      <c r="C7" s="8"/>
      <c r="D7" s="1"/>
      <c r="E7" s="56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tr">
        <f>IF(Scorecard!A22=0,"", Scorecard!A22)</f>
        <v>WFC</v>
      </c>
      <c r="B8" s="8"/>
      <c r="C8" s="8"/>
      <c r="D8" s="1"/>
      <c r="E8" s="56"/>
      <c r="F8" s="1"/>
      <c r="G8" s="1"/>
      <c r="H8" s="1"/>
      <c r="I8" s="8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tr">
        <f>IF(Scorecard!A23=0,"", Scorecard!A23)</f>
        <v>BNY</v>
      </c>
      <c r="B9" s="8"/>
      <c r="C9" s="8"/>
      <c r="D9" s="1"/>
      <c r="E9" s="56"/>
      <c r="F9" s="1"/>
      <c r="G9" s="1"/>
      <c r="H9" s="1"/>
      <c r="I9" s="8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tr">
        <f>IF(Scorecard!A24=0,"", Scorecard!A24)</f>
        <v/>
      </c>
      <c r="B10" s="8"/>
      <c r="C10" s="8"/>
      <c r="D10" s="1"/>
      <c r="E10" s="56"/>
      <c r="F10" s="1"/>
      <c r="G10" s="1"/>
      <c r="H10" s="1"/>
      <c r="I10" s="8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tr">
        <f>IF(Scorecard!A25=0,"", Scorecard!A25)</f>
        <v/>
      </c>
      <c r="B11" s="8"/>
      <c r="C11" s="8"/>
      <c r="D11" s="1"/>
      <c r="E11" s="56"/>
      <c r="F11" s="1"/>
      <c r="G11" s="1"/>
      <c r="H11" s="1"/>
      <c r="I11" s="8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tr">
        <f>IF(Scorecard!A26=0,"", Scorecard!A26)</f>
        <v/>
      </c>
      <c r="B12" s="8"/>
      <c r="C12" s="8"/>
      <c r="D12" s="1"/>
      <c r="E12" s="56"/>
      <c r="F12" s="1"/>
      <c r="G12" s="1"/>
      <c r="H12" s="1"/>
      <c r="I12" s="8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tr">
        <f>IF(Scorecard!A27=0,"", Scorecard!A27)</f>
        <v/>
      </c>
      <c r="B13" s="8"/>
      <c r="C13" s="8"/>
      <c r="D13" s="1"/>
      <c r="E13" s="56"/>
      <c r="F13" s="1"/>
      <c r="G13" s="1"/>
      <c r="H13" s="1"/>
      <c r="I13" s="8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tr">
        <f>IF(Scorecard!A28=0,"", Scorecard!A28)</f>
        <v/>
      </c>
      <c r="B14" s="8"/>
      <c r="C14" s="8"/>
      <c r="D14" s="1"/>
      <c r="E14" s="56"/>
      <c r="F14" s="1"/>
      <c r="G14" s="1"/>
      <c r="H14" s="1"/>
      <c r="I14" s="8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 t="str">
        <f>IF(Scorecard!A29=0,"", Scorecard!A29)</f>
        <v/>
      </c>
      <c r="B15" s="8"/>
      <c r="C15" s="8"/>
      <c r="D15" s="1"/>
      <c r="E15" s="56"/>
      <c r="F15" s="1"/>
      <c r="G15" s="1"/>
      <c r="H15" s="1"/>
      <c r="I15" s="8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tr">
        <f>IF(Scorecard!A30=0,"", Scorecard!A30)</f>
        <v/>
      </c>
      <c r="B16" s="8"/>
      <c r="C16" s="8"/>
      <c r="D16" s="1"/>
      <c r="E16" s="56"/>
      <c r="F16" s="1"/>
      <c r="G16" s="1"/>
      <c r="H16" s="1"/>
      <c r="I16" s="8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tr">
        <f>IF(Scorecard!A31=0,"", Scorecard!A31)</f>
        <v/>
      </c>
      <c r="B17" s="8"/>
      <c r="C17" s="8"/>
      <c r="D17" s="1"/>
      <c r="E17" s="56"/>
      <c r="F17" s="1"/>
      <c r="G17" s="1"/>
      <c r="H17" s="1"/>
      <c r="I17" s="8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tr">
        <f>IF(Scorecard!A32=0,"", Scorecard!A32)</f>
        <v/>
      </c>
      <c r="B18" s="8"/>
      <c r="C18" s="8"/>
      <c r="D18" s="1"/>
      <c r="E18" s="56"/>
      <c r="F18" s="1"/>
      <c r="G18" s="1"/>
      <c r="H18" s="1"/>
      <c r="I18" s="8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tr">
        <f>IF(Scorecard!A33=0,"", Scorecard!A33)</f>
        <v/>
      </c>
      <c r="B19" s="8"/>
      <c r="C19" s="8"/>
      <c r="D19" s="1"/>
      <c r="E19" s="56"/>
      <c r="F19" s="1"/>
      <c r="G19" s="1"/>
      <c r="H19" s="1"/>
      <c r="I19" s="8"/>
      <c r="J19" s="1"/>
      <c r="K19" s="1"/>
      <c r="L19" s="1"/>
      <c r="M19" s="1"/>
      <c r="N19" s="1"/>
      <c r="O19" s="1"/>
      <c r="P19" s="1"/>
      <c r="Q19" s="1"/>
      <c r="R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Ratings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Sands</dc:creator>
  <cp:lastModifiedBy>Michael Sands</cp:lastModifiedBy>
  <dcterms:created xsi:type="dcterms:W3CDTF">2021-03-09T17:36:04Z</dcterms:created>
  <dcterms:modified xsi:type="dcterms:W3CDTF">2021-03-09T19:57:34Z</dcterms:modified>
</cp:coreProperties>
</file>