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nds/Desktop/"/>
    </mc:Choice>
  </mc:AlternateContent>
  <xr:revisionPtr revIDLastSave="0" documentId="13_ncr:1_{1EDC6F34-E12F-E845-A2A6-B9D3E5623616}" xr6:coauthVersionLast="46" xr6:coauthVersionMax="46" xr10:uidLastSave="{00000000-0000-0000-0000-000000000000}"/>
  <bookViews>
    <workbookView xWindow="360" yWindow="500" windowWidth="28040" windowHeight="16940" xr2:uid="{745D425A-3398-CA4E-8135-1EBF7FE33A98}"/>
  </bookViews>
  <sheets>
    <sheet name="Dashboard" sheetId="4" r:id="rId1"/>
    <sheet name="Statements" sheetId="2" r:id="rId2"/>
    <sheet name="invert_cols" sheetId="3" r:id="rId3"/>
  </sheets>
  <definedNames>
    <definedName name="_xlnm._FilterDatabase" localSheetId="2" hidden="1">invert_cols!$A$3:$D$3</definedName>
    <definedName name="_xlchart.v1.0" hidden="1">Statements!$A$63:$A$67</definedName>
    <definedName name="_xlchart.v1.1" hidden="1">Statements!$C$63:$C$67</definedName>
    <definedName name="_xlchart.v1.10" hidden="1">Statements!$A$63</definedName>
    <definedName name="_xlchart.v1.11" hidden="1">Statements!$A$64</definedName>
    <definedName name="_xlchart.v1.12" hidden="1">Statements!$A$65</definedName>
    <definedName name="_xlchart.v1.13" hidden="1">Statements!$A$66</definedName>
    <definedName name="_xlchart.v1.14" hidden="1">Statements!$C$63:$F$63</definedName>
    <definedName name="_xlchart.v1.15" hidden="1">Statements!$C$64:$F$64</definedName>
    <definedName name="_xlchart.v1.16" hidden="1">Statements!$C$65:$F$65</definedName>
    <definedName name="_xlchart.v1.17" hidden="1">Statements!$C$66:$F$66</definedName>
    <definedName name="_xlchart.v1.18" hidden="1">Statements!$A$63</definedName>
    <definedName name="_xlchart.v1.19" hidden="1">Statements!$A$64</definedName>
    <definedName name="_xlchart.v1.2" hidden="1">Statements!$D$63:$D$67</definedName>
    <definedName name="_xlchart.v1.20" hidden="1">Statements!$A$65</definedName>
    <definedName name="_xlchart.v1.21" hidden="1">Statements!$A$66</definedName>
    <definedName name="_xlchart.v1.22" hidden="1">Statements!$C$63:$F$63</definedName>
    <definedName name="_xlchart.v1.23" hidden="1">Statements!$C$64:$F$64</definedName>
    <definedName name="_xlchart.v1.24" hidden="1">Statements!$C$65:$F$65</definedName>
    <definedName name="_xlchart.v1.25" hidden="1">Statements!$C$66:$F$66</definedName>
    <definedName name="_xlchart.v1.26" hidden="1">Statements!$A$63</definedName>
    <definedName name="_xlchart.v1.27" hidden="1">Statements!$A$64</definedName>
    <definedName name="_xlchart.v1.28" hidden="1">Statements!$A$65</definedName>
    <definedName name="_xlchart.v1.29" hidden="1">Statements!$A$66</definedName>
    <definedName name="_xlchart.v1.3" hidden="1">Statements!$E$63:$E$67</definedName>
    <definedName name="_xlchart.v1.30" hidden="1">Statements!$C$1:$F$1</definedName>
    <definedName name="_xlchart.v1.31" hidden="1">Statements!$C$63:$F$63</definedName>
    <definedName name="_xlchart.v1.32" hidden="1">Statements!$C$64:$F$64</definedName>
    <definedName name="_xlchart.v1.33" hidden="1">Statements!$C$65:$F$65</definedName>
    <definedName name="_xlchart.v1.34" hidden="1">Statements!$C$66:$F$66</definedName>
    <definedName name="_xlchart.v1.35" hidden="1">Statements!$A$10:$A$27</definedName>
    <definedName name="_xlchart.v1.36" hidden="1">Statements!$C$10:$C$27</definedName>
    <definedName name="_xlchart.v1.37" hidden="1">Statements!$D$10:$D$27</definedName>
    <definedName name="_xlchart.v1.38" hidden="1">Statements!$E$10:$E$27</definedName>
    <definedName name="_xlchart.v1.39" hidden="1">Statements!$F$10:$F$27</definedName>
    <definedName name="_xlchart.v1.4" hidden="1">Statements!$F$63:$F$67</definedName>
    <definedName name="_xlchart.v1.40" hidden="1">Statements!$A$63</definedName>
    <definedName name="_xlchart.v1.41" hidden="1">Statements!$A$63:$A$66</definedName>
    <definedName name="_xlchart.v1.42" hidden="1">Statements!$A$63:$A$67</definedName>
    <definedName name="_xlchart.v1.43" hidden="1">Statements!$A$64</definedName>
    <definedName name="_xlchart.v1.44" hidden="1">Statements!$A$65</definedName>
    <definedName name="_xlchart.v1.45" hidden="1">Statements!$A$66</definedName>
    <definedName name="_xlchart.v1.46" hidden="1">Statements!$A$67</definedName>
    <definedName name="_xlchart.v1.47" hidden="1">Statements!$C$63</definedName>
    <definedName name="_xlchart.v1.48" hidden="1">Statements!$C$63:$C$67</definedName>
    <definedName name="_xlchart.v1.49" hidden="1">Statements!$C$67:$F$67</definedName>
    <definedName name="_xlchart.v1.5" hidden="1">Statements!$A$63:$A$67</definedName>
    <definedName name="_xlchart.v1.50" hidden="1">Statements!$D$63:$D$67</definedName>
    <definedName name="_xlchart.v1.51" hidden="1">Statements!$E$63:$E$67</definedName>
    <definedName name="_xlchart.v1.52" hidden="1">Statements!$F$63</definedName>
    <definedName name="_xlchart.v1.53" hidden="1">Statements!$F$63:$F$67</definedName>
    <definedName name="_xlchart.v1.54" hidden="1">Statements!$F$64</definedName>
    <definedName name="_xlchart.v1.55" hidden="1">Statements!$F$65</definedName>
    <definedName name="_xlchart.v1.56" hidden="1">Statements!$F$66</definedName>
    <definedName name="_xlchart.v1.57" hidden="1">Statements!$F$67</definedName>
    <definedName name="_xlchart.v1.58" hidden="1">Statements!$A$63:$A$67</definedName>
    <definedName name="_xlchart.v1.59" hidden="1">Statements!$C$63:$C$67</definedName>
    <definedName name="_xlchart.v1.6" hidden="1">Statements!$C$63:$C$67</definedName>
    <definedName name="_xlchart.v1.60" hidden="1">Statements!$D$63:$D$67</definedName>
    <definedName name="_xlchart.v1.61" hidden="1">Statements!$E$63:$E$67</definedName>
    <definedName name="_xlchart.v1.62" hidden="1">Statements!$F$63:$F$67</definedName>
    <definedName name="_xlchart.v1.7" hidden="1">Statements!$D$63:$D$67</definedName>
    <definedName name="_xlchart.v1.8" hidden="1">Statements!$E$63:$E$67</definedName>
    <definedName name="_xlchart.v1.9" hidden="1">Statements!$F$63:$F$67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0" i="2" l="1"/>
  <c r="E60" i="2"/>
  <c r="F60" i="2"/>
  <c r="C60" i="2"/>
  <c r="D66" i="2"/>
  <c r="E66" i="2"/>
  <c r="F66" i="2"/>
  <c r="C66" i="2"/>
  <c r="D64" i="2"/>
  <c r="E64" i="2"/>
  <c r="F64" i="2"/>
  <c r="C64" i="2"/>
  <c r="A63" i="2" a="1"/>
  <c r="A63" i="2" s="1"/>
  <c r="C12" i="2"/>
  <c r="D12" i="2"/>
  <c r="E12" i="2"/>
  <c r="F12" i="2"/>
  <c r="F23" i="2"/>
  <c r="F22" i="2" s="1"/>
  <c r="C23" i="2"/>
  <c r="C65" i="2" s="1"/>
  <c r="D23" i="2"/>
  <c r="D22" i="2" s="1"/>
  <c r="E23" i="2"/>
  <c r="E22" i="2" s="1"/>
  <c r="F54" i="2"/>
  <c r="E54" i="2"/>
  <c r="C53" i="2"/>
  <c r="D53" i="2"/>
  <c r="E53" i="2"/>
  <c r="F53" i="2"/>
  <c r="D45" i="2"/>
  <c r="D47" i="2" s="1"/>
  <c r="E45" i="2"/>
  <c r="E47" i="2" s="1"/>
  <c r="F45" i="2"/>
  <c r="F47" i="2" s="1"/>
  <c r="E44" i="2"/>
  <c r="F44" i="2"/>
  <c r="D44" i="2"/>
  <c r="C1" i="3"/>
  <c r="D1" i="3"/>
  <c r="E1" i="3"/>
  <c r="B1" i="3"/>
  <c r="B10" i="3" a="1"/>
  <c r="B10" i="3" s="1"/>
  <c r="C10" i="3" a="1"/>
  <c r="C10" i="3" s="1"/>
  <c r="D10" i="3" a="1"/>
  <c r="D10" i="3" s="1"/>
  <c r="E10" i="3" a="1"/>
  <c r="E10" i="3" s="1"/>
  <c r="A10" i="3" a="1"/>
  <c r="A10" i="3" s="1"/>
  <c r="C7" i="3"/>
  <c r="D7" i="3" s="1"/>
  <c r="E7" i="3" s="1"/>
  <c r="D1" i="2"/>
  <c r="E1" i="2" s="1"/>
  <c r="F1" i="2" s="1"/>
  <c r="G1" i="2" s="1"/>
  <c r="H1" i="2" s="1"/>
  <c r="F65" i="2" l="1"/>
  <c r="E65" i="2"/>
  <c r="D20" i="2"/>
  <c r="C24" i="2"/>
  <c r="C27" i="2" s="1"/>
  <c r="C67" i="2" s="1"/>
  <c r="D65" i="2"/>
  <c r="C18" i="2"/>
  <c r="C22" i="2"/>
  <c r="F18" i="2"/>
  <c r="E18" i="2"/>
  <c r="F24" i="2"/>
  <c r="E24" i="2"/>
  <c r="E27" i="2" s="1"/>
  <c r="E67" i="2" s="1"/>
  <c r="D24" i="2"/>
  <c r="D27" i="2" s="1"/>
  <c r="D67" i="2" s="1"/>
  <c r="C20" i="2"/>
  <c r="C16" i="2"/>
  <c r="E20" i="2"/>
  <c r="F16" i="2"/>
  <c r="F20" i="2"/>
  <c r="E16" i="2"/>
  <c r="D16" i="2"/>
  <c r="D18" i="2"/>
  <c r="F27" i="2" l="1"/>
  <c r="F67" i="2" s="1"/>
  <c r="D52" i="2"/>
  <c r="D55" i="2" s="1"/>
  <c r="C52" i="2"/>
  <c r="C55" i="2" s="1"/>
  <c r="C46" i="2"/>
  <c r="D46" i="2" s="1"/>
  <c r="E46" i="2" s="1"/>
  <c r="E52" i="2"/>
  <c r="E55" i="2" s="1"/>
  <c r="F46" i="2" l="1"/>
  <c r="F52" i="2"/>
  <c r="F5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<sst xmlns="http://schemas.openxmlformats.org/spreadsheetml/2006/main" count="61" uniqueCount="49">
  <si>
    <t>Assumptions</t>
  </si>
  <si>
    <t>Balance Sheet</t>
  </si>
  <si>
    <t>Income Statement</t>
  </si>
  <si>
    <t>Cash Flow</t>
  </si>
  <si>
    <t>Revenue</t>
  </si>
  <si>
    <t>COGS</t>
  </si>
  <si>
    <t>Gross Profit</t>
  </si>
  <si>
    <t>Expenses</t>
  </si>
  <si>
    <t>SGA</t>
  </si>
  <si>
    <t>R&amp;D</t>
  </si>
  <si>
    <t>D&amp;A</t>
  </si>
  <si>
    <t>Interest</t>
  </si>
  <si>
    <t>Earnings before Tax</t>
  </si>
  <si>
    <t>Tax</t>
  </si>
  <si>
    <t>Net Earnings</t>
  </si>
  <si>
    <t>Assets</t>
  </si>
  <si>
    <t>Cash</t>
  </si>
  <si>
    <t>Accounts Recievable</t>
  </si>
  <si>
    <t>Inventory</t>
  </si>
  <si>
    <t>Total Assets</t>
  </si>
  <si>
    <t>Liabilities</t>
  </si>
  <si>
    <t>Accounts Payable</t>
  </si>
  <si>
    <t>Total Liabilities</t>
  </si>
  <si>
    <t>Shareholder Equity</t>
  </si>
  <si>
    <t>Retained Earnings</t>
  </si>
  <si>
    <t>Total Liabilities &amp; Shareholder Equity</t>
  </si>
  <si>
    <t>t</t>
  </si>
  <si>
    <t>t-1</t>
  </si>
  <si>
    <t>t-2</t>
  </si>
  <si>
    <t>t-3</t>
  </si>
  <si>
    <t>t-4</t>
  </si>
  <si>
    <t>Accumulated Minority Interest</t>
  </si>
  <si>
    <t>LT Debt</t>
  </si>
  <si>
    <t>Current Debt</t>
  </si>
  <si>
    <t>BEPC</t>
  </si>
  <si>
    <t>Total Equity</t>
  </si>
  <si>
    <t>Operating Cash Flow</t>
  </si>
  <si>
    <t>(+) Depreiciation &amp; Amoritization</t>
  </si>
  <si>
    <t>(-) Changes in Working Capital</t>
  </si>
  <si>
    <t>Cash From Opperations</t>
  </si>
  <si>
    <t>% of total</t>
  </si>
  <si>
    <t>PP&amp;E</t>
  </si>
  <si>
    <t>Opperating Expense (Total)</t>
  </si>
  <si>
    <t>Waterfall</t>
  </si>
  <si>
    <t>Opp Expense</t>
  </si>
  <si>
    <t>FFO</t>
  </si>
  <si>
    <t>Capex</t>
  </si>
  <si>
    <t>Dividends</t>
  </si>
  <si>
    <t>Retained Cash Flow (RCP)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</si>
</sst>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8"/>
      <name val="Calibri"/>
      <family val="2"/>
      <scheme val="minor"/>
    </font>
    <font>
      <sz val="10"/>
      <color rgb="FF000000"/>
      <name val="Arial"/>
      <family val="2"/>
    </font>
    <font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1" xfId="0" applyBorder="1"/>
    <xf numFmtId="44" fontId="4" fillId="0" borderId="1" xfId="1" applyFont="1" applyBorder="1" applyAlignment="1">
      <alignment horizontal="right"/>
    </xf>
    <xf numFmtId="0" fontId="2" fillId="0" borderId="0" xfId="0" applyFont="1"/>
    <xf numFmtId="0" fontId="2" fillId="0" borderId="1" xfId="0" applyFont="1" applyBorder="1"/>
    <xf numFmtId="44" fontId="0" fillId="0" borderId="1" xfId="1" applyFont="1" applyBorder="1"/>
    <xf numFmtId="0" fontId="0" fillId="0" borderId="2" xfId="0" applyBorder="1"/>
    <xf numFmtId="0" fontId="3" fillId="2" borderId="0" xfId="0" applyFont="1" applyFill="1"/>
    <xf numFmtId="0" fontId="0" fillId="0" borderId="0" xfId="0" applyBorder="1"/>
    <xf numFmtId="0" fontId="5" fillId="0" borderId="0" xfId="0" applyFont="1"/>
    <xf numFmtId="44" fontId="5" fillId="0" borderId="0" xfId="1" applyFont="1" applyAlignment="1">
      <alignment horizontal="right"/>
    </xf>
    <xf numFmtId="44" fontId="5" fillId="0" borderId="0" xfId="1" applyFont="1"/>
    <xf numFmtId="0" fontId="0" fillId="0" borderId="0" xfId="0" applyFill="1" applyBorder="1"/>
    <xf numFmtId="0" fontId="2" fillId="0" borderId="0" xfId="0" applyFont="1" applyFill="1" applyBorder="1"/>
    <xf numFmtId="6" fontId="0" fillId="0" borderId="0" xfId="0" applyNumberFormat="1"/>
    <xf numFmtId="3" fontId="6" fillId="0" borderId="0" xfId="0" applyNumberFormat="1" applyFont="1"/>
    <xf numFmtId="44" fontId="7" fillId="0" borderId="0" xfId="1" applyFont="1"/>
    <xf numFmtId="0" fontId="6" fillId="0" borderId="0" xfId="0" applyFont="1"/>
    <xf numFmtId="44" fontId="7" fillId="0" borderId="1" xfId="1" applyFont="1" applyBorder="1"/>
    <xf numFmtId="44" fontId="0" fillId="0" borderId="2" xfId="1" applyFont="1" applyBorder="1"/>
    <xf numFmtId="0" fontId="7" fillId="0" borderId="0" xfId="0" applyFont="1"/>
    <xf numFmtId="0" fontId="2" fillId="0" borderId="2" xfId="0" applyFont="1" applyFill="1" applyBorder="1"/>
    <xf numFmtId="44" fontId="7" fillId="0" borderId="2" xfId="1" applyFont="1" applyBorder="1"/>
    <xf numFmtId="8" fontId="7" fillId="0" borderId="0" xfId="0" applyNumberFormat="1" applyFont="1"/>
    <xf numFmtId="44" fontId="0" fillId="0" borderId="1" xfId="0" applyNumberFormat="1" applyBorder="1"/>
    <xf numFmtId="0" fontId="0" fillId="0" borderId="0" xfId="0" applyFont="1"/>
    <xf numFmtId="0" fontId="0" fillId="0" borderId="0" xfId="0" applyFont="1" applyAlignment="1">
      <alignment horizontal="right"/>
    </xf>
    <xf numFmtId="9" fontId="5" fillId="0" borderId="0" xfId="2" applyFont="1" applyAlignment="1">
      <alignment horizontal="right"/>
    </xf>
    <xf numFmtId="0" fontId="0" fillId="0" borderId="1" xfId="0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Earnings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Statements!$A$10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Statements!$C$1:$F$1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Statements!$C$10:$F$10</c:f>
              <c:numCache>
                <c:formatCode>_("$"* #,##0.00_);_("$"* \(#,##0.00\);_("$"* "-"??_);_(@_)</c:formatCode>
                <c:ptCount val="4"/>
                <c:pt idx="0">
                  <c:v>2035</c:v>
                </c:pt>
                <c:pt idx="1">
                  <c:v>2164</c:v>
                </c:pt>
                <c:pt idx="2">
                  <c:v>3226</c:v>
                </c:pt>
                <c:pt idx="3">
                  <c:v>3087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B-1541-99A2-E47E5D1A403F}"/>
            </c:ext>
          </c:extLst>
        </c:ser>
        <c:ser>
          <c:idx val="1"/>
          <c:order val="1"/>
          <c:tx>
            <c:strRef>
              <c:f>Statements!$A$11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Statements!$C$1:$F$1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Statements!$C$11:$F$11</c:f>
              <c:numCache>
                <c:formatCode>_("$"* #,##0.00_);_("$"* \(#,##0.00\);_("$"* "-"??_);_(@_)</c:formatCode>
                <c:ptCount val="4"/>
                <c:pt idx="0">
                  <c:v>724</c:v>
                </c:pt>
                <c:pt idx="1">
                  <c:v>706</c:v>
                </c:pt>
                <c:pt idx="2">
                  <c:v>898</c:v>
                </c:pt>
                <c:pt idx="3">
                  <c:v>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1B-1541-99A2-E47E5D1A403F}"/>
            </c:ext>
          </c:extLst>
        </c:ser>
        <c:ser>
          <c:idx val="2"/>
          <c:order val="2"/>
          <c:tx>
            <c:strRef>
              <c:f>Statements!$A$23</c:f>
              <c:strCache>
                <c:ptCount val="1"/>
                <c:pt idx="0">
                  <c:v>Opperating Expense (Total)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Statements!$C$1:$F$1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Statements!$C$23:$F$23</c:f>
              <c:numCache>
                <c:formatCode>_("$"* #,##0.00_);_("$"* \(#,##0.00\);_("$"* "-"??_);_(@_)</c:formatCode>
                <c:ptCount val="4"/>
                <c:pt idx="0">
                  <c:v>1165</c:v>
                </c:pt>
                <c:pt idx="1">
                  <c:v>1099</c:v>
                </c:pt>
                <c:pt idx="2">
                  <c:v>1948</c:v>
                </c:pt>
                <c:pt idx="3">
                  <c:v>2192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1B-1541-99A2-E47E5D1A403F}"/>
            </c:ext>
          </c:extLst>
        </c:ser>
        <c:ser>
          <c:idx val="3"/>
          <c:order val="3"/>
          <c:tx>
            <c:strRef>
              <c:f>Statements!$A$27</c:f>
              <c:strCache>
                <c:ptCount val="1"/>
                <c:pt idx="0">
                  <c:v>Net Earnings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Statements!$C$1:$F$1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Statements!$C$27:$F$27</c:f>
              <c:numCache>
                <c:formatCode>_("$"* #,##0.00_);_("$"* \(#,##0.00\);_("$"* "-"??_);_(@_)</c:formatCode>
                <c:ptCount val="4"/>
                <c:pt idx="0">
                  <c:v>32</c:v>
                </c:pt>
                <c:pt idx="1">
                  <c:v>327</c:v>
                </c:pt>
                <c:pt idx="2">
                  <c:v>313</c:v>
                </c:pt>
                <c:pt idx="3">
                  <c:v>-80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1B-1541-99A2-E47E5D1A4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59423"/>
        <c:axId val="140087791"/>
      </c:barChart>
      <c:dateAx>
        <c:axId val="14005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87791"/>
        <c:crosses val="autoZero"/>
        <c:auto val="0"/>
        <c:lblOffset val="100"/>
        <c:baseTimeUnit val="days"/>
        <c:majorUnit val="1"/>
      </c:dateAx>
      <c:valAx>
        <c:axId val="14008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5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 (MR)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43-DE48-A56B-0ED6AFEBF9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43-DE48-A56B-0ED6AFEBF9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43-DE48-A56B-0ED6AFEBF9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43-DE48-A56B-0ED6AFEBF9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(Statements!$A$15,Statements!$A$17,Statements!$A$19,Statements!$A$21)</c:f>
              <c:strCache>
                <c:ptCount val="4"/>
                <c:pt idx="0">
                  <c:v>SGA</c:v>
                </c:pt>
                <c:pt idx="1">
                  <c:v>R&amp;D</c:v>
                </c:pt>
                <c:pt idx="2">
                  <c:v>D&amp;A</c:v>
                </c:pt>
                <c:pt idx="3">
                  <c:v>Interest</c:v>
                </c:pt>
              </c:strCache>
            </c:strRef>
          </c:cat>
          <c:val>
            <c:numRef>
              <c:f>(Statements!$F$16,Statements!$F$18,Statements!$F$20,Statements!$F$22)</c:f>
              <c:numCache>
                <c:formatCode>0%</c:formatCode>
                <c:ptCount val="4"/>
                <c:pt idx="0">
                  <c:v>0.14187956204379562</c:v>
                </c:pt>
                <c:pt idx="1">
                  <c:v>0</c:v>
                </c:pt>
                <c:pt idx="2">
                  <c:v>0.48585766423357662</c:v>
                </c:pt>
                <c:pt idx="3">
                  <c:v>0.37226277372262773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A43-DE48-A56B-0ED6AFEBF99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Statements!$A$15</c:f>
              <c:strCache>
                <c:ptCount val="1"/>
                <c:pt idx="0">
                  <c:v>SGA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Statements!$C$1:$F$1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Statements!$C$15:$F$15</c:f>
              <c:numCache>
                <c:formatCode>_("$"* #,##0.00_);_("$"* \(#,##0.00\);_("$"* "-"??_);_(@_)</c:formatCode>
                <c:ptCount val="4"/>
                <c:pt idx="0">
                  <c:v>168</c:v>
                </c:pt>
                <c:pt idx="1">
                  <c:v>166</c:v>
                </c:pt>
                <c:pt idx="2">
                  <c:v>264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60-7943-8ABB-21C5C2DB026C}"/>
            </c:ext>
          </c:extLst>
        </c:ser>
        <c:ser>
          <c:idx val="1"/>
          <c:order val="1"/>
          <c:tx>
            <c:strRef>
              <c:f>Statements!$A$17</c:f>
              <c:strCache>
                <c:ptCount val="1"/>
                <c:pt idx="0">
                  <c:v>R&amp;D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Statements!$C$1:$F$1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Statements!$C$17:$F$17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60-7943-8ABB-21C5C2DB026C}"/>
            </c:ext>
          </c:extLst>
        </c:ser>
        <c:ser>
          <c:idx val="2"/>
          <c:order val="2"/>
          <c:tx>
            <c:strRef>
              <c:f>Statements!$A$19</c:f>
              <c:strCache>
                <c:ptCount val="1"/>
                <c:pt idx="0">
                  <c:v>D&amp;A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Statements!$C$1:$F$1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Statements!$C$19:$F$19</c:f>
              <c:numCache>
                <c:formatCode>_("$"* #,##0.00_);_("$"* \(#,##0.00\);_("$"* "-"??_);_(@_)</c:formatCode>
                <c:ptCount val="4"/>
                <c:pt idx="0">
                  <c:v>559</c:v>
                </c:pt>
                <c:pt idx="1">
                  <c:v>531</c:v>
                </c:pt>
                <c:pt idx="2">
                  <c:v>983</c:v>
                </c:pt>
                <c:pt idx="3">
                  <c:v>1065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60-7943-8ABB-21C5C2DB026C}"/>
            </c:ext>
          </c:extLst>
        </c:ser>
        <c:ser>
          <c:idx val="3"/>
          <c:order val="3"/>
          <c:tx>
            <c:strRef>
              <c:f>Statements!$A$21</c:f>
              <c:strCache>
                <c:ptCount val="1"/>
                <c:pt idx="0">
                  <c:v>Interest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Statements!$C$1:$F$1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Statements!$F$15:$F$21</c:f>
              <c:numCache>
                <c:formatCode>_("$"* #,##0.00_);_("$"* \(#,##0.00\);_("$"* "-"??_);_(@_)</c:formatCode>
                <c:ptCount val="4"/>
                <c:pt idx="0">
                  <c:v>311</c:v>
                </c:pt>
                <c:pt idx="1">
                  <c:v>0</c:v>
                </c:pt>
                <c:pt idx="2">
                  <c:v>1065</c:v>
                </c:pt>
                <c:pt idx="3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60-7943-8ABB-21C5C2DB0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569647"/>
        <c:axId val="204729551"/>
      </c:lineChart>
      <c:catAx>
        <c:axId val="20456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9551"/>
        <c:crosses val="autoZero"/>
        <c:auto val="1"/>
        <c:lblAlgn val="ctr"/>
        <c:lblOffset val="100"/>
        <c:noMultiLvlLbl val="0"/>
      </c:catAx>
      <c:valAx>
        <c:axId val="20472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6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Earnings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Statements!$A$10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Statements!$C$10:$F$10</c:f>
              <c:numCache>
                <c:formatCode>_("$"* #,##0.00_);_("$"* \(#,##0.00\);_("$"* "-"??_);_(@_)</c:formatCode>
                <c:ptCount val="4"/>
                <c:pt idx="0">
                  <c:v>2035</c:v>
                </c:pt>
                <c:pt idx="1">
                  <c:v>2164</c:v>
                </c:pt>
                <c:pt idx="2">
                  <c:v>3226</c:v>
                </c:pt>
                <c:pt idx="3">
                  <c:v>3087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0-DF47-B6CA-AAD1F92A1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2"/>
        <c:overlap val="100"/>
        <c:axId val="223217503"/>
        <c:axId val="232899471"/>
      </c:barChart>
      <c:barChart>
        <c:barDir val="col"/>
        <c:grouping val="stacked"/>
        <c:varyColors val="0"/>
        <c:ser>
          <c:idx val="1"/>
          <c:order val="1"/>
          <c:tx>
            <c:strRef>
              <c:f>Statements!$A$11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Statements!$C$11:$F$11</c:f>
              <c:numCache>
                <c:formatCode>_("$"* #,##0.00_);_("$"* \(#,##0.00\);_("$"* "-"??_);_(@_)</c:formatCode>
                <c:ptCount val="4"/>
                <c:pt idx="0">
                  <c:v>724</c:v>
                </c:pt>
                <c:pt idx="1">
                  <c:v>706</c:v>
                </c:pt>
                <c:pt idx="2">
                  <c:v>898</c:v>
                </c:pt>
                <c:pt idx="3">
                  <c:v>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D0-DF47-B6CA-AAD1F92A1673}"/>
            </c:ext>
          </c:extLst>
        </c:ser>
        <c:ser>
          <c:idx val="2"/>
          <c:order val="2"/>
          <c:tx>
            <c:strRef>
              <c:f>Statements!$A$23</c:f>
              <c:strCache>
                <c:ptCount val="1"/>
                <c:pt idx="0">
                  <c:v>Opperating Expense (Total)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Statements!$C$23:$F$23</c:f>
              <c:numCache>
                <c:formatCode>_("$"* #,##0.00_);_("$"* \(#,##0.00\);_("$"* "-"??_);_(@_)</c:formatCode>
                <c:ptCount val="4"/>
                <c:pt idx="0">
                  <c:v>1165</c:v>
                </c:pt>
                <c:pt idx="1">
                  <c:v>1099</c:v>
                </c:pt>
                <c:pt idx="2">
                  <c:v>1948</c:v>
                </c:pt>
                <c:pt idx="3">
                  <c:v>2192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D0-DF47-B6CA-AAD1F92A1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222986159"/>
        <c:axId val="206806655"/>
      </c:barChart>
      <c:catAx>
        <c:axId val="223217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99471"/>
        <c:crosses val="autoZero"/>
        <c:auto val="1"/>
        <c:lblAlgn val="ctr"/>
        <c:lblOffset val="100"/>
        <c:noMultiLvlLbl val="0"/>
      </c:catAx>
      <c:valAx>
        <c:axId val="2328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217503"/>
        <c:crosses val="autoZero"/>
        <c:crossBetween val="between"/>
      </c:valAx>
      <c:valAx>
        <c:axId val="206806655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86159"/>
        <c:crosses val="max"/>
        <c:crossBetween val="between"/>
      </c:valAx>
      <c:catAx>
        <c:axId val="222986159"/>
        <c:scaling>
          <c:orientation val="minMax"/>
        </c:scaling>
        <c:delete val="1"/>
        <c:axPos val="b"/>
        <c:majorTickMark val="out"/>
        <c:minorTickMark val="none"/>
        <c:tickLblPos val="nextTo"/>
        <c:crossAx val="2068066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Statements!$A$40</c:f>
              <c:strCache>
                <c:ptCount val="1"/>
                <c:pt idx="0">
                  <c:v>Current Debt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Statements!$C$1:$F$1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Statements!$C$40:$F$40</c:f>
              <c:numCache>
                <c:formatCode>"$"#,##0.00_);[Red]\("$"#,##0.00\)</c:formatCode>
                <c:ptCount val="4"/>
                <c:pt idx="1">
                  <c:v>810</c:v>
                </c:pt>
                <c:pt idx="2">
                  <c:v>1424</c:v>
                </c:pt>
                <c:pt idx="3">
                  <c:v>9950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2-BB42-8FD0-CABDF89CC72B}"/>
            </c:ext>
          </c:extLst>
        </c:ser>
        <c:ser>
          <c:idx val="1"/>
          <c:order val="1"/>
          <c:tx>
            <c:strRef>
              <c:f>Statements!$A$41</c:f>
              <c:strCache>
                <c:ptCount val="1"/>
                <c:pt idx="0">
                  <c:v>LT Debt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Statements!$C$1:$F$1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Statements!$C$41:$F$41</c:f>
              <c:numCache>
                <c:formatCode>_("$"* #,##0.00_);_("$"* \(#,##0.00\);_("$"* "-"??_);_(@_)</c:formatCode>
                <c:ptCount val="4"/>
                <c:pt idx="1">
                  <c:v>5179</c:v>
                </c:pt>
                <c:pt idx="2">
                  <c:v>11680</c:v>
                </c:pt>
                <c:pt idx="3">
                  <c:v>12298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62-BB42-8FD0-CABDF89CC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443231"/>
        <c:axId val="260440895"/>
      </c:lineChart>
      <c:catAx>
        <c:axId val="21544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40895"/>
        <c:crosses val="autoZero"/>
        <c:auto val="1"/>
        <c:lblAlgn val="ctr"/>
        <c:lblOffset val="100"/>
        <c:noMultiLvlLbl val="0"/>
      </c:catAx>
      <c:valAx>
        <c:axId val="26044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4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  <cx:data id="3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Income Waterfall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Income Waterfall</a:t>
          </a:r>
        </a:p>
      </cx:txPr>
    </cx:title>
    <cx:plotArea>
      <cx:plotAreaRegion>
        <cx:series layoutId="waterfall" uniqueId="{29542D5A-C13E-DD42-A355-1C40C3D9EC4D}" formatIdx="0"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  <cx:series layoutId="waterfall" hidden="1" uniqueId="{77DEC310-55F4-1C4B-858A-F1A5CFFA763E}" formatIdx="1">
          <cx:dataLabels pos="outEnd">
            <cx:visibility seriesName="0" categoryName="0" value="1"/>
          </cx:dataLabels>
          <cx:dataId val="1"/>
          <cx:layoutPr>
            <cx:visibility connectorLines="0"/>
            <cx:subtotals/>
          </cx:layoutPr>
        </cx:series>
        <cx:series layoutId="waterfall" hidden="1" uniqueId="{1EA72EA3-AFA5-0543-983B-DF2A5C234DEB}" formatIdx="2">
          <cx:dataLabels pos="outEnd">
            <cx:visibility seriesName="0" categoryName="0" value="1"/>
          </cx:dataLabels>
          <cx:dataId val="2"/>
          <cx:layoutPr>
            <cx:visibility connectorLines="0"/>
            <cx:subtotals/>
          </cx:layoutPr>
        </cx:series>
        <cx:series layoutId="waterfall" hidden="1" uniqueId="{0CF86625-DC71-4C42-B20E-B4FC94EBBFC7}" formatIdx="3">
          <cx:dataLabels pos="outEnd">
            <cx:visibility seriesName="0" categoryName="0" value="1"/>
          </cx:dataLabels>
          <cx:dataId val="3"/>
          <cx:layoutPr>
            <cx:visibility connectorLines="0"/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5</xdr:col>
      <xdr:colOff>571500</xdr:colOff>
      <xdr:row>15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F0C8FF-85FF-BF4E-9EB5-F768C9500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736600</xdr:colOff>
      <xdr:row>16</xdr:row>
      <xdr:rowOff>25400</xdr:rowOff>
    </xdr:from>
    <xdr:to>
      <xdr:col>17</xdr:col>
      <xdr:colOff>355600</xdr:colOff>
      <xdr:row>29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4768334-F714-6D43-96EE-A52524F04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16</xdr:row>
      <xdr:rowOff>50800</xdr:rowOff>
    </xdr:from>
    <xdr:to>
      <xdr:col>5</xdr:col>
      <xdr:colOff>596900</xdr:colOff>
      <xdr:row>29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B28C154-B10D-524A-B165-0F1A8DE8B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25400</xdr:colOff>
      <xdr:row>2</xdr:row>
      <xdr:rowOff>25400</xdr:rowOff>
    </xdr:from>
    <xdr:to>
      <xdr:col>11</xdr:col>
      <xdr:colOff>469900</xdr:colOff>
      <xdr:row>15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2BFBC1E-B63E-9C4F-B219-8A072163D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25400</xdr:colOff>
      <xdr:row>2</xdr:row>
      <xdr:rowOff>12700</xdr:rowOff>
    </xdr:from>
    <xdr:to>
      <xdr:col>17</xdr:col>
      <xdr:colOff>469900</xdr:colOff>
      <xdr:row>15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A0C4DD-E3AF-F14B-9AED-07819A9317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12700</xdr:colOff>
      <xdr:row>16</xdr:row>
      <xdr:rowOff>25400</xdr:rowOff>
    </xdr:from>
    <xdr:to>
      <xdr:col>11</xdr:col>
      <xdr:colOff>457200</xdr:colOff>
      <xdr:row>29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8BFB1DAF-F453-9A4A-AB8D-4212257AEE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5700" y="3276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B34F-13D7-6443-A3E8-45EB4D71841E}">
  <dimension ref="A1"/>
  <sheetViews>
    <sheetView tabSelected="1" workbookViewId="0">
      <selection activeCell="J35" sqref="J3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6E84-EDC2-604E-9CAB-D74A0B8BF3B5}">
  <dimension ref="A1:H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7" sqref="H17"/>
    </sheetView>
  </sheetViews>
  <sheetFormatPr baseColWidth="10" defaultRowHeight="16" x14ac:dyDescent="0.2"/>
  <cols>
    <col min="1" max="1" width="45.1640625" customWidth="1"/>
    <col min="2" max="2" width="15.6640625" customWidth="1"/>
    <col min="3" max="10" width="14.6640625" customWidth="1"/>
  </cols>
  <sheetData>
    <row r="1" spans="1:8" x14ac:dyDescent="0.2">
      <c r="A1" t="s">
        <v>34</v>
      </c>
      <c r="C1">
        <v>2017</v>
      </c>
      <c r="D1">
        <f t="shared" ref="D1:H1" si="0">C1+1</f>
        <v>2018</v>
      </c>
      <c r="E1">
        <f t="shared" si="0"/>
        <v>2019</v>
      </c>
      <c r="F1">
        <f t="shared" si="0"/>
        <v>2020</v>
      </c>
      <c r="G1">
        <f t="shared" si="0"/>
        <v>2021</v>
      </c>
      <c r="H1">
        <f t="shared" si="0"/>
        <v>2022</v>
      </c>
    </row>
    <row r="2" spans="1:8" x14ac:dyDescent="0.2">
      <c r="A2" s="9" t="s">
        <v>0</v>
      </c>
    </row>
    <row r="9" spans="1:8" x14ac:dyDescent="0.2">
      <c r="A9" s="9" t="s">
        <v>2</v>
      </c>
    </row>
    <row r="10" spans="1:8" x14ac:dyDescent="0.2">
      <c r="A10" s="5" t="s">
        <v>4</v>
      </c>
      <c r="C10" s="18">
        <v>2035</v>
      </c>
      <c r="D10" s="18">
        <v>2164</v>
      </c>
      <c r="E10" s="18">
        <v>3226</v>
      </c>
      <c r="F10" s="18">
        <v>3087</v>
      </c>
    </row>
    <row r="11" spans="1:8" x14ac:dyDescent="0.2">
      <c r="A11" s="3" t="s">
        <v>5</v>
      </c>
      <c r="C11" s="4">
        <v>724</v>
      </c>
      <c r="D11" s="4">
        <v>706</v>
      </c>
      <c r="E11" s="4">
        <v>898</v>
      </c>
      <c r="F11" s="4">
        <v>902</v>
      </c>
      <c r="G11" s="3"/>
      <c r="H11" s="3"/>
    </row>
    <row r="12" spans="1:8" x14ac:dyDescent="0.2">
      <c r="A12" s="5" t="s">
        <v>6</v>
      </c>
      <c r="C12" s="1">
        <f>C10-C11</f>
        <v>1311</v>
      </c>
      <c r="D12" s="1">
        <f t="shared" ref="D12:F12" si="1">D10-D11</f>
        <v>1458</v>
      </c>
      <c r="E12" s="1">
        <f t="shared" si="1"/>
        <v>2328</v>
      </c>
      <c r="F12" s="1">
        <f t="shared" si="1"/>
        <v>2185</v>
      </c>
    </row>
    <row r="13" spans="1:8" x14ac:dyDescent="0.2">
      <c r="C13" s="13"/>
      <c r="D13" s="13"/>
      <c r="E13" s="13"/>
      <c r="F13" s="13"/>
      <c r="G13" s="11"/>
    </row>
    <row r="14" spans="1:8" x14ac:dyDescent="0.2">
      <c r="A14" s="5" t="s">
        <v>7</v>
      </c>
      <c r="C14" s="13"/>
      <c r="D14" s="13"/>
      <c r="E14" s="13"/>
      <c r="F14" s="13"/>
      <c r="G14" s="11"/>
    </row>
    <row r="15" spans="1:8" x14ac:dyDescent="0.2">
      <c r="A15" t="s">
        <v>8</v>
      </c>
      <c r="C15" s="12">
        <v>168</v>
      </c>
      <c r="D15" s="12">
        <v>166</v>
      </c>
      <c r="E15" s="12">
        <v>264</v>
      </c>
      <c r="F15" s="12">
        <v>311</v>
      </c>
      <c r="G15" s="11"/>
    </row>
    <row r="16" spans="1:8" hidden="1" x14ac:dyDescent="0.2">
      <c r="A16" s="28" t="s">
        <v>40</v>
      </c>
      <c r="C16" s="29">
        <f>C15/C$23</f>
        <v>0.14420600858369098</v>
      </c>
      <c r="D16" s="29">
        <f t="shared" ref="D16:F16" si="2">D15/D$23</f>
        <v>0.15104640582347589</v>
      </c>
      <c r="E16" s="29">
        <f t="shared" si="2"/>
        <v>0.13552361396303902</v>
      </c>
      <c r="F16" s="29">
        <f t="shared" si="2"/>
        <v>0.14187956204379562</v>
      </c>
      <c r="G16" s="11"/>
    </row>
    <row r="17" spans="1:8" x14ac:dyDescent="0.2">
      <c r="A17" t="s">
        <v>9</v>
      </c>
      <c r="C17" s="13">
        <v>0</v>
      </c>
      <c r="D17" s="13">
        <v>0</v>
      </c>
      <c r="E17" s="13">
        <v>0</v>
      </c>
      <c r="F17" s="13">
        <v>0</v>
      </c>
      <c r="G17" s="11"/>
    </row>
    <row r="18" spans="1:8" hidden="1" x14ac:dyDescent="0.2">
      <c r="A18" s="28" t="s">
        <v>40</v>
      </c>
      <c r="C18" s="29">
        <f>C17/C$23</f>
        <v>0</v>
      </c>
      <c r="D18" s="29">
        <f t="shared" ref="D18:F18" si="3">D17/D$23</f>
        <v>0</v>
      </c>
      <c r="E18" s="29">
        <f t="shared" si="3"/>
        <v>0</v>
      </c>
      <c r="F18" s="29">
        <f t="shared" si="3"/>
        <v>0</v>
      </c>
      <c r="G18" s="11"/>
    </row>
    <row r="19" spans="1:8" x14ac:dyDescent="0.2">
      <c r="A19" t="s">
        <v>10</v>
      </c>
      <c r="C19" s="13">
        <v>559</v>
      </c>
      <c r="D19" s="13">
        <v>531</v>
      </c>
      <c r="E19" s="13">
        <v>983</v>
      </c>
      <c r="F19" s="13">
        <v>1065</v>
      </c>
      <c r="G19" s="11"/>
    </row>
    <row r="20" spans="1:8" hidden="1" x14ac:dyDescent="0.2">
      <c r="A20" s="28" t="s">
        <v>40</v>
      </c>
      <c r="C20" s="29">
        <f>C19/C$23</f>
        <v>0.4798283261802575</v>
      </c>
      <c r="D20" s="29">
        <f t="shared" ref="D20:F20" si="4">D19/D$23</f>
        <v>0.48316651501364877</v>
      </c>
      <c r="E20" s="29">
        <f t="shared" si="4"/>
        <v>0.50462012320328542</v>
      </c>
      <c r="F20" s="29">
        <f t="shared" si="4"/>
        <v>0.48585766423357662</v>
      </c>
      <c r="G20" s="11"/>
    </row>
    <row r="21" spans="1:8" x14ac:dyDescent="0.2">
      <c r="A21" t="s">
        <v>11</v>
      </c>
      <c r="C21" s="13">
        <v>438</v>
      </c>
      <c r="D21" s="13">
        <v>402</v>
      </c>
      <c r="E21" s="13">
        <v>701</v>
      </c>
      <c r="F21" s="13">
        <v>816</v>
      </c>
      <c r="G21" s="11"/>
    </row>
    <row r="22" spans="1:8" hidden="1" x14ac:dyDescent="0.2">
      <c r="A22" s="28" t="s">
        <v>40</v>
      </c>
      <c r="C22" s="29">
        <f>C21/C$23</f>
        <v>0.37596566523605152</v>
      </c>
      <c r="D22" s="29">
        <f t="shared" ref="D22:F22" si="5">D21/D$23</f>
        <v>0.36578707916287534</v>
      </c>
      <c r="E22" s="29">
        <f t="shared" si="5"/>
        <v>0.35985626283367556</v>
      </c>
      <c r="F22" s="29">
        <f t="shared" si="5"/>
        <v>0.37226277372262773</v>
      </c>
      <c r="G22" s="11"/>
    </row>
    <row r="23" spans="1:8" x14ac:dyDescent="0.2">
      <c r="A23" s="6" t="s">
        <v>42</v>
      </c>
      <c r="C23" s="20">
        <f>C15+C17+C19+C21</f>
        <v>1165</v>
      </c>
      <c r="D23" s="20">
        <f t="shared" ref="D23:F23" si="6">D15+D17+D19+D21</f>
        <v>1099</v>
      </c>
      <c r="E23" s="20">
        <f t="shared" si="6"/>
        <v>1948</v>
      </c>
      <c r="F23" s="20">
        <f t="shared" si="6"/>
        <v>2192</v>
      </c>
      <c r="G23" s="3"/>
      <c r="H23" s="3"/>
    </row>
    <row r="24" spans="1:8" x14ac:dyDescent="0.2">
      <c r="A24" t="s">
        <v>12</v>
      </c>
      <c r="C24" s="1">
        <f>C12-C23</f>
        <v>146</v>
      </c>
      <c r="D24" s="1">
        <f>D12-D23</f>
        <v>359</v>
      </c>
      <c r="E24" s="1">
        <f>E12-E23</f>
        <v>380</v>
      </c>
      <c r="F24" s="1">
        <f>F12-F23</f>
        <v>-7</v>
      </c>
    </row>
    <row r="25" spans="1:8" x14ac:dyDescent="0.2">
      <c r="C25" s="1"/>
      <c r="D25" s="1"/>
      <c r="E25" s="1"/>
      <c r="F25" s="1"/>
    </row>
    <row r="26" spans="1:8" x14ac:dyDescent="0.2">
      <c r="A26" s="3" t="s">
        <v>13</v>
      </c>
      <c r="C26" s="20">
        <v>114</v>
      </c>
      <c r="D26" s="20">
        <v>-32</v>
      </c>
      <c r="E26" s="20">
        <v>67</v>
      </c>
      <c r="F26" s="20">
        <v>-73</v>
      </c>
      <c r="G26" s="3"/>
      <c r="H26" s="3"/>
    </row>
    <row r="27" spans="1:8" x14ac:dyDescent="0.2">
      <c r="A27" s="8" t="s">
        <v>14</v>
      </c>
      <c r="C27" s="21">
        <f>IF(C26&lt;0, C24+C26, C24-C26)</f>
        <v>32</v>
      </c>
      <c r="D27" s="21">
        <f t="shared" ref="D27:F27" si="7">IF(D26&lt;0, D24+D26, D24-D26)</f>
        <v>327</v>
      </c>
      <c r="E27" s="21">
        <f t="shared" si="7"/>
        <v>313</v>
      </c>
      <c r="F27" s="21">
        <f t="shared" si="7"/>
        <v>-80</v>
      </c>
      <c r="G27" s="8"/>
      <c r="H27" s="8"/>
    </row>
    <row r="28" spans="1:8" x14ac:dyDescent="0.2">
      <c r="C28" s="1"/>
      <c r="D28" s="1"/>
      <c r="E28" s="1"/>
      <c r="F28" s="1"/>
    </row>
    <row r="29" spans="1:8" x14ac:dyDescent="0.2">
      <c r="C29" s="1"/>
      <c r="D29" s="1"/>
      <c r="E29" s="1"/>
      <c r="F29" s="1"/>
    </row>
    <row r="30" spans="1:8" x14ac:dyDescent="0.2">
      <c r="A30" s="9" t="s">
        <v>1</v>
      </c>
      <c r="C30" s="1"/>
      <c r="D30" s="1"/>
      <c r="E30" s="1"/>
      <c r="F30" s="1"/>
    </row>
    <row r="31" spans="1:8" x14ac:dyDescent="0.2">
      <c r="A31" s="5" t="s">
        <v>15</v>
      </c>
      <c r="C31" s="1"/>
    </row>
    <row r="32" spans="1:8" x14ac:dyDescent="0.2">
      <c r="A32" t="s">
        <v>16</v>
      </c>
      <c r="C32" s="1"/>
      <c r="D32" s="18">
        <v>191</v>
      </c>
      <c r="E32" s="18">
        <v>465</v>
      </c>
      <c r="F32" s="18">
        <v>509</v>
      </c>
    </row>
    <row r="33" spans="1:8" x14ac:dyDescent="0.2">
      <c r="A33" t="s">
        <v>17</v>
      </c>
      <c r="C33" s="1"/>
      <c r="D33" s="18">
        <v>588</v>
      </c>
      <c r="E33" s="18">
        <v>757</v>
      </c>
      <c r="F33" s="18">
        <v>968</v>
      </c>
    </row>
    <row r="34" spans="1:8" x14ac:dyDescent="0.2">
      <c r="A34" t="s">
        <v>18</v>
      </c>
      <c r="C34" s="1"/>
      <c r="D34" s="18"/>
      <c r="E34" s="18">
        <v>37</v>
      </c>
      <c r="F34" s="18">
        <v>22</v>
      </c>
    </row>
    <row r="35" spans="1:8" x14ac:dyDescent="0.2">
      <c r="A35" s="3" t="s">
        <v>41</v>
      </c>
      <c r="C35" s="7"/>
      <c r="D35" s="20">
        <v>21258</v>
      </c>
      <c r="E35" s="20">
        <v>32647</v>
      </c>
      <c r="F35" s="20">
        <v>36097</v>
      </c>
      <c r="G35" s="3"/>
      <c r="H35" s="3"/>
    </row>
    <row r="36" spans="1:8" x14ac:dyDescent="0.2">
      <c r="A36" s="6" t="s">
        <v>19</v>
      </c>
      <c r="C36" s="3"/>
      <c r="D36" s="20">
        <v>23368</v>
      </c>
      <c r="E36" s="20">
        <v>35757</v>
      </c>
      <c r="F36" s="20">
        <v>39473</v>
      </c>
      <c r="G36" s="3"/>
      <c r="H36" s="3"/>
    </row>
    <row r="38" spans="1:8" x14ac:dyDescent="0.2">
      <c r="A38" s="5" t="s">
        <v>20</v>
      </c>
      <c r="D38" s="22"/>
      <c r="E38" s="22"/>
      <c r="F38" s="22"/>
    </row>
    <row r="39" spans="1:8" x14ac:dyDescent="0.2">
      <c r="A39" t="s">
        <v>21</v>
      </c>
      <c r="D39" s="18">
        <v>60</v>
      </c>
      <c r="E39" s="18">
        <v>118</v>
      </c>
      <c r="F39" s="18">
        <v>114</v>
      </c>
    </row>
    <row r="40" spans="1:8" x14ac:dyDescent="0.2">
      <c r="A40" t="s">
        <v>33</v>
      </c>
      <c r="D40" s="25">
        <v>810</v>
      </c>
      <c r="E40" s="25">
        <v>1424</v>
      </c>
      <c r="F40" s="25">
        <v>9950</v>
      </c>
    </row>
    <row r="41" spans="1:8" x14ac:dyDescent="0.2">
      <c r="A41" s="10" t="s">
        <v>32</v>
      </c>
      <c r="D41" s="18">
        <v>5179</v>
      </c>
      <c r="E41" s="18">
        <v>11680</v>
      </c>
      <c r="F41" s="18">
        <v>12298</v>
      </c>
    </row>
    <row r="42" spans="1:8" x14ac:dyDescent="0.2">
      <c r="A42" s="23" t="s">
        <v>22</v>
      </c>
      <c r="C42" s="8"/>
      <c r="D42" s="24">
        <v>9058</v>
      </c>
      <c r="E42" s="24">
        <v>17883</v>
      </c>
      <c r="F42" s="24">
        <v>27748</v>
      </c>
      <c r="G42" s="8"/>
      <c r="H42" s="8"/>
    </row>
    <row r="43" spans="1:8" x14ac:dyDescent="0.2">
      <c r="A43" s="3" t="s">
        <v>31</v>
      </c>
      <c r="C43" s="3"/>
      <c r="D43" s="20">
        <v>6613</v>
      </c>
      <c r="E43" s="20">
        <v>10526</v>
      </c>
      <c r="F43" s="20">
        <v>10548</v>
      </c>
      <c r="G43" s="3"/>
      <c r="H43" s="3"/>
    </row>
    <row r="44" spans="1:8" x14ac:dyDescent="0.2">
      <c r="A44" s="15" t="s">
        <v>23</v>
      </c>
      <c r="D44" s="2">
        <f>(D36-D42) - D43</f>
        <v>7697</v>
      </c>
      <c r="E44" s="2">
        <f>(E36-E42) - E43</f>
        <v>7348</v>
      </c>
      <c r="F44" s="2">
        <f>(F36-F42) - F43</f>
        <v>1177</v>
      </c>
    </row>
    <row r="45" spans="1:8" x14ac:dyDescent="0.2">
      <c r="A45" s="14" t="s">
        <v>35</v>
      </c>
      <c r="D45" s="2">
        <f t="shared" ref="D45:E45" si="8">D36-D42</f>
        <v>14310</v>
      </c>
      <c r="E45" s="2">
        <f t="shared" si="8"/>
        <v>17874</v>
      </c>
      <c r="F45" s="2">
        <f>F36-F42</f>
        <v>11725</v>
      </c>
    </row>
    <row r="46" spans="1:8" x14ac:dyDescent="0.2">
      <c r="A46" s="3" t="s">
        <v>24</v>
      </c>
      <c r="C46" s="26">
        <f>C27</f>
        <v>32</v>
      </c>
      <c r="D46" s="26">
        <f>D27+C46</f>
        <v>359</v>
      </c>
      <c r="E46" s="26">
        <f>E27+D46</f>
        <v>672</v>
      </c>
      <c r="F46" s="26">
        <f>F27+E46</f>
        <v>592</v>
      </c>
      <c r="G46" s="3"/>
      <c r="H46" s="3"/>
    </row>
    <row r="47" spans="1:8" x14ac:dyDescent="0.2">
      <c r="A47" s="3" t="s">
        <v>25</v>
      </c>
      <c r="C47" s="3"/>
      <c r="D47" s="26">
        <f>D45+D42</f>
        <v>23368</v>
      </c>
      <c r="E47" s="26">
        <f t="shared" ref="E47:F47" si="9">E45+E42</f>
        <v>35757</v>
      </c>
      <c r="F47" s="26">
        <f t="shared" si="9"/>
        <v>39473</v>
      </c>
      <c r="G47" s="3"/>
      <c r="H47" s="3"/>
    </row>
    <row r="50" spans="1:8" x14ac:dyDescent="0.2">
      <c r="A50" s="9" t="s">
        <v>3</v>
      </c>
    </row>
    <row r="51" spans="1:8" x14ac:dyDescent="0.2">
      <c r="A51" s="5" t="s">
        <v>36</v>
      </c>
    </row>
    <row r="52" spans="1:8" x14ac:dyDescent="0.2">
      <c r="A52" t="s">
        <v>14</v>
      </c>
      <c r="C52" s="18">
        <f t="shared" ref="C52:F52" si="10">C27</f>
        <v>32</v>
      </c>
      <c r="D52" s="18">
        <f t="shared" si="10"/>
        <v>327</v>
      </c>
      <c r="E52" s="18">
        <f t="shared" si="10"/>
        <v>313</v>
      </c>
      <c r="F52" s="18">
        <f t="shared" si="10"/>
        <v>-80</v>
      </c>
    </row>
    <row r="53" spans="1:8" x14ac:dyDescent="0.2">
      <c r="A53" t="s">
        <v>37</v>
      </c>
      <c r="C53" s="18">
        <f t="shared" ref="C53:F53" si="11">C19</f>
        <v>559</v>
      </c>
      <c r="D53" s="18">
        <f t="shared" si="11"/>
        <v>531</v>
      </c>
      <c r="E53" s="18">
        <f t="shared" si="11"/>
        <v>983</v>
      </c>
      <c r="F53" s="18">
        <f t="shared" si="11"/>
        <v>1065</v>
      </c>
    </row>
    <row r="54" spans="1:8" x14ac:dyDescent="0.2">
      <c r="A54" s="3" t="s">
        <v>38</v>
      </c>
      <c r="C54" s="7"/>
      <c r="D54" s="7"/>
      <c r="E54" s="7">
        <f>((E33-D33)+(E34-D34)) -  (E39-D39)</f>
        <v>148</v>
      </c>
      <c r="F54" s="7">
        <f>((F33-E33)+(F34-E34)) -  (F39-E39)</f>
        <v>200</v>
      </c>
      <c r="G54" s="3"/>
      <c r="H54" s="3"/>
    </row>
    <row r="55" spans="1:8" x14ac:dyDescent="0.2">
      <c r="A55" s="5" t="s">
        <v>39</v>
      </c>
      <c r="C55" s="1">
        <f>C52+C53-C54</f>
        <v>591</v>
      </c>
      <c r="D55" s="1">
        <f t="shared" ref="D55:F55" si="12">D52+D53-D54</f>
        <v>858</v>
      </c>
      <c r="E55" s="1">
        <f t="shared" si="12"/>
        <v>1148</v>
      </c>
      <c r="F55" s="1">
        <f t="shared" si="12"/>
        <v>785</v>
      </c>
    </row>
    <row r="56" spans="1:8" x14ac:dyDescent="0.2">
      <c r="A56" s="5"/>
      <c r="C56" s="1"/>
      <c r="D56" s="1"/>
      <c r="E56" s="1"/>
      <c r="F56" s="1"/>
    </row>
    <row r="57" spans="1:8" x14ac:dyDescent="0.2">
      <c r="A57" s="27" t="s">
        <v>45</v>
      </c>
      <c r="B57" s="1"/>
      <c r="C57" s="1">
        <v>701</v>
      </c>
      <c r="D57" s="1">
        <v>895</v>
      </c>
      <c r="E57" s="1">
        <v>1380</v>
      </c>
      <c r="F57" s="1">
        <v>1002</v>
      </c>
    </row>
    <row r="58" spans="1:8" x14ac:dyDescent="0.2">
      <c r="A58" s="27" t="s">
        <v>46</v>
      </c>
      <c r="C58" s="1">
        <v>-226</v>
      </c>
      <c r="D58" s="1">
        <v>-171</v>
      </c>
      <c r="E58" s="1">
        <v>-406</v>
      </c>
      <c r="F58" s="1">
        <v>-373</v>
      </c>
    </row>
    <row r="59" spans="1:8" x14ac:dyDescent="0.2">
      <c r="A59" s="30" t="s">
        <v>47</v>
      </c>
      <c r="C59" s="7">
        <v>-269</v>
      </c>
      <c r="D59" s="7">
        <v>-495</v>
      </c>
      <c r="E59" s="7">
        <v>-628</v>
      </c>
      <c r="F59" s="7">
        <v>-235</v>
      </c>
      <c r="G59" s="3"/>
      <c r="H59" s="3"/>
    </row>
    <row r="60" spans="1:8" x14ac:dyDescent="0.2">
      <c r="A60" s="27" t="s">
        <v>48</v>
      </c>
      <c r="C60" s="1">
        <f>C57+C58+C59</f>
        <v>206</v>
      </c>
      <c r="D60" s="1">
        <f t="shared" ref="D60:F60" si="13">D57+D58+D59</f>
        <v>229</v>
      </c>
      <c r="E60" s="1">
        <f t="shared" si="13"/>
        <v>346</v>
      </c>
      <c r="F60" s="1">
        <f t="shared" si="13"/>
        <v>394</v>
      </c>
    </row>
    <row r="62" spans="1:8" x14ac:dyDescent="0.2">
      <c r="A62" s="9" t="s">
        <v>43</v>
      </c>
    </row>
    <row r="63" spans="1:8" x14ac:dyDescent="0.2">
      <c r="A63" t="str" cm="1">
        <f t="array" ref="A63:F63">A10:F10</f>
        <v>Revenue</v>
      </c>
      <c r="B63">
        <v>0</v>
      </c>
      <c r="C63" s="1">
        <v>2035</v>
      </c>
      <c r="D63" s="1">
        <v>2164</v>
      </c>
      <c r="E63" s="1">
        <v>3226</v>
      </c>
      <c r="F63" s="1">
        <v>3087</v>
      </c>
    </row>
    <row r="64" spans="1:8" x14ac:dyDescent="0.2">
      <c r="A64" t="s">
        <v>5</v>
      </c>
      <c r="C64" s="2">
        <f>-1*C11</f>
        <v>-724</v>
      </c>
      <c r="D64" s="2">
        <f t="shared" ref="D64:F64" si="14">-1*D11</f>
        <v>-706</v>
      </c>
      <c r="E64" s="2">
        <f t="shared" si="14"/>
        <v>-898</v>
      </c>
      <c r="F64" s="2">
        <f t="shared" si="14"/>
        <v>-902</v>
      </c>
    </row>
    <row r="65" spans="1:6" x14ac:dyDescent="0.2">
      <c r="A65" t="s">
        <v>44</v>
      </c>
      <c r="C65" s="2">
        <f>-1*C23</f>
        <v>-1165</v>
      </c>
      <c r="D65" s="2">
        <f t="shared" ref="D65:F65" si="15">-1*D23</f>
        <v>-1099</v>
      </c>
      <c r="E65" s="2">
        <f t="shared" si="15"/>
        <v>-1948</v>
      </c>
      <c r="F65" s="2">
        <f t="shared" si="15"/>
        <v>-2192</v>
      </c>
    </row>
    <row r="66" spans="1:6" x14ac:dyDescent="0.2">
      <c r="A66" t="s">
        <v>13</v>
      </c>
      <c r="C66" s="2">
        <f>C26</f>
        <v>114</v>
      </c>
      <c r="D66" s="2">
        <f t="shared" ref="D66:F66" si="16">D26</f>
        <v>-32</v>
      </c>
      <c r="E66" s="2">
        <f t="shared" si="16"/>
        <v>67</v>
      </c>
      <c r="F66" s="2">
        <f t="shared" si="16"/>
        <v>-73</v>
      </c>
    </row>
    <row r="67" spans="1:6" x14ac:dyDescent="0.2">
      <c r="A67" s="8" t="s">
        <v>14</v>
      </c>
      <c r="C67" s="21">
        <f>C27</f>
        <v>32</v>
      </c>
      <c r="D67" s="21">
        <f t="shared" ref="D67:F67" si="17">D27</f>
        <v>327</v>
      </c>
      <c r="E67" s="21">
        <f t="shared" si="17"/>
        <v>313</v>
      </c>
      <c r="F67" s="21">
        <f t="shared" si="17"/>
        <v>-80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FF13-99E3-BE44-B4C6-1DF5DFBEAADF}">
  <dimension ref="A1:E10"/>
  <sheetViews>
    <sheetView workbookViewId="0">
      <selection activeCell="A10" sqref="A10:E10"/>
    </sheetView>
  </sheetViews>
  <sheetFormatPr baseColWidth="10" defaultRowHeight="16" x14ac:dyDescent="0.2"/>
  <cols>
    <col min="1" max="4" width="15" bestFit="1" customWidth="1"/>
    <col min="5" max="6" width="11.83203125" bestFit="1" customWidth="1"/>
  </cols>
  <sheetData>
    <row r="1" spans="1:5" x14ac:dyDescent="0.2">
      <c r="A1">
        <v>2020</v>
      </c>
      <c r="B1">
        <f>A1-1</f>
        <v>2019</v>
      </c>
      <c r="C1">
        <f t="shared" ref="C1:E1" si="0">B1-1</f>
        <v>2018</v>
      </c>
      <c r="D1">
        <f t="shared" si="0"/>
        <v>2017</v>
      </c>
      <c r="E1">
        <f t="shared" si="0"/>
        <v>2016</v>
      </c>
    </row>
    <row r="2" spans="1:5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</row>
    <row r="3" spans="1:5" x14ac:dyDescent="0.2">
      <c r="A3" s="19">
        <v>-235</v>
      </c>
      <c r="B3" s="19">
        <v>-628</v>
      </c>
      <c r="C3" s="19">
        <v>-495</v>
      </c>
      <c r="D3" s="19">
        <v>-269</v>
      </c>
      <c r="E3" s="17"/>
    </row>
    <row r="4" spans="1:5" x14ac:dyDescent="0.2">
      <c r="A4" s="16"/>
      <c r="B4" s="16"/>
      <c r="C4" s="16"/>
      <c r="D4" s="16"/>
    </row>
    <row r="7" spans="1:5" x14ac:dyDescent="0.2">
      <c r="A7">
        <v>2016</v>
      </c>
      <c r="B7">
        <v>2017</v>
      </c>
      <c r="C7">
        <f>B7+1</f>
        <v>2018</v>
      </c>
      <c r="D7">
        <f t="shared" ref="D7:E7" si="1">C7+1</f>
        <v>2019</v>
      </c>
      <c r="E7">
        <f t="shared" si="1"/>
        <v>2020</v>
      </c>
    </row>
    <row r="8" spans="1:5" x14ac:dyDescent="0.2">
      <c r="A8" t="s">
        <v>30</v>
      </c>
      <c r="B8" t="s">
        <v>29</v>
      </c>
      <c r="C8" t="s">
        <v>28</v>
      </c>
      <c r="D8" t="s">
        <v>27</v>
      </c>
      <c r="E8" t="s">
        <v>26</v>
      </c>
    </row>
    <row r="9" spans="1:5" x14ac:dyDescent="0.2">
      <c r="A9">
        <v>5</v>
      </c>
      <c r="B9">
        <v>4</v>
      </c>
      <c r="C9">
        <v>3</v>
      </c>
      <c r="D9">
        <v>2</v>
      </c>
      <c r="E9">
        <v>1</v>
      </c>
    </row>
    <row r="10" spans="1:5" x14ac:dyDescent="0.2">
      <c r="A10" s="1" cm="1">
        <f t="array" ref="A10">INDEX($A$3:E3,A9)</f>
        <v>0</v>
      </c>
      <c r="B10" s="1" cm="1">
        <f t="array" ref="B10">INDEX($A$3:F3,B9)</f>
        <v>-269</v>
      </c>
      <c r="C10" s="1" cm="1">
        <f t="array" ref="C10">INDEX($A$3:G3,C9)</f>
        <v>-495</v>
      </c>
      <c r="D10" s="1" cm="1">
        <f t="array" ref="D10">INDEX($A$3:H3,D9)</f>
        <v>-628</v>
      </c>
      <c r="E10" s="1" cm="1">
        <f t="array" ref="E10">INDEX($A$3:I3,E9)</f>
        <v>-235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Statements</vt:lpstr>
      <vt:lpstr>invert_cols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2021-03-28T04:27:28Z</dcterms:created>
  <dcterms:modified xsi:type="dcterms:W3CDTF">2021-03-29T00:45:36Z</dcterms:modified>
</cp:coreProperties>
</file>