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s76\Dropbox\PublicStuff\BM 418 Public\Learning Tools\"/>
    </mc:Choice>
  </mc:AlternateContent>
  <bookViews>
    <workbookView xWindow="120" yWindow="120" windowWidth="15060" windowHeight="8835"/>
  </bookViews>
  <sheets>
    <sheet name="Introduction" sheetId="2" r:id="rId1"/>
    <sheet name="Simple Portfolio Attribution" sheetId="1" r:id="rId2"/>
  </sheets>
  <definedNames>
    <definedName name="Funds">'Simple Portfolio Attribution'!$P$8:$Q$22</definedName>
    <definedName name="_xlnm.Print_Area" localSheetId="1">'Simple Portfolio Attribution'!$A$2:$N$72</definedName>
  </definedNames>
  <calcPr calcId="162913"/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M16" i="1" l="1"/>
  <c r="D46" i="1" s="1"/>
  <c r="M26" i="1"/>
  <c r="D48" i="1" s="1"/>
  <c r="K26" i="1"/>
  <c r="D60" i="1" s="1"/>
  <c r="B2" i="2"/>
  <c r="M11" i="1"/>
  <c r="K11" i="1" s="1"/>
  <c r="E45" i="1"/>
  <c r="D45" i="1"/>
  <c r="F45" i="1" s="1"/>
  <c r="F36" i="1"/>
  <c r="J45" i="1" s="1"/>
  <c r="J47" i="1" s="1"/>
  <c r="I45" i="1"/>
  <c r="I46" i="1"/>
  <c r="E46" i="1"/>
  <c r="I47" i="1"/>
  <c r="E47" i="1"/>
  <c r="M21" i="1"/>
  <c r="K21" i="1" s="1"/>
  <c r="D59" i="1" s="1"/>
  <c r="I48" i="1"/>
  <c r="E48" i="1"/>
  <c r="I49" i="1"/>
  <c r="E49" i="1"/>
  <c r="M31" i="1"/>
  <c r="K31" i="1" s="1"/>
  <c r="D61" i="1" s="1"/>
  <c r="E57" i="1"/>
  <c r="I57" i="1"/>
  <c r="E58" i="1"/>
  <c r="E59" i="1"/>
  <c r="E60" i="1"/>
  <c r="I60" i="1"/>
  <c r="E61" i="1"/>
  <c r="F35" i="1"/>
  <c r="B61" i="1"/>
  <c r="B59" i="1"/>
  <c r="B57" i="1"/>
  <c r="E62" i="1" l="1"/>
  <c r="F60" i="1"/>
  <c r="J46" i="1"/>
  <c r="K46" i="1" s="1"/>
  <c r="M45" i="1"/>
  <c r="J48" i="1"/>
  <c r="K48" i="1" s="1"/>
  <c r="K45" i="1"/>
  <c r="F59" i="1"/>
  <c r="M60" i="1"/>
  <c r="M35" i="1"/>
  <c r="I59" i="1"/>
  <c r="K16" i="1"/>
  <c r="D58" i="1" s="1"/>
  <c r="F58" i="1" s="1"/>
  <c r="F61" i="1"/>
  <c r="F48" i="1"/>
  <c r="D47" i="1"/>
  <c r="F47" i="1" s="1"/>
  <c r="F46" i="1"/>
  <c r="J49" i="1"/>
  <c r="K49" i="1" s="1"/>
  <c r="K47" i="1"/>
  <c r="D57" i="1"/>
  <c r="F57" i="1" s="1"/>
  <c r="M57" i="1" s="1"/>
  <c r="M36" i="1"/>
  <c r="E50" i="1"/>
  <c r="I58" i="1"/>
  <c r="I61" i="1"/>
  <c r="D49" i="1"/>
  <c r="F49" i="1" s="1"/>
  <c r="M59" i="1" l="1"/>
  <c r="M46" i="1"/>
  <c r="M47" i="1"/>
  <c r="M48" i="1"/>
  <c r="M61" i="1"/>
  <c r="I62" i="1"/>
  <c r="M58" i="1"/>
  <c r="L37" i="1"/>
  <c r="D62" i="1"/>
  <c r="F62" i="1" s="1"/>
  <c r="M49" i="1"/>
  <c r="D50" i="1"/>
  <c r="M63" i="1" l="1"/>
  <c r="L66" i="1" s="1"/>
  <c r="M51" i="1"/>
  <c r="L65" i="1" s="1"/>
  <c r="L67" i="1" s="1"/>
</calcChain>
</file>

<file path=xl/sharedStrings.xml><?xml version="1.0" encoding="utf-8"?>
<sst xmlns="http://schemas.openxmlformats.org/spreadsheetml/2006/main" count="115" uniqueCount="87">
  <si>
    <t>Bonds</t>
  </si>
  <si>
    <t>Lehman Aggregate</t>
  </si>
  <si>
    <t>1 Month T Bills</t>
  </si>
  <si>
    <t>Weight</t>
  </si>
  <si>
    <t>Your Cash</t>
  </si>
  <si>
    <t>Asset Classes</t>
  </si>
  <si>
    <t>Contribution from Asset Allocation</t>
  </si>
  <si>
    <t>Benchmark</t>
  </si>
  <si>
    <t>Actual</t>
  </si>
  <si>
    <t>Difference</t>
  </si>
  <si>
    <t>Return</t>
  </si>
  <si>
    <t>Asset Class</t>
  </si>
  <si>
    <t>(1)</t>
  </si>
  <si>
    <t>(2)</t>
  </si>
  <si>
    <t>(1) *(2)</t>
  </si>
  <si>
    <t>Total Contribution from Asset Allocation</t>
  </si>
  <si>
    <t>Portfolio</t>
  </si>
  <si>
    <t>Total Contribution from Security Selection</t>
  </si>
  <si>
    <t xml:space="preserve">  Total Contribution from Active Management</t>
  </si>
  <si>
    <t>Total Contribution from Stock Selection</t>
  </si>
  <si>
    <t>(3)</t>
  </si>
  <si>
    <t>(3) *(4)</t>
  </si>
  <si>
    <t>Weight (4)</t>
  </si>
  <si>
    <t>Real Estate</t>
  </si>
  <si>
    <t>International Equities</t>
  </si>
  <si>
    <t>SSB REIT Mortgage</t>
  </si>
  <si>
    <t>Contribution from Stock Selection</t>
  </si>
  <si>
    <t>Your REITs</t>
  </si>
  <si>
    <t>Total Weight</t>
  </si>
  <si>
    <t>Total Weighted Benchmark Return:</t>
  </si>
  <si>
    <t>Total Weighted Portfolio Return:</t>
  </si>
  <si>
    <t>Total Contribution from Active Management</t>
  </si>
  <si>
    <t>Asset Classes:</t>
  </si>
  <si>
    <t>Weighted</t>
  </si>
  <si>
    <t>Notes:</t>
  </si>
  <si>
    <t>1.  MSCI EAFE is the Morgan Stanley Capital International index for Europe, Asia, and the Far East.</t>
  </si>
  <si>
    <t>S&amp;P 500 (SPX)</t>
  </si>
  <si>
    <t>MSCI EAFE (EAFE)</t>
  </si>
  <si>
    <t>(note 2)</t>
  </si>
  <si>
    <t>2.  There will be slight differences due to rounding</t>
  </si>
  <si>
    <t>Your Total Bonds</t>
  </si>
  <si>
    <t xml:space="preserve">  Matthews Asia Fund</t>
  </si>
  <si>
    <t>Dreyfus Bond Fund</t>
  </si>
  <si>
    <t>AIG Real Estate</t>
  </si>
  <si>
    <t>Cash/Money Market</t>
  </si>
  <si>
    <t>Money Market MF</t>
  </si>
  <si>
    <t>VTSMX</t>
  </si>
  <si>
    <t>MACSX</t>
  </si>
  <si>
    <t>DBMIX</t>
  </si>
  <si>
    <t>AIGYX</t>
  </si>
  <si>
    <t>ETPXX</t>
  </si>
  <si>
    <t xml:space="preserve">Your Total International </t>
  </si>
  <si>
    <t>Your Total Domestic</t>
  </si>
  <si>
    <t>SPX</t>
  </si>
  <si>
    <t>EAFE</t>
  </si>
  <si>
    <t>LEHMN</t>
  </si>
  <si>
    <t>Total Returns/Weights</t>
  </si>
  <si>
    <t>Total Weights/Returns</t>
  </si>
  <si>
    <t>Vamguard Index Fund</t>
  </si>
  <si>
    <t>Beginning Weight</t>
  </si>
  <si>
    <t>Index Returns</t>
  </si>
  <si>
    <t>Fund/Stock Returns</t>
  </si>
  <si>
    <t>Purpose:</t>
  </si>
  <si>
    <t>Disclosure:</t>
  </si>
  <si>
    <t>best method of determining portfolio attribution, and the best method is one that uses</t>
  </si>
  <si>
    <t>daily data.  However, this is a good learning tool and may be helpful assuing there is</t>
  </si>
  <si>
    <t>limited trading during the period.  Please remember the principles of successful</t>
  </si>
  <si>
    <t>Personal Finance: Another Perspective</t>
  </si>
  <si>
    <t>The purpose of this spreadsheet and this class is to help you get your financial house in</t>
  </si>
  <si>
    <t xml:space="preserve">order and to help you on your road to financial self-reliance.  If there are mistakes in this </t>
  </si>
  <si>
    <t xml:space="preserve">spreadsheet, please bring them to our attention and we will correct them in upcoming </t>
  </si>
  <si>
    <t xml:space="preserve">versions.  The teacher, and BYU, specifically disclaim any liability, or responsibility for </t>
  </si>
  <si>
    <t>claims, loss, or risk incurred, directly or indirectly, from using this material.</t>
  </si>
  <si>
    <t>Put Your Benchmark Returns and Weights Here</t>
  </si>
  <si>
    <t>Put Your Investment Returns and Weights Here</t>
  </si>
  <si>
    <t>Portfolio Attribution Example (LT17)</t>
  </si>
  <si>
    <t>The purpose of this spreadsheet is to give an Excel template for calculating a simple</t>
  </si>
  <si>
    <t>source of returns from your portfolio.  There is considerable discussion as to the</t>
  </si>
  <si>
    <t>Equities - Domestic</t>
  </si>
  <si>
    <t>Equities - Domestsic</t>
  </si>
  <si>
    <t>Following is an example of a simple Performance Attribution for a multiple asset benchmark and portfolio.  You can perform this analysis</t>
  </si>
  <si>
    <t>on a daily, monthly, quarterly, and annual basis.  You will have a separate page for each of your periods of analysis (for illustration only)</t>
  </si>
  <si>
    <t>investment as you manage your portfolio.  This is for illustration only.</t>
  </si>
  <si>
    <t>Equities - International Equities</t>
  </si>
  <si>
    <t>Fixed Income - Bonds</t>
  </si>
  <si>
    <t>Equities - Real Estate</t>
  </si>
  <si>
    <t>Performance Attribution Calculations: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</si>
</sst>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0" x14ac:knownFonts="1">
    <font>
      <sz val="10"/>
      <name val="Times New Roman"/>
    </font>
    <font>
      <sz val="10"/>
      <name val="Times New Roman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AEAEA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9" fillId="0" borderId="0"/>
    <xf numFmtId="9" fontId="1" fillId="0" borderId="0" applyFont="0" applyFill="0" applyBorder="0" applyAlignment="0" applyProtection="0"/>
  </cellStyleXfs>
  <cellXfs count="204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0" fontId="2" fillId="0" borderId="0" xfId="0" applyNumberFormat="1" applyFont="1"/>
    <xf numFmtId="0" fontId="7" fillId="2" borderId="1" xfId="0" applyFont="1" applyFill="1" applyBorder="1"/>
    <xf numFmtId="0" fontId="7" fillId="2" borderId="2" xfId="0" applyFont="1" applyFill="1" applyBorder="1"/>
    <xf numFmtId="0" fontId="6" fillId="2" borderId="3" xfId="0" applyFont="1" applyFill="1" applyBorder="1"/>
    <xf numFmtId="10" fontId="2" fillId="0" borderId="0" xfId="2" applyNumberFormat="1" applyFont="1"/>
    <xf numFmtId="0" fontId="7" fillId="2" borderId="4" xfId="0" applyFont="1" applyFill="1" applyBorder="1"/>
    <xf numFmtId="0" fontId="6" fillId="2" borderId="0" xfId="0" applyFont="1" applyFill="1" applyBorder="1"/>
    <xf numFmtId="164" fontId="6" fillId="2" borderId="0" xfId="2" applyNumberFormat="1" applyFont="1" applyFill="1" applyBorder="1"/>
    <xf numFmtId="0" fontId="6" fillId="2" borderId="5" xfId="0" applyFont="1" applyFill="1" applyBorder="1"/>
    <xf numFmtId="0" fontId="7" fillId="2" borderId="0" xfId="0" applyFont="1" applyFill="1" applyBorder="1"/>
    <xf numFmtId="0" fontId="6" fillId="3" borderId="7" xfId="0" applyFont="1" applyFill="1" applyBorder="1"/>
    <xf numFmtId="10" fontId="6" fillId="3" borderId="7" xfId="2" applyNumberFormat="1" applyFont="1" applyFill="1" applyBorder="1"/>
    <xf numFmtId="164" fontId="6" fillId="3" borderId="8" xfId="2" applyNumberFormat="1" applyFont="1" applyFill="1" applyBorder="1"/>
    <xf numFmtId="0" fontId="6" fillId="0" borderId="6" xfId="0" applyFont="1" applyBorder="1"/>
    <xf numFmtId="0" fontId="6" fillId="0" borderId="7" xfId="0" applyFont="1" applyBorder="1"/>
    <xf numFmtId="164" fontId="6" fillId="0" borderId="8" xfId="2" applyNumberFormat="1" applyFont="1" applyBorder="1"/>
    <xf numFmtId="10" fontId="6" fillId="2" borderId="0" xfId="2" applyNumberFormat="1" applyFont="1" applyFill="1" applyBorder="1"/>
    <xf numFmtId="0" fontId="6" fillId="3" borderId="0" xfId="0" applyFont="1" applyFill="1" applyBorder="1"/>
    <xf numFmtId="10" fontId="6" fillId="3" borderId="0" xfId="2" applyNumberFormat="1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10" fontId="6" fillId="4" borderId="7" xfId="2" applyNumberFormat="1" applyFont="1" applyFill="1" applyBorder="1"/>
    <xf numFmtId="164" fontId="6" fillId="4" borderId="8" xfId="2" applyNumberFormat="1" applyFont="1" applyFill="1" applyBorder="1"/>
    <xf numFmtId="0" fontId="7" fillId="0" borderId="0" xfId="0" applyFont="1"/>
    <xf numFmtId="164" fontId="6" fillId="0" borderId="0" xfId="2" applyNumberFormat="1" applyFont="1"/>
    <xf numFmtId="0" fontId="7" fillId="5" borderId="1" xfId="0" applyFont="1" applyFill="1" applyBorder="1"/>
    <xf numFmtId="0" fontId="6" fillId="5" borderId="2" xfId="0" applyFont="1" applyFill="1" applyBorder="1"/>
    <xf numFmtId="0" fontId="6" fillId="5" borderId="2" xfId="0" quotePrefix="1" applyFont="1" applyFill="1" applyBorder="1"/>
    <xf numFmtId="164" fontId="6" fillId="5" borderId="2" xfId="2" applyNumberFormat="1" applyFont="1" applyFill="1" applyBorder="1"/>
    <xf numFmtId="0" fontId="7" fillId="5" borderId="2" xfId="0" applyFont="1" applyFill="1" applyBorder="1"/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/>
    <xf numFmtId="0" fontId="7" fillId="5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64" fontId="6" fillId="5" borderId="0" xfId="2" applyNumberFormat="1" applyFont="1" applyFill="1" applyBorder="1" applyAlignment="1">
      <alignment horizontal="center"/>
    </xf>
    <xf numFmtId="0" fontId="6" fillId="5" borderId="0" xfId="0" quotePrefix="1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5" xfId="0" quotePrefix="1" applyFont="1" applyFill="1" applyBorder="1" applyAlignment="1">
      <alignment horizontal="center"/>
    </xf>
    <xf numFmtId="164" fontId="6" fillId="5" borderId="2" xfId="0" applyNumberFormat="1" applyFont="1" applyFill="1" applyBorder="1"/>
    <xf numFmtId="10" fontId="6" fillId="5" borderId="2" xfId="0" applyNumberFormat="1" applyFont="1" applyFill="1" applyBorder="1"/>
    <xf numFmtId="10" fontId="6" fillId="5" borderId="2" xfId="0" applyNumberFormat="1" applyFont="1" applyFill="1" applyBorder="1" applyAlignment="1">
      <alignment horizontal="center"/>
    </xf>
    <xf numFmtId="165" fontId="6" fillId="5" borderId="3" xfId="0" applyNumberFormat="1" applyFont="1" applyFill="1" applyBorder="1"/>
    <xf numFmtId="0" fontId="7" fillId="5" borderId="4" xfId="0" applyFont="1" applyFill="1" applyBorder="1"/>
    <xf numFmtId="0" fontId="6" fillId="5" borderId="0" xfId="0" applyFont="1" applyFill="1" applyBorder="1"/>
    <xf numFmtId="164" fontId="6" fillId="5" borderId="0" xfId="0" applyNumberFormat="1" applyFont="1" applyFill="1" applyBorder="1"/>
    <xf numFmtId="0" fontId="7" fillId="5" borderId="0" xfId="0" applyFont="1" applyFill="1" applyBorder="1"/>
    <xf numFmtId="10" fontId="6" fillId="5" borderId="0" xfId="0" applyNumberFormat="1" applyFont="1" applyFill="1" applyBorder="1"/>
    <xf numFmtId="10" fontId="6" fillId="5" borderId="0" xfId="0" applyNumberFormat="1" applyFont="1" applyFill="1" applyBorder="1" applyAlignment="1">
      <alignment horizontal="center"/>
    </xf>
    <xf numFmtId="165" fontId="6" fillId="5" borderId="5" xfId="0" applyNumberFormat="1" applyFont="1" applyFill="1" applyBorder="1"/>
    <xf numFmtId="0" fontId="7" fillId="5" borderId="9" xfId="0" applyFont="1" applyFill="1" applyBorder="1"/>
    <xf numFmtId="0" fontId="6" fillId="5" borderId="10" xfId="0" applyFont="1" applyFill="1" applyBorder="1"/>
    <xf numFmtId="164" fontId="6" fillId="5" borderId="10" xfId="0" applyNumberFormat="1" applyFont="1" applyFill="1" applyBorder="1"/>
    <xf numFmtId="0" fontId="7" fillId="5" borderId="10" xfId="0" applyFont="1" applyFill="1" applyBorder="1"/>
    <xf numFmtId="10" fontId="6" fillId="5" borderId="10" xfId="0" applyNumberFormat="1" applyFont="1" applyFill="1" applyBorder="1"/>
    <xf numFmtId="10" fontId="6" fillId="5" borderId="10" xfId="0" applyNumberFormat="1" applyFont="1" applyFill="1" applyBorder="1" applyAlignment="1">
      <alignment horizontal="center"/>
    </xf>
    <xf numFmtId="165" fontId="6" fillId="5" borderId="11" xfId="0" applyNumberFormat="1" applyFont="1" applyFill="1" applyBorder="1"/>
    <xf numFmtId="0" fontId="8" fillId="5" borderId="0" xfId="0" quotePrefix="1" applyFont="1" applyFill="1" applyBorder="1" applyAlignment="1">
      <alignment horizontal="center"/>
    </xf>
    <xf numFmtId="164" fontId="6" fillId="5" borderId="0" xfId="2" applyNumberFormat="1" applyFont="1" applyFill="1" applyBorder="1"/>
    <xf numFmtId="164" fontId="6" fillId="5" borderId="10" xfId="2" applyNumberFormat="1" applyFont="1" applyFill="1" applyBorder="1"/>
    <xf numFmtId="10" fontId="7" fillId="5" borderId="3" xfId="0" applyNumberFormat="1" applyFont="1" applyFill="1" applyBorder="1"/>
    <xf numFmtId="10" fontId="7" fillId="5" borderId="5" xfId="0" applyNumberFormat="1" applyFont="1" applyFill="1" applyBorder="1"/>
    <xf numFmtId="10" fontId="7" fillId="5" borderId="11" xfId="2" applyNumberFormat="1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165" fontId="6" fillId="4" borderId="8" xfId="0" applyNumberFormat="1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3" fillId="0" borderId="0" xfId="1" applyFont="1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2" fillId="0" borderId="0" xfId="1" applyFont="1" applyBorder="1"/>
    <xf numFmtId="0" fontId="2" fillId="0" borderId="5" xfId="1" applyFont="1" applyBorder="1"/>
    <xf numFmtId="0" fontId="2" fillId="0" borderId="9" xfId="1" applyFont="1" applyBorder="1"/>
    <xf numFmtId="0" fontId="2" fillId="0" borderId="10" xfId="1" applyFont="1" applyBorder="1"/>
    <xf numFmtId="0" fontId="2" fillId="0" borderId="11" xfId="1" applyFont="1" applyBorder="1"/>
    <xf numFmtId="0" fontId="2" fillId="6" borderId="17" xfId="0" applyFont="1" applyFill="1" applyBorder="1"/>
    <xf numFmtId="0" fontId="3" fillId="6" borderId="12" xfId="0" applyFont="1" applyFill="1" applyBorder="1"/>
    <xf numFmtId="0" fontId="2" fillId="6" borderId="12" xfId="0" applyFont="1" applyFill="1" applyBorder="1"/>
    <xf numFmtId="164" fontId="2" fillId="6" borderId="12" xfId="2" applyNumberFormat="1" applyFont="1" applyFill="1" applyBorder="1"/>
    <xf numFmtId="0" fontId="2" fillId="6" borderId="13" xfId="0" applyFont="1" applyFill="1" applyBorder="1"/>
    <xf numFmtId="0" fontId="0" fillId="6" borderId="14" xfId="0" applyFill="1" applyBorder="1"/>
    <xf numFmtId="0" fontId="2" fillId="6" borderId="14" xfId="0" applyFont="1" applyFill="1" applyBorder="1"/>
    <xf numFmtId="0" fontId="2" fillId="6" borderId="18" xfId="0" applyFont="1" applyFill="1" applyBorder="1"/>
    <xf numFmtId="0" fontId="0" fillId="6" borderId="18" xfId="0" applyFill="1" applyBorder="1"/>
    <xf numFmtId="0" fontId="3" fillId="6" borderId="0" xfId="0" applyFont="1" applyFill="1" applyBorder="1"/>
    <xf numFmtId="0" fontId="2" fillId="6" borderId="0" xfId="0" applyFont="1" applyFill="1" applyBorder="1"/>
    <xf numFmtId="164" fontId="2" fillId="6" borderId="0" xfId="2" applyNumberFormat="1" applyFont="1" applyFill="1" applyBorder="1"/>
    <xf numFmtId="0" fontId="7" fillId="6" borderId="18" xfId="0" applyFont="1" applyFill="1" applyBorder="1" applyAlignment="1">
      <alignment horizontal="left" indent="3"/>
    </xf>
    <xf numFmtId="0" fontId="6" fillId="6" borderId="14" xfId="0" applyFont="1" applyFill="1" applyBorder="1"/>
    <xf numFmtId="0" fontId="7" fillId="6" borderId="18" xfId="0" applyFont="1" applyFill="1" applyBorder="1"/>
    <xf numFmtId="0" fontId="6" fillId="6" borderId="18" xfId="0" applyFont="1" applyFill="1" applyBorder="1"/>
    <xf numFmtId="0" fontId="6" fillId="6" borderId="18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/>
    </xf>
    <xf numFmtId="0" fontId="6" fillId="6" borderId="19" xfId="0" applyFont="1" applyFill="1" applyBorder="1"/>
    <xf numFmtId="0" fontId="7" fillId="6" borderId="15" xfId="0" applyFont="1" applyFill="1" applyBorder="1"/>
    <xf numFmtId="0" fontId="6" fillId="6" borderId="15" xfId="0" applyFont="1" applyFill="1" applyBorder="1"/>
    <xf numFmtId="164" fontId="6" fillId="6" borderId="15" xfId="2" applyNumberFormat="1" applyFont="1" applyFill="1" applyBorder="1"/>
    <xf numFmtId="0" fontId="6" fillId="6" borderId="16" xfId="0" applyFont="1" applyFill="1" applyBorder="1"/>
    <xf numFmtId="0" fontId="6" fillId="2" borderId="2" xfId="0" applyFont="1" applyFill="1" applyBorder="1"/>
    <xf numFmtId="164" fontId="6" fillId="2" borderId="2" xfId="2" applyNumberFormat="1" applyFont="1" applyFill="1" applyBorder="1"/>
    <xf numFmtId="10" fontId="6" fillId="2" borderId="5" xfId="0" applyNumberFormat="1" applyFont="1" applyFill="1" applyBorder="1"/>
    <xf numFmtId="0" fontId="7" fillId="2" borderId="9" xfId="0" applyFont="1" applyFill="1" applyBorder="1"/>
    <xf numFmtId="0" fontId="6" fillId="2" borderId="10" xfId="0" applyFont="1" applyFill="1" applyBorder="1"/>
    <xf numFmtId="164" fontId="6" fillId="2" borderId="10" xfId="2" applyNumberFormat="1" applyFont="1" applyFill="1" applyBorder="1"/>
    <xf numFmtId="0" fontId="7" fillId="2" borderId="10" xfId="0" applyFont="1" applyFill="1" applyBorder="1"/>
    <xf numFmtId="0" fontId="6" fillId="2" borderId="11" xfId="0" applyFont="1" applyFill="1" applyBorder="1"/>
    <xf numFmtId="164" fontId="6" fillId="2" borderId="5" xfId="2" applyNumberFormat="1" applyFont="1" applyFill="1" applyBorder="1"/>
    <xf numFmtId="164" fontId="6" fillId="3" borderId="5" xfId="2" applyNumberFormat="1" applyFont="1" applyFill="1" applyBorder="1"/>
    <xf numFmtId="0" fontId="7" fillId="6" borderId="2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6" borderId="18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6" borderId="21" xfId="0" applyFont="1" applyFill="1" applyBorder="1"/>
    <xf numFmtId="0" fontId="7" fillId="6" borderId="21" xfId="0" applyFont="1" applyFill="1" applyBorder="1" applyAlignment="1">
      <alignment horizontal="left" indent="3"/>
    </xf>
    <xf numFmtId="0" fontId="7" fillId="6" borderId="21" xfId="0" applyFont="1" applyFill="1" applyBorder="1"/>
    <xf numFmtId="0" fontId="6" fillId="3" borderId="6" xfId="0" applyFont="1" applyFill="1" applyBorder="1" applyAlignment="1">
      <alignment horizontal="left" indent="1"/>
    </xf>
    <xf numFmtId="0" fontId="6" fillId="8" borderId="4" xfId="0" applyFont="1" applyFill="1" applyBorder="1"/>
    <xf numFmtId="0" fontId="6" fillId="8" borderId="0" xfId="0" applyFont="1" applyFill="1" applyBorder="1"/>
    <xf numFmtId="10" fontId="6" fillId="8" borderId="0" xfId="2" applyNumberFormat="1" applyFont="1" applyFill="1" applyBorder="1"/>
    <xf numFmtId="164" fontId="6" fillId="8" borderId="0" xfId="2" applyNumberFormat="1" applyFont="1" applyFill="1" applyBorder="1"/>
    <xf numFmtId="0" fontId="6" fillId="8" borderId="5" xfId="0" applyFont="1" applyFill="1" applyBorder="1"/>
    <xf numFmtId="0" fontId="7" fillId="8" borderId="4" xfId="0" applyFont="1" applyFill="1" applyBorder="1"/>
    <xf numFmtId="0" fontId="6" fillId="8" borderId="4" xfId="0" applyFont="1" applyFill="1" applyBorder="1" applyAlignment="1">
      <alignment horizontal="left" indent="2"/>
    </xf>
    <xf numFmtId="0" fontId="7" fillId="8" borderId="4" xfId="0" applyFont="1" applyFill="1" applyBorder="1" applyAlignment="1">
      <alignment horizontal="left" indent="2"/>
    </xf>
    <xf numFmtId="0" fontId="7" fillId="8" borderId="4" xfId="0" applyFont="1" applyFill="1" applyBorder="1" applyAlignment="1">
      <alignment horizontal="left" indent="3"/>
    </xf>
    <xf numFmtId="0" fontId="6" fillId="8" borderId="9" xfId="0" applyFont="1" applyFill="1" applyBorder="1"/>
    <xf numFmtId="0" fontId="7" fillId="8" borderId="10" xfId="0" applyFont="1" applyFill="1" applyBorder="1"/>
    <xf numFmtId="10" fontId="7" fillId="8" borderId="11" xfId="2" applyNumberFormat="1" applyFont="1" applyFill="1" applyBorder="1"/>
    <xf numFmtId="164" fontId="6" fillId="8" borderId="5" xfId="2" applyNumberFormat="1" applyFont="1" applyFill="1" applyBorder="1"/>
    <xf numFmtId="10" fontId="6" fillId="8" borderId="5" xfId="2" applyNumberFormat="1" applyFont="1" applyFill="1" applyBorder="1"/>
    <xf numFmtId="10" fontId="7" fillId="8" borderId="10" xfId="0" applyNumberFormat="1" applyFont="1" applyFill="1" applyBorder="1"/>
    <xf numFmtId="0" fontId="6" fillId="8" borderId="11" xfId="0" applyFont="1" applyFill="1" applyBorder="1"/>
    <xf numFmtId="0" fontId="6" fillId="8" borderId="3" xfId="0" applyFont="1" applyFill="1" applyBorder="1"/>
    <xf numFmtId="0" fontId="7" fillId="8" borderId="1" xfId="0" applyFont="1" applyFill="1" applyBorder="1" applyAlignment="1">
      <alignment horizontal="left" indent="2"/>
    </xf>
    <xf numFmtId="0" fontId="7" fillId="8" borderId="2" xfId="0" applyFont="1" applyFill="1" applyBorder="1"/>
    <xf numFmtId="0" fontId="7" fillId="8" borderId="2" xfId="0" applyFont="1" applyFill="1" applyBorder="1" applyAlignment="1">
      <alignment horizontal="right"/>
    </xf>
    <xf numFmtId="164" fontId="7" fillId="8" borderId="2" xfId="2" applyNumberFormat="1" applyFont="1" applyFill="1" applyBorder="1" applyAlignment="1">
      <alignment horizontal="right"/>
    </xf>
    <xf numFmtId="164" fontId="7" fillId="8" borderId="3" xfId="2" applyNumberFormat="1" applyFont="1" applyFill="1" applyBorder="1" applyAlignment="1">
      <alignment horizontal="right"/>
    </xf>
    <xf numFmtId="0" fontId="7" fillId="8" borderId="4" xfId="0" applyFont="1" applyFill="1" applyBorder="1" applyAlignment="1">
      <alignment horizontal="left" indent="1"/>
    </xf>
    <xf numFmtId="0" fontId="7" fillId="8" borderId="0" xfId="0" applyFont="1" applyFill="1" applyBorder="1"/>
    <xf numFmtId="164" fontId="7" fillId="8" borderId="0" xfId="2" applyNumberFormat="1" applyFont="1" applyFill="1" applyBorder="1" applyAlignment="1">
      <alignment horizontal="right"/>
    </xf>
    <xf numFmtId="0" fontId="7" fillId="9" borderId="6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1" xfId="0" applyFont="1" applyFill="1" applyBorder="1"/>
    <xf numFmtId="0" fontId="6" fillId="9" borderId="2" xfId="0" applyFont="1" applyFill="1" applyBorder="1"/>
    <xf numFmtId="164" fontId="6" fillId="9" borderId="2" xfId="2" applyNumberFormat="1" applyFont="1" applyFill="1" applyBorder="1"/>
    <xf numFmtId="0" fontId="7" fillId="9" borderId="2" xfId="0" applyFont="1" applyFill="1" applyBorder="1"/>
    <xf numFmtId="0" fontId="6" fillId="9" borderId="3" xfId="0" applyFont="1" applyFill="1" applyBorder="1"/>
    <xf numFmtId="0" fontId="7" fillId="9" borderId="9" xfId="0" applyFont="1" applyFill="1" applyBorder="1"/>
    <xf numFmtId="0" fontId="6" fillId="9" borderId="10" xfId="0" applyFont="1" applyFill="1" applyBorder="1"/>
    <xf numFmtId="164" fontId="6" fillId="9" borderId="10" xfId="2" applyNumberFormat="1" applyFont="1" applyFill="1" applyBorder="1"/>
    <xf numFmtId="0" fontId="7" fillId="9" borderId="10" xfId="0" applyFont="1" applyFill="1" applyBorder="1"/>
    <xf numFmtId="0" fontId="6" fillId="9" borderId="11" xfId="0" applyFont="1" applyFill="1" applyBorder="1"/>
    <xf numFmtId="0" fontId="7" fillId="5" borderId="1" xfId="0" applyFont="1" applyFill="1" applyBorder="1" applyAlignment="1">
      <alignment horizontal="left" indent="1"/>
    </xf>
    <xf numFmtId="0" fontId="7" fillId="5" borderId="4" xfId="0" applyFont="1" applyFill="1" applyBorder="1" applyAlignment="1">
      <alignment horizontal="left" indent="1"/>
    </xf>
    <xf numFmtId="0" fontId="7" fillId="5" borderId="9" xfId="0" applyFont="1" applyFill="1" applyBorder="1" applyAlignment="1">
      <alignment horizontal="left" indent="1"/>
    </xf>
    <xf numFmtId="0" fontId="6" fillId="3" borderId="1" xfId="0" applyFont="1" applyFill="1" applyBorder="1"/>
    <xf numFmtId="0" fontId="6" fillId="3" borderId="2" xfId="0" applyFont="1" applyFill="1" applyBorder="1"/>
    <xf numFmtId="10" fontId="6" fillId="3" borderId="2" xfId="2" applyNumberFormat="1" applyFont="1" applyFill="1" applyBorder="1"/>
    <xf numFmtId="164" fontId="6" fillId="3" borderId="3" xfId="2" applyNumberFormat="1" applyFont="1" applyFill="1" applyBorder="1"/>
    <xf numFmtId="0" fontId="6" fillId="3" borderId="4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10" fontId="6" fillId="3" borderId="10" xfId="2" applyNumberFormat="1" applyFont="1" applyFill="1" applyBorder="1"/>
    <xf numFmtId="164" fontId="6" fillId="3" borderId="11" xfId="2" applyNumberFormat="1" applyFont="1" applyFill="1" applyBorder="1"/>
    <xf numFmtId="0" fontId="6" fillId="3" borderId="11" xfId="0" applyFont="1" applyFill="1" applyBorder="1"/>
  </cellXfs>
  <cellStyles count="3">
    <cellStyle name="Normal" xfId="0" builtinId="0"/>
    <cellStyle name="Normal_Sheet1" xfId="1"/>
    <cellStyle name="Percent" xfId="2" builtinId="5"/>
  </cellStyles>
  <dxfs count="0"/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abSelected="1" topLeftCell="A4" workbookViewId="0">
      <selection activeCell="B12" sqref="B12"/>
    </sheetView>
  </sheetViews>
  <sheetFormatPr defaultRowHeight="15.75" x14ac:dyDescent="0.25"/>
  <cols>
    <col min="1" max="1" width="4.83203125" style="1" customWidth="1"/>
    <col min="2" max="4" width="10.83203125" style="1" customWidth="1"/>
    <col min="5" max="5" width="14.33203125" style="1" customWidth="1"/>
    <col min="6" max="8" width="10.83203125" style="1" customWidth="1"/>
    <col min="9" max="9" width="15.6640625" style="1" customWidth="1"/>
    <col min="10" max="10" width="10.83203125" style="1" customWidth="1"/>
    <col min="11" max="16384" width="9.33203125" style="1"/>
  </cols>
  <sheetData>
    <row r="2" spans="2:10" x14ac:dyDescent="0.25">
      <c r="B2" s="128" t="str">
        <f>'Simple Portfolio Attribution'!B2:M2</f>
        <v>Portfolio Attribution Example (LT17)</v>
      </c>
      <c r="C2" s="129"/>
      <c r="D2" s="129"/>
      <c r="E2" s="129"/>
      <c r="F2" s="129"/>
      <c r="G2" s="129"/>
      <c r="H2" s="129"/>
      <c r="I2" s="130"/>
    </row>
    <row r="3" spans="2:10" x14ac:dyDescent="0.25">
      <c r="B3" s="131" t="s">
        <v>67</v>
      </c>
      <c r="C3" s="132"/>
      <c r="D3" s="132"/>
      <c r="E3" s="132"/>
      <c r="F3" s="132"/>
      <c r="G3" s="132"/>
      <c r="H3" s="132"/>
      <c r="I3" s="133"/>
    </row>
    <row r="5" spans="2:10" x14ac:dyDescent="0.25">
      <c r="B5" s="3" t="s">
        <v>62</v>
      </c>
    </row>
    <row r="6" spans="2:10" x14ac:dyDescent="0.25">
      <c r="B6" s="74" t="s">
        <v>76</v>
      </c>
      <c r="C6" s="75"/>
      <c r="D6" s="75"/>
      <c r="E6" s="75"/>
      <c r="F6" s="75"/>
      <c r="G6" s="75"/>
      <c r="H6" s="75"/>
      <c r="I6" s="76"/>
    </row>
    <row r="7" spans="2:10" x14ac:dyDescent="0.25">
      <c r="B7" s="77" t="s">
        <v>77</v>
      </c>
      <c r="C7" s="78"/>
      <c r="D7" s="78"/>
      <c r="E7" s="78"/>
      <c r="F7" s="78"/>
      <c r="G7" s="78"/>
      <c r="H7" s="78"/>
      <c r="I7" s="79"/>
    </row>
    <row r="8" spans="2:10" x14ac:dyDescent="0.25">
      <c r="B8" s="77" t="s">
        <v>64</v>
      </c>
      <c r="C8" s="78"/>
      <c r="D8" s="78"/>
      <c r="E8" s="78"/>
      <c r="F8" s="78"/>
      <c r="G8" s="78"/>
      <c r="H8" s="78"/>
      <c r="I8" s="79"/>
    </row>
    <row r="9" spans="2:10" x14ac:dyDescent="0.25">
      <c r="B9" s="77" t="s">
        <v>65</v>
      </c>
      <c r="C9" s="78"/>
      <c r="D9" s="78"/>
      <c r="E9" s="78"/>
      <c r="F9" s="78"/>
      <c r="G9" s="78"/>
      <c r="H9" s="78"/>
      <c r="I9" s="79"/>
    </row>
    <row r="10" spans="2:10" x14ac:dyDescent="0.25">
      <c r="B10" s="77" t="s">
        <v>66</v>
      </c>
      <c r="C10" s="78"/>
      <c r="D10" s="78"/>
      <c r="E10" s="78"/>
      <c r="F10" s="78"/>
      <c r="G10" s="78"/>
      <c r="H10" s="78"/>
      <c r="I10" s="79"/>
    </row>
    <row r="11" spans="2:10" x14ac:dyDescent="0.25">
      <c r="B11" s="80" t="s">
        <v>82</v>
      </c>
      <c r="C11" s="81"/>
      <c r="D11" s="81"/>
      <c r="E11" s="81"/>
      <c r="F11" s="81"/>
      <c r="G11" s="81"/>
      <c r="H11" s="81"/>
      <c r="I11" s="82"/>
    </row>
    <row r="13" spans="2:10" x14ac:dyDescent="0.25">
      <c r="B13" s="83" t="s">
        <v>63</v>
      </c>
      <c r="C13" s="84"/>
      <c r="D13" s="84"/>
      <c r="E13" s="84"/>
      <c r="F13" s="84"/>
      <c r="G13" s="84"/>
      <c r="H13" s="84"/>
      <c r="I13" s="84"/>
      <c r="J13"/>
    </row>
    <row r="14" spans="2:10" x14ac:dyDescent="0.25">
      <c r="B14" s="85" t="s">
        <v>68</v>
      </c>
      <c r="C14" s="86"/>
      <c r="D14" s="86"/>
      <c r="E14" s="86"/>
      <c r="F14" s="86"/>
      <c r="G14" s="86"/>
      <c r="H14" s="86"/>
      <c r="I14" s="87"/>
      <c r="J14"/>
    </row>
    <row r="15" spans="2:10" x14ac:dyDescent="0.25">
      <c r="B15" s="88" t="s">
        <v>69</v>
      </c>
      <c r="C15" s="89"/>
      <c r="D15" s="89"/>
      <c r="E15" s="89"/>
      <c r="F15" s="89"/>
      <c r="G15" s="89"/>
      <c r="H15" s="89"/>
      <c r="I15" s="90"/>
      <c r="J15"/>
    </row>
    <row r="16" spans="2:10" x14ac:dyDescent="0.25">
      <c r="B16" s="88" t="s">
        <v>70</v>
      </c>
      <c r="C16" s="89"/>
      <c r="D16" s="89"/>
      <c r="E16" s="89"/>
      <c r="F16" s="89"/>
      <c r="G16" s="89"/>
      <c r="H16" s="89"/>
      <c r="I16" s="90"/>
      <c r="J16"/>
    </row>
    <row r="17" spans="2:10" x14ac:dyDescent="0.25">
      <c r="B17" s="88" t="s">
        <v>71</v>
      </c>
      <c r="C17" s="89"/>
      <c r="D17" s="89"/>
      <c r="E17" s="89"/>
      <c r="F17" s="89"/>
      <c r="G17" s="89"/>
      <c r="H17" s="89"/>
      <c r="I17" s="90"/>
      <c r="J17"/>
    </row>
    <row r="18" spans="2:10" x14ac:dyDescent="0.25">
      <c r="B18" s="91" t="s">
        <v>72</v>
      </c>
      <c r="C18" s="92"/>
      <c r="D18" s="92"/>
      <c r="E18" s="92"/>
      <c r="F18" s="92"/>
      <c r="G18" s="92"/>
      <c r="H18" s="92"/>
      <c r="I18" s="93"/>
      <c r="J18"/>
    </row>
  </sheetData>
  <mergeCells count="2">
    <mergeCell ref="B2:I2"/>
    <mergeCell ref="B3:I3"/>
  </mergeCells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2"/>
  <sheetViews>
    <sheetView workbookViewId="0">
      <selection activeCell="A39" sqref="A39"/>
    </sheetView>
  </sheetViews>
  <sheetFormatPr defaultRowHeight="15.75" x14ac:dyDescent="0.25"/>
  <cols>
    <col min="1" max="1" width="4.83203125" style="1" customWidth="1"/>
    <col min="2" max="2" width="10.83203125" style="3" customWidth="1"/>
    <col min="3" max="3" width="20.83203125" style="1" customWidth="1"/>
    <col min="4" max="4" width="15.5" style="1" customWidth="1"/>
    <col min="5" max="5" width="10.6640625" style="1" bestFit="1" customWidth="1"/>
    <col min="6" max="6" width="10.33203125" style="1" bestFit="1" customWidth="1"/>
    <col min="7" max="7" width="4.83203125" style="2" customWidth="1"/>
    <col min="8" max="8" width="4.83203125" style="3" customWidth="1"/>
    <col min="9" max="9" width="10.83203125" style="1" customWidth="1"/>
    <col min="10" max="10" width="20.83203125" style="1" customWidth="1"/>
    <col min="11" max="11" width="9.33203125" style="1"/>
    <col min="12" max="13" width="12" style="1" bestFit="1" customWidth="1"/>
    <col min="14" max="14" width="4.83203125" style="1" customWidth="1"/>
    <col min="15" max="15" width="9.33203125" style="1"/>
    <col min="16" max="16" width="10.33203125" style="1" customWidth="1"/>
    <col min="17" max="16384" width="9.33203125" style="1"/>
  </cols>
  <sheetData>
    <row r="1" spans="1:16" x14ac:dyDescent="0.25">
      <c r="A1" s="94"/>
      <c r="B1" s="95"/>
      <c r="C1" s="96"/>
      <c r="D1" s="96"/>
      <c r="E1" s="96"/>
      <c r="F1" s="96"/>
      <c r="G1" s="97"/>
      <c r="H1" s="95"/>
      <c r="I1" s="96"/>
      <c r="J1" s="96"/>
      <c r="K1" s="96"/>
      <c r="L1" s="96"/>
      <c r="M1" s="96"/>
      <c r="N1" s="98"/>
    </row>
    <row r="2" spans="1:16" customFormat="1" ht="18.75" x14ac:dyDescent="0.3">
      <c r="A2" s="101"/>
      <c r="B2" s="140" t="s">
        <v>75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2"/>
      <c r="N2" s="99"/>
    </row>
    <row r="3" spans="1:16" customFormat="1" ht="18.75" x14ac:dyDescent="0.3">
      <c r="A3" s="102"/>
      <c r="B3" s="137" t="s">
        <v>67</v>
      </c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99"/>
    </row>
    <row r="4" spans="1:16" x14ac:dyDescent="0.25">
      <c r="A4" s="101"/>
      <c r="B4" s="103"/>
      <c r="C4" s="104"/>
      <c r="D4" s="104"/>
      <c r="E4" s="104"/>
      <c r="F4" s="104"/>
      <c r="G4" s="105"/>
      <c r="H4" s="103"/>
      <c r="I4" s="104"/>
      <c r="J4" s="104"/>
      <c r="K4" s="104"/>
      <c r="L4" s="104"/>
      <c r="M4" s="104"/>
      <c r="N4" s="100"/>
    </row>
    <row r="5" spans="1:16" x14ac:dyDescent="0.25">
      <c r="A5" s="101"/>
      <c r="B5" s="143" t="s">
        <v>80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5"/>
      <c r="N5" s="100"/>
    </row>
    <row r="6" spans="1:16" x14ac:dyDescent="0.25">
      <c r="A6" s="101"/>
      <c r="B6" s="146" t="s">
        <v>81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8"/>
      <c r="N6" s="100"/>
    </row>
    <row r="7" spans="1:16" x14ac:dyDescent="0.25">
      <c r="A7" s="101"/>
      <c r="B7" s="103"/>
      <c r="C7" s="104"/>
      <c r="D7" s="104"/>
      <c r="E7" s="104"/>
      <c r="F7" s="104"/>
      <c r="G7" s="105"/>
      <c r="H7" s="103"/>
      <c r="I7" s="104"/>
      <c r="J7" s="104"/>
      <c r="K7" s="104"/>
      <c r="L7" s="104"/>
      <c r="M7" s="104"/>
      <c r="N7" s="100"/>
    </row>
    <row r="8" spans="1:16" s="3" customFormat="1" x14ac:dyDescent="0.25">
      <c r="A8" s="149"/>
      <c r="B8" s="178" t="s">
        <v>73</v>
      </c>
      <c r="C8" s="179"/>
      <c r="D8" s="179"/>
      <c r="E8" s="179"/>
      <c r="F8" s="179"/>
      <c r="G8" s="179"/>
      <c r="H8" s="179" t="s">
        <v>74</v>
      </c>
      <c r="I8" s="179"/>
      <c r="J8" s="179"/>
      <c r="K8" s="179"/>
      <c r="L8" s="179"/>
      <c r="M8" s="180"/>
      <c r="N8" s="127"/>
    </row>
    <row r="9" spans="1:16" s="5" customFormat="1" ht="15" x14ac:dyDescent="0.25">
      <c r="A9" s="150"/>
      <c r="B9" s="158" t="s">
        <v>5</v>
      </c>
      <c r="C9" s="171"/>
      <c r="D9" s="172" t="s">
        <v>60</v>
      </c>
      <c r="E9" s="171"/>
      <c r="F9" s="173" t="s">
        <v>59</v>
      </c>
      <c r="G9" s="169"/>
      <c r="H9" s="170" t="s">
        <v>5</v>
      </c>
      <c r="I9" s="171"/>
      <c r="J9" s="171"/>
      <c r="K9" s="172" t="s">
        <v>61</v>
      </c>
      <c r="L9" s="171"/>
      <c r="M9" s="174" t="s">
        <v>59</v>
      </c>
      <c r="N9" s="107"/>
    </row>
    <row r="10" spans="1:16" x14ac:dyDescent="0.25">
      <c r="A10" s="150"/>
      <c r="B10" s="175" t="s">
        <v>78</v>
      </c>
      <c r="C10" s="154"/>
      <c r="D10" s="154"/>
      <c r="E10" s="176"/>
      <c r="F10" s="177"/>
      <c r="G10" s="157"/>
      <c r="H10" s="160" t="s">
        <v>79</v>
      </c>
      <c r="I10" s="154"/>
      <c r="J10" s="154"/>
      <c r="K10" s="154"/>
      <c r="L10" s="154"/>
      <c r="M10" s="165"/>
      <c r="N10" s="107"/>
    </row>
    <row r="11" spans="1:16" x14ac:dyDescent="0.25">
      <c r="A11" s="151"/>
      <c r="B11" s="152" t="s">
        <v>53</v>
      </c>
      <c r="C11" s="16" t="s">
        <v>36</v>
      </c>
      <c r="D11" s="17">
        <v>2.5000000000000001E-2</v>
      </c>
      <c r="E11" s="16"/>
      <c r="F11" s="18">
        <v>0.6</v>
      </c>
      <c r="G11" s="157"/>
      <c r="H11" s="158"/>
      <c r="I11" s="19" t="s">
        <v>52</v>
      </c>
      <c r="J11" s="20"/>
      <c r="K11" s="27">
        <f>IF(M11=0,0,K12*M12/M11+K13*M13/M11+K14*M14/M11)</f>
        <v>0.02</v>
      </c>
      <c r="L11" s="20"/>
      <c r="M11" s="21">
        <f>SUM(M12:M14)</f>
        <v>0.7</v>
      </c>
      <c r="N11" s="107"/>
    </row>
    <row r="12" spans="1:16" x14ac:dyDescent="0.25">
      <c r="A12" s="108"/>
      <c r="B12" s="153"/>
      <c r="C12" s="154"/>
      <c r="D12" s="155"/>
      <c r="E12" s="154"/>
      <c r="F12" s="156"/>
      <c r="G12" s="157"/>
      <c r="H12" s="158"/>
      <c r="I12" s="194" t="s">
        <v>46</v>
      </c>
      <c r="J12" s="195" t="s">
        <v>58</v>
      </c>
      <c r="K12" s="196">
        <v>0.02</v>
      </c>
      <c r="L12" s="195"/>
      <c r="M12" s="197">
        <v>0.7</v>
      </c>
      <c r="N12" s="107"/>
      <c r="P12" s="10"/>
    </row>
    <row r="13" spans="1:16" x14ac:dyDescent="0.25">
      <c r="A13" s="108"/>
      <c r="B13" s="153"/>
      <c r="C13" s="154"/>
      <c r="D13" s="155"/>
      <c r="E13" s="154"/>
      <c r="F13" s="156"/>
      <c r="G13" s="157"/>
      <c r="H13" s="158"/>
      <c r="I13" s="198"/>
      <c r="J13" s="23"/>
      <c r="K13" s="24"/>
      <c r="L13" s="23"/>
      <c r="M13" s="126"/>
      <c r="N13" s="107"/>
    </row>
    <row r="14" spans="1:16" x14ac:dyDescent="0.25">
      <c r="A14" s="108"/>
      <c r="B14" s="153"/>
      <c r="C14" s="154"/>
      <c r="D14" s="155"/>
      <c r="E14" s="154"/>
      <c r="F14" s="156"/>
      <c r="G14" s="157"/>
      <c r="H14" s="158"/>
      <c r="I14" s="199"/>
      <c r="J14" s="200"/>
      <c r="K14" s="201"/>
      <c r="L14" s="200"/>
      <c r="M14" s="202"/>
      <c r="N14" s="107"/>
    </row>
    <row r="15" spans="1:16" x14ac:dyDescent="0.25">
      <c r="A15" s="108"/>
      <c r="B15" s="175" t="s">
        <v>83</v>
      </c>
      <c r="C15" s="154"/>
      <c r="D15" s="155"/>
      <c r="E15" s="154"/>
      <c r="F15" s="156"/>
      <c r="G15" s="157"/>
      <c r="H15" s="158"/>
      <c r="I15" s="176" t="s">
        <v>24</v>
      </c>
      <c r="J15" s="154"/>
      <c r="K15" s="155"/>
      <c r="L15" s="154"/>
      <c r="M15" s="165"/>
      <c r="N15" s="107"/>
    </row>
    <row r="16" spans="1:16" x14ac:dyDescent="0.25">
      <c r="A16" s="108"/>
      <c r="B16" s="152" t="s">
        <v>54</v>
      </c>
      <c r="C16" s="16" t="s">
        <v>37</v>
      </c>
      <c r="D16" s="17"/>
      <c r="E16" s="16"/>
      <c r="F16" s="18"/>
      <c r="G16" s="157"/>
      <c r="H16" s="158"/>
      <c r="I16" s="19" t="s">
        <v>51</v>
      </c>
      <c r="J16" s="20"/>
      <c r="K16" s="27">
        <f>IF(M16=0,0,K17*M17/M16+K18*M18/M16+K19*M19/M16)</f>
        <v>0</v>
      </c>
      <c r="L16" s="20"/>
      <c r="M16" s="21">
        <f>SUM(M17:M19)</f>
        <v>0</v>
      </c>
      <c r="N16" s="107"/>
    </row>
    <row r="17" spans="1:16" x14ac:dyDescent="0.25">
      <c r="A17" s="108"/>
      <c r="B17" s="153"/>
      <c r="C17" s="154"/>
      <c r="D17" s="155"/>
      <c r="E17" s="154"/>
      <c r="F17" s="156"/>
      <c r="G17" s="157"/>
      <c r="H17" s="158"/>
      <c r="I17" s="194" t="s">
        <v>47</v>
      </c>
      <c r="J17" s="195" t="s">
        <v>41</v>
      </c>
      <c r="K17" s="196">
        <v>8.6999999999999994E-3</v>
      </c>
      <c r="L17" s="195"/>
      <c r="M17" s="197"/>
      <c r="N17" s="107"/>
      <c r="P17" s="10"/>
    </row>
    <row r="18" spans="1:16" x14ac:dyDescent="0.25">
      <c r="A18" s="108"/>
      <c r="B18" s="153"/>
      <c r="C18" s="154"/>
      <c r="D18" s="155"/>
      <c r="E18" s="154"/>
      <c r="F18" s="156"/>
      <c r="G18" s="157"/>
      <c r="H18" s="158"/>
      <c r="I18" s="198"/>
      <c r="J18" s="23"/>
      <c r="K18" s="24"/>
      <c r="L18" s="23"/>
      <c r="M18" s="126"/>
      <c r="N18" s="107"/>
      <c r="P18" s="10"/>
    </row>
    <row r="19" spans="1:16" x14ac:dyDescent="0.25">
      <c r="A19" s="108"/>
      <c r="B19" s="153"/>
      <c r="C19" s="154"/>
      <c r="D19" s="155"/>
      <c r="E19" s="154"/>
      <c r="F19" s="156"/>
      <c r="G19" s="157"/>
      <c r="H19" s="158"/>
      <c r="I19" s="199"/>
      <c r="J19" s="200"/>
      <c r="K19" s="201"/>
      <c r="L19" s="200"/>
      <c r="M19" s="202"/>
      <c r="N19" s="107"/>
      <c r="P19" s="10"/>
    </row>
    <row r="20" spans="1:16" x14ac:dyDescent="0.25">
      <c r="A20" s="106"/>
      <c r="B20" s="175" t="s">
        <v>84</v>
      </c>
      <c r="C20" s="154"/>
      <c r="D20" s="155"/>
      <c r="E20" s="154"/>
      <c r="F20" s="156"/>
      <c r="G20" s="157"/>
      <c r="H20" s="161" t="s">
        <v>0</v>
      </c>
      <c r="I20" s="12"/>
      <c r="J20" s="12"/>
      <c r="K20" s="22"/>
      <c r="L20" s="12"/>
      <c r="M20" s="125"/>
      <c r="N20" s="107"/>
      <c r="P20" s="10"/>
    </row>
    <row r="21" spans="1:16" x14ac:dyDescent="0.25">
      <c r="A21" s="108"/>
      <c r="B21" s="152" t="s">
        <v>55</v>
      </c>
      <c r="C21" s="16" t="s">
        <v>1</v>
      </c>
      <c r="D21" s="17">
        <v>1.2E-2</v>
      </c>
      <c r="E21" s="16"/>
      <c r="F21" s="18">
        <v>0.3</v>
      </c>
      <c r="G21" s="157"/>
      <c r="H21" s="158"/>
      <c r="I21" s="19" t="s">
        <v>40</v>
      </c>
      <c r="J21" s="20"/>
      <c r="K21" s="27">
        <f>IF(M21=0,0,K22*M22/M21+K23*M23/M21+K24*M24/M21)</f>
        <v>0.01</v>
      </c>
      <c r="L21" s="20"/>
      <c r="M21" s="21">
        <f>SUM(M22:M24)</f>
        <v>0.2</v>
      </c>
      <c r="N21" s="107"/>
      <c r="P21" s="10"/>
    </row>
    <row r="22" spans="1:16" x14ac:dyDescent="0.25">
      <c r="A22" s="108"/>
      <c r="B22" s="153"/>
      <c r="C22" s="154"/>
      <c r="D22" s="155"/>
      <c r="E22" s="154"/>
      <c r="F22" s="156"/>
      <c r="G22" s="157"/>
      <c r="H22" s="158"/>
      <c r="I22" s="194" t="s">
        <v>48</v>
      </c>
      <c r="J22" s="195" t="s">
        <v>42</v>
      </c>
      <c r="K22" s="196">
        <v>0.01</v>
      </c>
      <c r="L22" s="195"/>
      <c r="M22" s="197">
        <v>0.2</v>
      </c>
      <c r="N22" s="107"/>
      <c r="P22" s="10"/>
    </row>
    <row r="23" spans="1:16" x14ac:dyDescent="0.25">
      <c r="A23" s="108"/>
      <c r="B23" s="153"/>
      <c r="C23" s="154"/>
      <c r="D23" s="155"/>
      <c r="E23" s="154"/>
      <c r="F23" s="156"/>
      <c r="G23" s="157"/>
      <c r="H23" s="158"/>
      <c r="I23" s="198"/>
      <c r="J23" s="23"/>
      <c r="K23" s="24"/>
      <c r="L23" s="23"/>
      <c r="M23" s="126"/>
      <c r="N23" s="107"/>
      <c r="P23" s="10"/>
    </row>
    <row r="24" spans="1:16" x14ac:dyDescent="0.25">
      <c r="A24" s="108"/>
      <c r="B24" s="153"/>
      <c r="C24" s="154"/>
      <c r="D24" s="155"/>
      <c r="E24" s="154"/>
      <c r="F24" s="156"/>
      <c r="G24" s="157"/>
      <c r="H24" s="158"/>
      <c r="I24" s="199"/>
      <c r="J24" s="200"/>
      <c r="K24" s="201"/>
      <c r="L24" s="200"/>
      <c r="M24" s="202"/>
      <c r="N24" s="107"/>
      <c r="P24" s="10"/>
    </row>
    <row r="25" spans="1:16" x14ac:dyDescent="0.25">
      <c r="A25" s="106"/>
      <c r="B25" s="175" t="s">
        <v>85</v>
      </c>
      <c r="C25" s="154"/>
      <c r="D25" s="155"/>
      <c r="E25" s="154"/>
      <c r="F25" s="156"/>
      <c r="G25" s="157"/>
      <c r="H25" s="161" t="s">
        <v>23</v>
      </c>
      <c r="I25" s="154"/>
      <c r="J25" s="154"/>
      <c r="K25" s="155"/>
      <c r="L25" s="154"/>
      <c r="M25" s="165"/>
      <c r="N25" s="107"/>
      <c r="P25" s="10"/>
    </row>
    <row r="26" spans="1:16" x14ac:dyDescent="0.25">
      <c r="A26" s="108"/>
      <c r="B26" s="152"/>
      <c r="C26" s="16" t="s">
        <v>25</v>
      </c>
      <c r="D26" s="17"/>
      <c r="E26" s="16"/>
      <c r="F26" s="18"/>
      <c r="G26" s="157"/>
      <c r="H26" s="158"/>
      <c r="I26" s="25" t="s">
        <v>27</v>
      </c>
      <c r="J26" s="26"/>
      <c r="K26" s="27">
        <f>IF(M26=0,0,K27*M27/M26+K28*M28/M26+K29*M29/M26)</f>
        <v>0</v>
      </c>
      <c r="L26" s="26"/>
      <c r="M26" s="28">
        <f>SUM(M27:M29)</f>
        <v>0</v>
      </c>
      <c r="N26" s="107"/>
      <c r="P26" s="10"/>
    </row>
    <row r="27" spans="1:16" x14ac:dyDescent="0.25">
      <c r="A27" s="108"/>
      <c r="B27" s="153"/>
      <c r="C27" s="154"/>
      <c r="D27" s="155"/>
      <c r="E27" s="154"/>
      <c r="F27" s="156"/>
      <c r="G27" s="157"/>
      <c r="H27" s="158"/>
      <c r="I27" s="194" t="s">
        <v>49</v>
      </c>
      <c r="J27" s="195" t="s">
        <v>43</v>
      </c>
      <c r="K27" s="196">
        <v>0.02</v>
      </c>
      <c r="L27" s="195"/>
      <c r="M27" s="197"/>
      <c r="N27" s="107"/>
      <c r="P27" s="10"/>
    </row>
    <row r="28" spans="1:16" x14ac:dyDescent="0.25">
      <c r="A28" s="108"/>
      <c r="B28" s="153"/>
      <c r="C28" s="154"/>
      <c r="D28" s="155"/>
      <c r="E28" s="154"/>
      <c r="F28" s="156"/>
      <c r="G28" s="157"/>
      <c r="H28" s="158"/>
      <c r="I28" s="198"/>
      <c r="J28" s="23"/>
      <c r="K28" s="24"/>
      <c r="L28" s="23"/>
      <c r="M28" s="126"/>
      <c r="N28" s="107"/>
      <c r="P28" s="10"/>
    </row>
    <row r="29" spans="1:16" x14ac:dyDescent="0.25">
      <c r="A29" s="108"/>
      <c r="B29" s="153"/>
      <c r="C29" s="154"/>
      <c r="D29" s="155"/>
      <c r="E29" s="154"/>
      <c r="F29" s="156"/>
      <c r="G29" s="157"/>
      <c r="H29" s="158"/>
      <c r="I29" s="199"/>
      <c r="J29" s="200"/>
      <c r="K29" s="201"/>
      <c r="L29" s="200"/>
      <c r="M29" s="202"/>
      <c r="N29" s="107"/>
      <c r="P29" s="10"/>
    </row>
    <row r="30" spans="1:16" x14ac:dyDescent="0.25">
      <c r="A30" s="106"/>
      <c r="B30" s="175" t="s">
        <v>44</v>
      </c>
      <c r="C30" s="154"/>
      <c r="D30" s="155"/>
      <c r="E30" s="154"/>
      <c r="F30" s="156"/>
      <c r="G30" s="157"/>
      <c r="H30" s="161" t="s">
        <v>44</v>
      </c>
      <c r="I30" s="154"/>
      <c r="J30" s="154"/>
      <c r="K30" s="155"/>
      <c r="L30" s="154"/>
      <c r="M30" s="165"/>
      <c r="N30" s="107"/>
      <c r="P30" s="10"/>
    </row>
    <row r="31" spans="1:16" x14ac:dyDescent="0.25">
      <c r="A31" s="108"/>
      <c r="B31" s="152"/>
      <c r="C31" s="16" t="s">
        <v>2</v>
      </c>
      <c r="D31" s="17">
        <v>5.0000000000000001E-3</v>
      </c>
      <c r="E31" s="16"/>
      <c r="F31" s="18">
        <v>0.1</v>
      </c>
      <c r="G31" s="157"/>
      <c r="H31" s="158"/>
      <c r="I31" s="25" t="s">
        <v>4</v>
      </c>
      <c r="J31" s="26"/>
      <c r="K31" s="27">
        <f>IF(M31=0,0,K32*M32/M31+K33*M33/M31+K34*M34/M31)</f>
        <v>5.0000000000000001E-3</v>
      </c>
      <c r="L31" s="26"/>
      <c r="M31" s="28">
        <f>SUM(M32:M34)</f>
        <v>0.1</v>
      </c>
      <c r="N31" s="107"/>
      <c r="P31" s="10"/>
    </row>
    <row r="32" spans="1:16" x14ac:dyDescent="0.25">
      <c r="A32" s="108"/>
      <c r="B32" s="153"/>
      <c r="C32" s="154"/>
      <c r="D32" s="155"/>
      <c r="E32" s="154"/>
      <c r="F32" s="156"/>
      <c r="G32" s="157"/>
      <c r="H32" s="158"/>
      <c r="I32" s="194" t="s">
        <v>50</v>
      </c>
      <c r="J32" s="195" t="s">
        <v>45</v>
      </c>
      <c r="K32" s="196">
        <v>5.0000000000000001E-3</v>
      </c>
      <c r="L32" s="195"/>
      <c r="M32" s="197">
        <v>0.1</v>
      </c>
      <c r="N32" s="107"/>
      <c r="P32" s="10"/>
    </row>
    <row r="33" spans="1:16" x14ac:dyDescent="0.25">
      <c r="A33" s="108"/>
      <c r="B33" s="153"/>
      <c r="C33" s="154"/>
      <c r="D33" s="155"/>
      <c r="E33" s="154"/>
      <c r="F33" s="156"/>
      <c r="G33" s="157"/>
      <c r="H33" s="158"/>
      <c r="I33" s="198"/>
      <c r="J33" s="23"/>
      <c r="K33" s="24"/>
      <c r="L33" s="23"/>
      <c r="M33" s="126"/>
      <c r="N33" s="107"/>
      <c r="P33" s="10"/>
    </row>
    <row r="34" spans="1:16" x14ac:dyDescent="0.25">
      <c r="A34" s="108"/>
      <c r="B34" s="153"/>
      <c r="C34" s="154"/>
      <c r="D34" s="154"/>
      <c r="E34" s="154"/>
      <c r="F34" s="154"/>
      <c r="G34" s="157"/>
      <c r="H34" s="158"/>
      <c r="I34" s="199"/>
      <c r="J34" s="200"/>
      <c r="K34" s="200"/>
      <c r="L34" s="200"/>
      <c r="M34" s="203"/>
      <c r="N34" s="107"/>
      <c r="P34" s="10"/>
    </row>
    <row r="35" spans="1:16" x14ac:dyDescent="0.25">
      <c r="A35" s="108"/>
      <c r="B35" s="159" t="s">
        <v>28</v>
      </c>
      <c r="C35" s="154"/>
      <c r="D35" s="154"/>
      <c r="E35" s="154"/>
      <c r="F35" s="156">
        <f>SUM(F11:F31)</f>
        <v>0.99999999999999989</v>
      </c>
      <c r="G35" s="157"/>
      <c r="H35" s="158"/>
      <c r="I35" s="154" t="s">
        <v>28</v>
      </c>
      <c r="J35" s="154"/>
      <c r="K35" s="154"/>
      <c r="L35" s="154"/>
      <c r="M35" s="165">
        <f>M31+M26+M21+M16+M11</f>
        <v>1</v>
      </c>
      <c r="N35" s="107"/>
    </row>
    <row r="36" spans="1:16" x14ac:dyDescent="0.25">
      <c r="A36" s="106"/>
      <c r="B36" s="160" t="s">
        <v>29</v>
      </c>
      <c r="C36" s="154"/>
      <c r="D36" s="154"/>
      <c r="E36" s="154"/>
      <c r="F36" s="155">
        <f>D11*F11+D16*F16+D21*F21+D26*F26+D31*F31</f>
        <v>1.9099999999999999E-2</v>
      </c>
      <c r="G36" s="157"/>
      <c r="H36" s="161" t="s">
        <v>30</v>
      </c>
      <c r="I36" s="154"/>
      <c r="J36" s="154"/>
      <c r="K36" s="154"/>
      <c r="L36" s="154"/>
      <c r="M36" s="166">
        <f>K11*M11+K16*M16+K21*M21+K26*M26+K31*M31</f>
        <v>1.6500000000000001E-2</v>
      </c>
      <c r="N36" s="107"/>
      <c r="P36" s="6"/>
    </row>
    <row r="37" spans="1:16" x14ac:dyDescent="0.25">
      <c r="A37" s="109"/>
      <c r="B37" s="162"/>
      <c r="C37" s="163" t="s">
        <v>31</v>
      </c>
      <c r="D37" s="163"/>
      <c r="E37" s="163"/>
      <c r="F37" s="163"/>
      <c r="G37" s="164"/>
      <c r="H37" s="163"/>
      <c r="I37" s="163"/>
      <c r="J37" s="163"/>
      <c r="K37" s="163"/>
      <c r="L37" s="167">
        <f>M36-F36</f>
        <v>-2.5999999999999981E-3</v>
      </c>
      <c r="M37" s="168"/>
      <c r="N37" s="107"/>
    </row>
    <row r="38" spans="1:16" x14ac:dyDescent="0.25">
      <c r="A38" s="134" t="s">
        <v>86</v>
      </c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6"/>
    </row>
    <row r="39" spans="1:16" x14ac:dyDescent="0.25">
      <c r="A39" s="109"/>
      <c r="B39" s="181"/>
      <c r="C39" s="182"/>
      <c r="D39" s="182"/>
      <c r="E39" s="182"/>
      <c r="F39" s="182"/>
      <c r="G39" s="183"/>
      <c r="H39" s="184"/>
      <c r="I39" s="182"/>
      <c r="J39" s="182"/>
      <c r="K39" s="182"/>
      <c r="L39" s="182"/>
      <c r="M39" s="185"/>
      <c r="N39" s="107"/>
    </row>
    <row r="40" spans="1:16" x14ac:dyDescent="0.25">
      <c r="A40" s="109"/>
      <c r="B40" s="186" t="s">
        <v>6</v>
      </c>
      <c r="C40" s="187"/>
      <c r="D40" s="187"/>
      <c r="E40" s="187"/>
      <c r="F40" s="187"/>
      <c r="G40" s="188"/>
      <c r="H40" s="189"/>
      <c r="I40" s="187"/>
      <c r="J40" s="187"/>
      <c r="K40" s="187"/>
      <c r="L40" s="187"/>
      <c r="M40" s="190"/>
      <c r="N40" s="107"/>
    </row>
    <row r="41" spans="1:16" x14ac:dyDescent="0.25">
      <c r="A41" s="109"/>
      <c r="B41" s="191" t="s">
        <v>5</v>
      </c>
      <c r="C41" s="32"/>
      <c r="D41" s="32"/>
      <c r="E41" s="33"/>
      <c r="F41" s="32"/>
      <c r="G41" s="34"/>
      <c r="H41" s="35"/>
      <c r="I41" s="36" t="s">
        <v>7</v>
      </c>
      <c r="J41" s="32"/>
      <c r="K41" s="32"/>
      <c r="L41" s="32"/>
      <c r="M41" s="37"/>
      <c r="N41" s="107"/>
    </row>
    <row r="42" spans="1:16" s="4" customFormat="1" ht="15" x14ac:dyDescent="0.25">
      <c r="A42" s="110"/>
      <c r="B42" s="38"/>
      <c r="C42" s="39"/>
      <c r="D42" s="39" t="s">
        <v>16</v>
      </c>
      <c r="E42" s="39" t="s">
        <v>7</v>
      </c>
      <c r="F42" s="41" t="s">
        <v>12</v>
      </c>
      <c r="G42" s="40"/>
      <c r="H42" s="42"/>
      <c r="I42" s="39" t="s">
        <v>11</v>
      </c>
      <c r="J42" s="39" t="s">
        <v>33</v>
      </c>
      <c r="K42" s="41" t="s">
        <v>13</v>
      </c>
      <c r="L42" s="39"/>
      <c r="M42" s="43"/>
      <c r="N42" s="111"/>
    </row>
    <row r="43" spans="1:16" s="4" customFormat="1" ht="15" x14ac:dyDescent="0.25">
      <c r="A43" s="110"/>
      <c r="B43" s="38"/>
      <c r="C43" s="39"/>
      <c r="D43" s="39" t="s">
        <v>8</v>
      </c>
      <c r="E43" s="39" t="s">
        <v>8</v>
      </c>
      <c r="F43" s="39" t="s">
        <v>3</v>
      </c>
      <c r="G43" s="41"/>
      <c r="H43" s="42"/>
      <c r="I43" s="39" t="s">
        <v>8</v>
      </c>
      <c r="J43" s="39" t="s">
        <v>7</v>
      </c>
      <c r="K43" s="39" t="s">
        <v>33</v>
      </c>
      <c r="L43" s="39"/>
      <c r="M43" s="44"/>
      <c r="N43" s="111"/>
    </row>
    <row r="44" spans="1:16" s="4" customFormat="1" ht="15" x14ac:dyDescent="0.25">
      <c r="A44" s="110"/>
      <c r="B44" s="38"/>
      <c r="C44" s="39"/>
      <c r="D44" s="45" t="s">
        <v>3</v>
      </c>
      <c r="E44" s="45" t="s">
        <v>3</v>
      </c>
      <c r="F44" s="45" t="s">
        <v>9</v>
      </c>
      <c r="G44" s="45"/>
      <c r="H44" s="42"/>
      <c r="I44" s="45" t="s">
        <v>10</v>
      </c>
      <c r="J44" s="45" t="s">
        <v>10</v>
      </c>
      <c r="K44" s="45" t="s">
        <v>9</v>
      </c>
      <c r="L44" s="39"/>
      <c r="M44" s="46" t="s">
        <v>14</v>
      </c>
      <c r="N44" s="111"/>
    </row>
    <row r="45" spans="1:16" x14ac:dyDescent="0.25">
      <c r="A45" s="109"/>
      <c r="B45" s="191" t="str">
        <f>B10</f>
        <v>Equities - Domestic</v>
      </c>
      <c r="C45" s="32"/>
      <c r="D45" s="47">
        <f>M11</f>
        <v>0.7</v>
      </c>
      <c r="E45" s="47">
        <f>F11</f>
        <v>0.6</v>
      </c>
      <c r="F45" s="47">
        <f>D45-E45</f>
        <v>9.9999999999999978E-2</v>
      </c>
      <c r="G45" s="47"/>
      <c r="H45" s="35"/>
      <c r="I45" s="48">
        <f>D11</f>
        <v>2.5000000000000001E-2</v>
      </c>
      <c r="J45" s="49">
        <f>F36</f>
        <v>1.9099999999999999E-2</v>
      </c>
      <c r="K45" s="48">
        <f>I45-J45</f>
        <v>5.9000000000000025E-3</v>
      </c>
      <c r="L45" s="32"/>
      <c r="M45" s="50">
        <f>F45*K45</f>
        <v>5.9000000000000014E-4</v>
      </c>
      <c r="N45" s="107"/>
    </row>
    <row r="46" spans="1:16" x14ac:dyDescent="0.25">
      <c r="A46" s="109"/>
      <c r="B46" s="192" t="str">
        <f>B15</f>
        <v>Equities - International Equities</v>
      </c>
      <c r="C46" s="52"/>
      <c r="D46" s="53">
        <f>M16</f>
        <v>0</v>
      </c>
      <c r="E46" s="53">
        <f>F16</f>
        <v>0</v>
      </c>
      <c r="F46" s="53">
        <f>D46-E46</f>
        <v>0</v>
      </c>
      <c r="G46" s="53"/>
      <c r="H46" s="54"/>
      <c r="I46" s="55">
        <f>D16</f>
        <v>0</v>
      </c>
      <c r="J46" s="56">
        <f>F36</f>
        <v>1.9099999999999999E-2</v>
      </c>
      <c r="K46" s="55">
        <f>I46-J46</f>
        <v>-1.9099999999999999E-2</v>
      </c>
      <c r="L46" s="52"/>
      <c r="M46" s="57">
        <f>F46*K46</f>
        <v>0</v>
      </c>
      <c r="N46" s="107"/>
    </row>
    <row r="47" spans="1:16" x14ac:dyDescent="0.25">
      <c r="A47" s="109"/>
      <c r="B47" s="192" t="str">
        <f>B20</f>
        <v>Fixed Income - Bonds</v>
      </c>
      <c r="C47" s="52"/>
      <c r="D47" s="53">
        <f>M21</f>
        <v>0.2</v>
      </c>
      <c r="E47" s="53">
        <f>F21</f>
        <v>0.3</v>
      </c>
      <c r="F47" s="53">
        <f>D47-E47</f>
        <v>-9.9999999999999978E-2</v>
      </c>
      <c r="G47" s="53"/>
      <c r="H47" s="54"/>
      <c r="I47" s="55">
        <f>D21</f>
        <v>1.2E-2</v>
      </c>
      <c r="J47" s="56">
        <f>J45</f>
        <v>1.9099999999999999E-2</v>
      </c>
      <c r="K47" s="55">
        <f>I47-J47</f>
        <v>-7.0999999999999987E-3</v>
      </c>
      <c r="L47" s="52"/>
      <c r="M47" s="57">
        <f>F47*K47</f>
        <v>7.0999999999999969E-4</v>
      </c>
      <c r="N47" s="107"/>
    </row>
    <row r="48" spans="1:16" x14ac:dyDescent="0.25">
      <c r="A48" s="109"/>
      <c r="B48" s="192" t="str">
        <f>B25</f>
        <v>Equities - Real Estate</v>
      </c>
      <c r="C48" s="52"/>
      <c r="D48" s="53">
        <f>M26</f>
        <v>0</v>
      </c>
      <c r="E48" s="53">
        <f>F26</f>
        <v>0</v>
      </c>
      <c r="F48" s="53">
        <f>D48-E48</f>
        <v>0</v>
      </c>
      <c r="G48" s="53"/>
      <c r="H48" s="54"/>
      <c r="I48" s="55">
        <f>D26</f>
        <v>0</v>
      </c>
      <c r="J48" s="56">
        <f>F36</f>
        <v>1.9099999999999999E-2</v>
      </c>
      <c r="K48" s="55">
        <f>I48-J48</f>
        <v>-1.9099999999999999E-2</v>
      </c>
      <c r="L48" s="52"/>
      <c r="M48" s="57">
        <f>F48*K48</f>
        <v>0</v>
      </c>
      <c r="N48" s="107"/>
    </row>
    <row r="49" spans="1:14" x14ac:dyDescent="0.25">
      <c r="A49" s="109"/>
      <c r="B49" s="193" t="str">
        <f>B30</f>
        <v>Cash/Money Market</v>
      </c>
      <c r="C49" s="59"/>
      <c r="D49" s="60">
        <f>M31</f>
        <v>0.1</v>
      </c>
      <c r="E49" s="60">
        <f>F31</f>
        <v>0.1</v>
      </c>
      <c r="F49" s="60">
        <f>D49-E49</f>
        <v>0</v>
      </c>
      <c r="G49" s="60"/>
      <c r="H49" s="61"/>
      <c r="I49" s="62">
        <f>D31</f>
        <v>5.0000000000000001E-3</v>
      </c>
      <c r="J49" s="63">
        <f>J47</f>
        <v>1.9099999999999999E-2</v>
      </c>
      <c r="K49" s="62">
        <f>I49-J49</f>
        <v>-1.4099999999999998E-2</v>
      </c>
      <c r="L49" s="59"/>
      <c r="M49" s="64">
        <f>F49*K49</f>
        <v>0</v>
      </c>
      <c r="N49" s="107"/>
    </row>
    <row r="50" spans="1:14" x14ac:dyDescent="0.25">
      <c r="A50" s="109"/>
      <c r="B50" s="51"/>
      <c r="C50" s="52" t="s">
        <v>57</v>
      </c>
      <c r="D50" s="53">
        <f>SUM(D45:D49)</f>
        <v>0.99999999999999989</v>
      </c>
      <c r="E50" s="53">
        <f>SUM(E45:E49)</f>
        <v>0.99999999999999989</v>
      </c>
      <c r="F50" s="53"/>
      <c r="G50" s="53"/>
      <c r="H50" s="54"/>
      <c r="I50" s="55"/>
      <c r="J50" s="55"/>
      <c r="K50" s="55"/>
      <c r="L50" s="52"/>
      <c r="M50" s="57"/>
      <c r="N50" s="107"/>
    </row>
    <row r="51" spans="1:14" x14ac:dyDescent="0.25">
      <c r="A51" s="109"/>
      <c r="B51" s="58"/>
      <c r="C51" s="59"/>
      <c r="D51" s="59"/>
      <c r="E51" s="59"/>
      <c r="F51" s="59"/>
      <c r="G51" s="61"/>
      <c r="H51" s="61"/>
      <c r="I51" s="71" t="s">
        <v>15</v>
      </c>
      <c r="J51" s="72"/>
      <c r="K51" s="26"/>
      <c r="L51" s="26"/>
      <c r="M51" s="73">
        <f>SUM(M45:M49)</f>
        <v>1.2999999999999999E-3</v>
      </c>
      <c r="N51" s="107"/>
    </row>
    <row r="52" spans="1:14" x14ac:dyDescent="0.25">
      <c r="A52" s="109"/>
      <c r="B52" s="15"/>
      <c r="C52" s="12"/>
      <c r="D52" s="12"/>
      <c r="E52" s="12"/>
      <c r="F52" s="12"/>
      <c r="G52" s="13"/>
      <c r="H52" s="15"/>
      <c r="I52" s="12"/>
      <c r="J52" s="12"/>
      <c r="K52" s="12"/>
      <c r="L52" s="12"/>
      <c r="M52" s="12"/>
      <c r="N52" s="107"/>
    </row>
    <row r="53" spans="1:14" x14ac:dyDescent="0.25">
      <c r="A53" s="109"/>
      <c r="B53" s="15" t="s">
        <v>26</v>
      </c>
      <c r="C53" s="12"/>
      <c r="D53" s="12"/>
      <c r="E53" s="12"/>
      <c r="F53" s="12"/>
      <c r="G53" s="13"/>
      <c r="H53" s="15"/>
      <c r="I53" s="12"/>
      <c r="J53" s="12"/>
      <c r="K53" s="12"/>
      <c r="L53" s="12"/>
      <c r="M53" s="12"/>
      <c r="N53" s="107"/>
    </row>
    <row r="54" spans="1:14" x14ac:dyDescent="0.25">
      <c r="A54" s="109"/>
      <c r="B54" s="31" t="s">
        <v>32</v>
      </c>
      <c r="C54" s="32"/>
      <c r="D54" s="36" t="s">
        <v>16</v>
      </c>
      <c r="E54" s="36" t="s">
        <v>7</v>
      </c>
      <c r="F54" s="36" t="s">
        <v>10</v>
      </c>
      <c r="G54" s="34"/>
      <c r="H54" s="35"/>
      <c r="I54" s="36" t="s">
        <v>16</v>
      </c>
      <c r="J54" s="32"/>
      <c r="K54" s="32"/>
      <c r="L54" s="32"/>
      <c r="M54" s="37"/>
      <c r="N54" s="107"/>
    </row>
    <row r="55" spans="1:14" s="4" customFormat="1" ht="15" x14ac:dyDescent="0.25">
      <c r="A55" s="110"/>
      <c r="B55" s="38"/>
      <c r="C55" s="39"/>
      <c r="D55" s="39" t="s">
        <v>8</v>
      </c>
      <c r="E55" s="39" t="s">
        <v>8</v>
      </c>
      <c r="F55" s="39" t="s">
        <v>9</v>
      </c>
      <c r="G55" s="40"/>
      <c r="H55" s="42"/>
      <c r="I55" s="39" t="s">
        <v>8</v>
      </c>
      <c r="J55" s="39"/>
      <c r="K55" s="39"/>
      <c r="L55" s="39"/>
      <c r="M55" s="44"/>
      <c r="N55" s="111"/>
    </row>
    <row r="56" spans="1:14" s="4" customFormat="1" ht="15" x14ac:dyDescent="0.25">
      <c r="A56" s="110"/>
      <c r="B56" s="38"/>
      <c r="C56" s="39"/>
      <c r="D56" s="45" t="s">
        <v>10</v>
      </c>
      <c r="E56" s="45" t="s">
        <v>10</v>
      </c>
      <c r="F56" s="65" t="s">
        <v>20</v>
      </c>
      <c r="G56" s="40"/>
      <c r="H56" s="42"/>
      <c r="I56" s="45" t="s">
        <v>22</v>
      </c>
      <c r="J56" s="41"/>
      <c r="K56" s="39"/>
      <c r="L56" s="39"/>
      <c r="M56" s="46" t="s">
        <v>21</v>
      </c>
      <c r="N56" s="111"/>
    </row>
    <row r="57" spans="1:14" x14ac:dyDescent="0.25">
      <c r="A57" s="109"/>
      <c r="B57" s="31" t="str">
        <f>B45</f>
        <v>Equities - Domestic</v>
      </c>
      <c r="C57" s="32"/>
      <c r="D57" s="48">
        <f>K11</f>
        <v>0.02</v>
      </c>
      <c r="E57" s="48">
        <f>D11</f>
        <v>2.5000000000000001E-2</v>
      </c>
      <c r="F57" s="48">
        <f t="shared" ref="F57:F62" si="0">D57-E57</f>
        <v>-5.000000000000001E-3</v>
      </c>
      <c r="G57" s="34"/>
      <c r="H57" s="35"/>
      <c r="I57" s="47">
        <f>M11</f>
        <v>0.7</v>
      </c>
      <c r="J57" s="32"/>
      <c r="K57" s="32"/>
      <c r="L57" s="32"/>
      <c r="M57" s="50">
        <f>F57*I57</f>
        <v>-3.5000000000000005E-3</v>
      </c>
      <c r="N57" s="107"/>
    </row>
    <row r="58" spans="1:14" x14ac:dyDescent="0.25">
      <c r="A58" s="109"/>
      <c r="B58" s="51" t="s">
        <v>24</v>
      </c>
      <c r="C58" s="52"/>
      <c r="D58" s="55">
        <f>K16</f>
        <v>0</v>
      </c>
      <c r="E58" s="55">
        <f>D16</f>
        <v>0</v>
      </c>
      <c r="F58" s="55">
        <f t="shared" si="0"/>
        <v>0</v>
      </c>
      <c r="G58" s="66"/>
      <c r="H58" s="54"/>
      <c r="I58" s="53">
        <f>M16</f>
        <v>0</v>
      </c>
      <c r="J58" s="52"/>
      <c r="K58" s="52"/>
      <c r="L58" s="52"/>
      <c r="M58" s="57">
        <f>F58*I58</f>
        <v>0</v>
      </c>
      <c r="N58" s="107"/>
    </row>
    <row r="59" spans="1:14" x14ac:dyDescent="0.25">
      <c r="A59" s="109"/>
      <c r="B59" s="51" t="str">
        <f>B47</f>
        <v>Fixed Income - Bonds</v>
      </c>
      <c r="C59" s="52"/>
      <c r="D59" s="55">
        <f>K21</f>
        <v>0.01</v>
      </c>
      <c r="E59" s="55">
        <f>D21</f>
        <v>1.2E-2</v>
      </c>
      <c r="F59" s="55">
        <f t="shared" si="0"/>
        <v>-2E-3</v>
      </c>
      <c r="G59" s="66"/>
      <c r="H59" s="54"/>
      <c r="I59" s="53">
        <f>M21</f>
        <v>0.2</v>
      </c>
      <c r="J59" s="52"/>
      <c r="K59" s="52"/>
      <c r="L59" s="52"/>
      <c r="M59" s="57">
        <f>F59*I59</f>
        <v>-4.0000000000000002E-4</v>
      </c>
      <c r="N59" s="107"/>
    </row>
    <row r="60" spans="1:14" x14ac:dyDescent="0.25">
      <c r="A60" s="109"/>
      <c r="B60" s="51" t="s">
        <v>23</v>
      </c>
      <c r="C60" s="52"/>
      <c r="D60" s="55">
        <f>K26</f>
        <v>0</v>
      </c>
      <c r="E60" s="55">
        <f>D26</f>
        <v>0</v>
      </c>
      <c r="F60" s="55">
        <f t="shared" si="0"/>
        <v>0</v>
      </c>
      <c r="G60" s="66"/>
      <c r="H60" s="54"/>
      <c r="I60" s="53">
        <f>M26</f>
        <v>0</v>
      </c>
      <c r="J60" s="52"/>
      <c r="K60" s="52"/>
      <c r="L60" s="52"/>
      <c r="M60" s="57">
        <f>F60*I60</f>
        <v>0</v>
      </c>
      <c r="N60" s="107"/>
    </row>
    <row r="61" spans="1:14" x14ac:dyDescent="0.25">
      <c r="A61" s="109"/>
      <c r="B61" s="58" t="str">
        <f>B49</f>
        <v>Cash/Money Market</v>
      </c>
      <c r="C61" s="59"/>
      <c r="D61" s="62">
        <f>K31</f>
        <v>5.0000000000000001E-3</v>
      </c>
      <c r="E61" s="62">
        <f>D31</f>
        <v>5.0000000000000001E-3</v>
      </c>
      <c r="F61" s="62">
        <f t="shared" si="0"/>
        <v>0</v>
      </c>
      <c r="G61" s="67"/>
      <c r="H61" s="61"/>
      <c r="I61" s="60">
        <f>M31</f>
        <v>0.1</v>
      </c>
      <c r="J61" s="59"/>
      <c r="K61" s="59"/>
      <c r="L61" s="59"/>
      <c r="M61" s="64">
        <f>F61*I61</f>
        <v>0</v>
      </c>
      <c r="N61" s="107"/>
    </row>
    <row r="62" spans="1:14" x14ac:dyDescent="0.25">
      <c r="A62" s="109"/>
      <c r="B62" s="51"/>
      <c r="C62" s="52" t="s">
        <v>56</v>
      </c>
      <c r="D62" s="55">
        <f>M36</f>
        <v>1.6500000000000001E-2</v>
      </c>
      <c r="E62" s="55">
        <f>F36</f>
        <v>1.9099999999999999E-2</v>
      </c>
      <c r="F62" s="55">
        <f t="shared" si="0"/>
        <v>-2.5999999999999981E-3</v>
      </c>
      <c r="G62" s="66"/>
      <c r="H62" s="54"/>
      <c r="I62" s="53">
        <f>SUM(I57:I61)</f>
        <v>0.99999999999999989</v>
      </c>
      <c r="J62" s="52"/>
      <c r="K62" s="52"/>
      <c r="L62" s="52"/>
      <c r="M62" s="57"/>
      <c r="N62" s="107"/>
    </row>
    <row r="63" spans="1:14" x14ac:dyDescent="0.25">
      <c r="A63" s="109"/>
      <c r="B63" s="58"/>
      <c r="C63" s="59"/>
      <c r="D63" s="59"/>
      <c r="E63" s="59"/>
      <c r="F63" s="59"/>
      <c r="G63" s="61"/>
      <c r="H63" s="61"/>
      <c r="I63" s="71" t="s">
        <v>19</v>
      </c>
      <c r="J63" s="72"/>
      <c r="K63" s="26"/>
      <c r="L63" s="26"/>
      <c r="M63" s="73">
        <f>SUM(M57:M61)</f>
        <v>-3.9000000000000007E-3</v>
      </c>
      <c r="N63" s="107"/>
    </row>
    <row r="64" spans="1:14" x14ac:dyDescent="0.25">
      <c r="A64" s="109"/>
      <c r="B64" s="7"/>
      <c r="C64" s="117"/>
      <c r="D64" s="117"/>
      <c r="E64" s="117"/>
      <c r="F64" s="117"/>
      <c r="G64" s="118"/>
      <c r="H64" s="8"/>
      <c r="I64" s="117"/>
      <c r="J64" s="117"/>
      <c r="K64" s="117"/>
      <c r="L64" s="117"/>
      <c r="M64" s="9"/>
      <c r="N64" s="107"/>
    </row>
    <row r="65" spans="1:14" x14ac:dyDescent="0.25">
      <c r="A65" s="109"/>
      <c r="B65" s="11"/>
      <c r="C65" s="31" t="s">
        <v>15</v>
      </c>
      <c r="D65" s="32"/>
      <c r="E65" s="32"/>
      <c r="F65" s="32"/>
      <c r="G65" s="34"/>
      <c r="H65" s="35"/>
      <c r="I65" s="32"/>
      <c r="J65" s="32"/>
      <c r="K65" s="32"/>
      <c r="L65" s="68">
        <f>M51</f>
        <v>1.2999999999999999E-3</v>
      </c>
      <c r="M65" s="14"/>
      <c r="N65" s="107"/>
    </row>
    <row r="66" spans="1:14" x14ac:dyDescent="0.25">
      <c r="A66" s="109"/>
      <c r="B66" s="11"/>
      <c r="C66" s="51" t="s">
        <v>17</v>
      </c>
      <c r="D66" s="52"/>
      <c r="E66" s="52"/>
      <c r="F66" s="52"/>
      <c r="G66" s="66"/>
      <c r="H66" s="54"/>
      <c r="I66" s="52"/>
      <c r="J66" s="52"/>
      <c r="K66" s="52"/>
      <c r="L66" s="69">
        <f>M63</f>
        <v>-3.9000000000000007E-3</v>
      </c>
      <c r="M66" s="14"/>
      <c r="N66" s="107"/>
    </row>
    <row r="67" spans="1:14" x14ac:dyDescent="0.25">
      <c r="A67" s="109"/>
      <c r="B67" s="11"/>
      <c r="C67" s="58" t="s">
        <v>18</v>
      </c>
      <c r="D67" s="59"/>
      <c r="E67" s="59"/>
      <c r="F67" s="59"/>
      <c r="G67" s="67"/>
      <c r="H67" s="59" t="s">
        <v>38</v>
      </c>
      <c r="I67" s="59"/>
      <c r="J67" s="59"/>
      <c r="K67" s="59"/>
      <c r="L67" s="70">
        <f>L66+L65</f>
        <v>-2.6000000000000007E-3</v>
      </c>
      <c r="M67" s="119"/>
      <c r="N67" s="107"/>
    </row>
    <row r="68" spans="1:14" x14ac:dyDescent="0.25">
      <c r="A68" s="109"/>
      <c r="B68" s="120"/>
      <c r="C68" s="121"/>
      <c r="D68" s="121"/>
      <c r="E68" s="121"/>
      <c r="F68" s="121"/>
      <c r="G68" s="122"/>
      <c r="H68" s="123"/>
      <c r="I68" s="121"/>
      <c r="J68" s="121"/>
      <c r="K68" s="121"/>
      <c r="L68" s="121"/>
      <c r="M68" s="124"/>
      <c r="N68" s="107"/>
    </row>
    <row r="69" spans="1:14" ht="16.5" thickBot="1" x14ac:dyDescent="0.3">
      <c r="A69" s="112"/>
      <c r="B69" s="113"/>
      <c r="C69" s="114"/>
      <c r="D69" s="114"/>
      <c r="E69" s="114"/>
      <c r="F69" s="114"/>
      <c r="G69" s="115"/>
      <c r="H69" s="113"/>
      <c r="I69" s="114"/>
      <c r="J69" s="114"/>
      <c r="K69" s="114"/>
      <c r="L69" s="114"/>
      <c r="M69" s="114"/>
      <c r="N69" s="116"/>
    </row>
    <row r="70" spans="1:14" x14ac:dyDescent="0.25">
      <c r="A70" s="5"/>
      <c r="B70" s="29" t="s">
        <v>34</v>
      </c>
      <c r="C70" s="5"/>
      <c r="D70" s="5"/>
      <c r="E70" s="5"/>
      <c r="F70" s="5"/>
      <c r="G70" s="30"/>
      <c r="H70" s="29"/>
      <c r="I70" s="5"/>
      <c r="J70" s="5"/>
      <c r="K70" s="5"/>
      <c r="L70" s="5"/>
      <c r="M70" s="5"/>
      <c r="N70" s="5"/>
    </row>
    <row r="71" spans="1:14" x14ac:dyDescent="0.25">
      <c r="A71" s="5"/>
      <c r="B71" s="29"/>
      <c r="C71" s="5" t="s">
        <v>35</v>
      </c>
      <c r="D71" s="5"/>
      <c r="E71" s="5"/>
      <c r="F71" s="5"/>
      <c r="G71" s="30"/>
      <c r="H71" s="29"/>
      <c r="I71" s="5"/>
      <c r="J71" s="5"/>
      <c r="K71" s="5"/>
      <c r="L71" s="5"/>
      <c r="M71" s="5"/>
      <c r="N71" s="5"/>
    </row>
    <row r="72" spans="1:14" x14ac:dyDescent="0.25">
      <c r="A72" s="5"/>
      <c r="B72" s="29"/>
      <c r="C72" s="5" t="s">
        <v>39</v>
      </c>
      <c r="D72" s="5"/>
      <c r="E72" s="5"/>
      <c r="F72" s="5"/>
      <c r="G72" s="30"/>
      <c r="H72" s="29"/>
      <c r="I72" s="5"/>
      <c r="J72" s="5"/>
      <c r="K72" s="5"/>
      <c r="L72" s="5"/>
      <c r="M72" s="5"/>
      <c r="N72" s="5"/>
    </row>
  </sheetData>
  <mergeCells count="7">
    <mergeCell ref="A38:N38"/>
    <mergeCell ref="B3:M3"/>
    <mergeCell ref="B2:M2"/>
    <mergeCell ref="B5:M5"/>
    <mergeCell ref="B6:M6"/>
    <mergeCell ref="B8:G8"/>
    <mergeCell ref="H8:M8"/>
  </mergeCells>
  <phoneticPr fontId="0" type="noConversion"/>
  <pageMargins left="0.75" right="0.5" top="0.5" bottom="0.5" header="0.5" footer="0.5"/>
  <pageSetup scale="62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Introduction</vt:lpstr>
      <vt:lpstr>Simple Portfolio Attribution</vt:lpstr>
      <vt:lpstr>Funds</vt:lpstr>
      <vt:lpstr>'Simple Portfolio Attribution'!Print_Area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Sudweeks</dc:creator>
  <cp:lastModifiedBy>Bryan Sudweeks</cp:lastModifiedBy>
  <cp:lastPrinted>2006-10-11T15:47:37Z</cp:lastPrinted>
  <dcterms:created xsi:type="dcterms:W3CDTF">2002-06-10T15:54:54Z</dcterms:created>
  <dcterms:modified xsi:type="dcterms:W3CDTF">2018-11-02T17:51:39Z</dcterms:modified>
</cp:coreProperties>
</file>