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2/"/>
    </mc:Choice>
  </mc:AlternateContent>
  <xr:revisionPtr revIDLastSave="0" documentId="8_{B01CF44D-02EF-42A9-BB05-836D4A10C2A4}" xr6:coauthVersionLast="47" xr6:coauthVersionMax="47" xr10:uidLastSave="{00000000-0000-0000-0000-000000000000}"/>
  <bookViews>
    <workbookView xWindow="760" yWindow="76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<sst xmlns="http://schemas.openxmlformats.org/spreadsheetml/2006/main" count="119" uniqueCount="78">
  <si>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</si>
  <si>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</si>
  <si>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</si>
  <si>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</si>
  <si>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</si>
  <si>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</si>
  <si>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</si>
  <si>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</si>
  <si>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</si>
  <si>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</si>
  <si>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</si>
  <si>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</si>
  <si>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</si>
  <si>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</si>
  <si>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</si>
  <si>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</si>
  <si>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</si>
  <si>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</si>
  <si>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</si>
  <si>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</si>
  <si>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</si>
  <si>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</si>
  <si>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</si>
  <si>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</si>
  <si>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</si>
  <si>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</si>
  <si>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</si>
  <si>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</si>
  <si>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</si>
  <si>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</si>
  <si>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</si>
  <si>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</si>
  <si>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</si>
  <si>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</si>
  <si>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</si>
  <si>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</si>
  <si>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</si>
  <si>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</si>
  <si>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</si>
  <si>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</si>
  <si>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</si>
  <si>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</si>
  <si>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</si>
  <si>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</si>
  <si>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</si>
  <si>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</si>
  <si>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</si>
  <si>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</si>
  <si>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</si>
  <si>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</si>
  <si>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</si>
  <si>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</si>
  <si>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</si>
  <si>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</si>
  <si>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</si>
  <si>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</si>
  <si>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</si>
  <si>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</si>
  <si>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</si>
  <si>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</si>
  <si>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</si>
  <si>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</si>
  <si>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</si>
  <si>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</si>
  <si>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</si>
  <si>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</si>
  <si>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</si>
  <si>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</si>
  <si>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</si>
  <si>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</si>
  <si>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</si>
  <si>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</si>
  <si>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</si>
  <si>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</si>
  <si>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</si>
  <si>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TRC</t>
  </si>
  <si>
    <t>Mendonsa</t>
  </si>
  <si>
    <t>THR-17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</si>
</sst>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6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7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79" t="s">
        <v>0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0" t="s">
        <v>1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73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0" t="s">
        <v>73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73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4"/>
      <c r="M9" s="20"/>
      <c r="N9" s="81"/>
      <c r="O9" s="8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2" t="s">
        <v>2</v>
      </c>
      <c r="G10" s="83"/>
      <c r="H10" s="82" t="s">
        <v>3</v>
      </c>
      <c r="I10" s="84"/>
      <c r="J10" s="85" t="s">
        <v>4</v>
      </c>
      <c r="K10" s="20"/>
      <c r="L10" s="74"/>
      <c r="M10" s="87" t="s">
        <v>5</v>
      </c>
      <c r="N10" s="87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6"/>
      <c r="K11" s="20"/>
      <c r="L11" s="74"/>
      <c r="M11" s="87" t="s">
        <v>8</v>
      </c>
      <c r="N11" s="87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29.08</v>
      </c>
      <c r="G12" s="2">
        <v>29.1</v>
      </c>
      <c r="H12" s="1">
        <v>29.52</v>
      </c>
      <c r="I12" s="2">
        <v>29.69</v>
      </c>
      <c r="J12" s="26">
        <f>IF(COUNT(F12:I12)=4,(H12-F12)-(I12-G12),0)</f>
        <v>-0.14999999999999858</v>
      </c>
      <c r="K12" s="20"/>
      <c r="L12" s="20"/>
      <c r="M12" s="87" t="s">
        <v>11</v>
      </c>
      <c r="N12" s="87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20219</v>
      </c>
      <c r="G13" s="4">
        <v>20228</v>
      </c>
      <c r="H13" s="3">
        <v>20434</v>
      </c>
      <c r="I13" s="4">
        <v>20294</v>
      </c>
      <c r="J13" s="29">
        <f>IF(COUNT(F13:I13)=4,((H13-F13)-(I13-G13))/F13,0)</f>
        <v>7.3693060982244424E-3</v>
      </c>
      <c r="K13" s="20"/>
      <c r="L13" s="74"/>
      <c r="M13" s="88" t="s">
        <v>14</v>
      </c>
      <c r="N13" s="88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89" t="s">
        <v>15</v>
      </c>
      <c r="E14" s="91" t="s">
        <v>16</v>
      </c>
      <c r="F14" s="93">
        <v>13.64</v>
      </c>
      <c r="G14" s="95">
        <v>13.57</v>
      </c>
      <c r="H14" s="93">
        <v>12.8</v>
      </c>
      <c r="I14" s="95">
        <v>12.8</v>
      </c>
      <c r="J14" s="30">
        <f>IF(COUNT(F14:I15)=4,(H14-F14)-(I14-G14),0)</f>
        <v>-7.0000000000000284E-2</v>
      </c>
      <c r="K14" s="20"/>
      <c r="L14" s="74"/>
      <c r="M14" s="87" t="s">
        <v>17</v>
      </c>
      <c r="N14" s="87"/>
      <c r="O14" s="7">
        <v>44735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0"/>
      <c r="E15" s="92"/>
      <c r="F15" s="94"/>
      <c r="G15" s="96"/>
      <c r="H15" s="94"/>
      <c r="I15" s="96"/>
      <c r="J15" s="31">
        <f>IF(COUNT($F$14:$I$15)=4,(($H$14-$F$14)-($I$14-$G$14))/$F$14,0)</f>
        <v>-5.1319648093841848E-3</v>
      </c>
      <c r="K15" s="20"/>
      <c r="L15" s="74"/>
      <c r="M15" s="88" t="s">
        <v>18</v>
      </c>
      <c r="N15" s="88"/>
      <c r="O15" s="71">
        <v>0.58333333333333337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5" t="s">
        <v>19</v>
      </c>
      <c r="E16" s="76" t="s">
        <v>20</v>
      </c>
      <c r="F16" s="8">
        <v>8.3800000000000008</v>
      </c>
      <c r="G16" s="4">
        <v>8.4600000000000009</v>
      </c>
      <c r="H16" s="8">
        <v>8.41</v>
      </c>
      <c r="I16" s="4">
        <v>8.49</v>
      </c>
      <c r="J16" s="32">
        <f>IF(COUNT(F16:I16)=4,(H16-F16)-(I16-G16),0)</f>
        <v>0</v>
      </c>
      <c r="K16" s="20"/>
      <c r="L16" s="74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89" t="s">
        <v>21</v>
      </c>
      <c r="E17" s="91" t="s">
        <v>22</v>
      </c>
      <c r="F17" s="93">
        <v>2.5</v>
      </c>
      <c r="G17" s="95">
        <v>2.4</v>
      </c>
      <c r="H17" s="93">
        <v>9.3000000000000007</v>
      </c>
      <c r="I17" s="95">
        <v>9.1999999999999993</v>
      </c>
      <c r="J17" s="30">
        <f>IF(COUNT(F17:I17)=4,(H17-F17)-(I17-G17),0)</f>
        <v>1.7763568394002505E-15</v>
      </c>
      <c r="K17" s="20"/>
      <c r="L17" s="74"/>
      <c r="M17" s="87" t="s">
        <v>23</v>
      </c>
      <c r="N17" s="87"/>
      <c r="O17" s="7" t="s">
        <v>76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99"/>
      <c r="E18" s="100"/>
      <c r="F18" s="101"/>
      <c r="G18" s="102"/>
      <c r="H18" s="101"/>
      <c r="I18" s="102"/>
      <c r="J18" s="33">
        <f>IF(COUNT($F$17:$I$18)=4,(($H$17-$F$17)-($I$17-$G$17))/$F$17,0)</f>
        <v>7.1054273576010023E-16</v>
      </c>
      <c r="K18" s="20"/>
      <c r="L18" s="74"/>
      <c r="M18" s="88" t="s">
        <v>24</v>
      </c>
      <c r="N18" s="88"/>
      <c r="O18" s="71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8" t="s">
        <v>25</v>
      </c>
      <c r="N19" s="88"/>
      <c r="O19" s="7">
        <v>44741</v>
      </c>
      <c r="P19" s="103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2" t="s">
        <v>26</v>
      </c>
      <c r="G20" s="83"/>
      <c r="H20" s="120" t="s">
        <v>27</v>
      </c>
      <c r="I20" s="122" t="s">
        <v>28</v>
      </c>
      <c r="J20" s="97" t="s">
        <v>29</v>
      </c>
      <c r="K20" s="20"/>
      <c r="L20" s="74"/>
      <c r="M20" s="74"/>
      <c r="N20" s="74"/>
      <c r="O20" s="20"/>
      <c r="P20" s="103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1"/>
      <c r="I21" s="123"/>
      <c r="J21" s="98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23.83</v>
      </c>
      <c r="G22" s="12">
        <v>23.9</v>
      </c>
      <c r="H22" s="44">
        <f>IF(OR(F22="",G22=""),0,F22-G22)</f>
        <v>-7.0000000000000284E-2</v>
      </c>
      <c r="I22" s="45">
        <f>IFERROR(ROUND(ABS(J12)+ABS(H22),2),0)</f>
        <v>0.22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13015</v>
      </c>
      <c r="H23" s="49">
        <f>IF(OR(F23="",G23=""),0,(F23-G23)/G23)</f>
        <v>-9.6043027276219751E-3</v>
      </c>
      <c r="I23" s="50">
        <f>IFERROR(ROUND(ABS(J13)+ABS(H23),4),0)</f>
        <v>1.7000000000000001E-2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4" t="s">
        <v>15</v>
      </c>
      <c r="E24" s="91" t="s">
        <v>16</v>
      </c>
      <c r="F24" s="112">
        <v>8.75</v>
      </c>
      <c r="G24" s="114">
        <v>8.8699999999999992</v>
      </c>
      <c r="H24" s="52">
        <f>IF(OR(F24="",G24=""),0,F24-G24)</f>
        <v>-0.11999999999999922</v>
      </c>
      <c r="I24" s="53">
        <f>IFERROR(ROUND(ABS(J14)+ABS(H24),2),0)</f>
        <v>0.19</v>
      </c>
      <c r="J24" s="116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7" t="s">
        <v>45</v>
      </c>
      <c r="M24" s="77" t="s">
        <v>46</v>
      </c>
      <c r="N24" s="77" t="s">
        <v>37</v>
      </c>
      <c r="O24" s="77" t="s">
        <v>38</v>
      </c>
      <c r="P24" s="77" t="s">
        <v>39</v>
      </c>
      <c r="Q24" s="109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1"/>
      <c r="E25" s="92"/>
      <c r="F25" s="113"/>
      <c r="G25" s="115"/>
      <c r="H25" s="54">
        <f>IF(OR(F24="",G24=""),0,(F24-G24)/G24)</f>
        <v>-1.3528748590755268E-2</v>
      </c>
      <c r="I25" s="55">
        <f>IFERROR(ROUND(ABS(J15)+ABS(H25),4),0)</f>
        <v>1.8700000000000001E-2</v>
      </c>
      <c r="J25" s="117"/>
      <c r="K25" s="20"/>
      <c r="L25" s="78" t="s">
        <v>47</v>
      </c>
      <c r="M25" s="78" t="s">
        <v>48</v>
      </c>
      <c r="N25" s="78" t="s">
        <v>49</v>
      </c>
      <c r="O25" s="78" t="s">
        <v>50</v>
      </c>
      <c r="P25" s="78" t="s">
        <v>51</v>
      </c>
      <c r="Q25" s="109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4" t="s">
        <v>19</v>
      </c>
      <c r="E26" s="91" t="s">
        <v>20</v>
      </c>
      <c r="F26" s="61">
        <v>7.02</v>
      </c>
      <c r="G26" s="13">
        <v>6.99</v>
      </c>
      <c r="H26" s="56">
        <f>IF(OR(F26="",G26=""),0,F26-G26)</f>
        <v>2.9999999999999361E-2</v>
      </c>
      <c r="I26" s="126">
        <f>IFERROR(ROUND(ABS(J16)+(ABS(H26)+ABS(H27))/2,2),0)</f>
        <v>0.04</v>
      </c>
      <c r="J26" s="107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8" t="s">
        <v>35</v>
      </c>
      <c r="M26" s="110" t="s">
        <v>36</v>
      </c>
      <c r="N26" s="110" t="s">
        <v>37</v>
      </c>
      <c r="O26" s="110" t="s">
        <v>38</v>
      </c>
      <c r="P26" s="118" t="s">
        <v>39</v>
      </c>
      <c r="Q26" s="109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1"/>
      <c r="E27" s="92"/>
      <c r="F27" s="61">
        <v>10.029999999999999</v>
      </c>
      <c r="G27" s="13">
        <v>9.9700000000000006</v>
      </c>
      <c r="H27" s="56">
        <f>IF(OR(F27="",G27=""),0,F27-G27)</f>
        <v>5.9999999999998721E-2</v>
      </c>
      <c r="I27" s="127"/>
      <c r="J27" s="108"/>
      <c r="K27" s="20"/>
      <c r="L27" s="119"/>
      <c r="M27" s="110"/>
      <c r="N27" s="110"/>
      <c r="O27" s="110"/>
      <c r="P27" s="119"/>
      <c r="Q27" s="109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4" t="s">
        <v>21</v>
      </c>
      <c r="E28" s="91" t="s">
        <v>22</v>
      </c>
      <c r="F28" s="61">
        <v>0</v>
      </c>
      <c r="G28" s="13">
        <v>-0.1</v>
      </c>
      <c r="H28" s="56">
        <f>IF(OR(F28="",G28=""),0,F28-G28)</f>
        <v>0.1</v>
      </c>
      <c r="I28" s="57">
        <f>IFERROR(ROUND(ABS(J17)+AVERAGE(ABS(H28),ABS(H29)),2),0)</f>
        <v>0.45</v>
      </c>
      <c r="J28" s="107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7" t="s">
        <v>53</v>
      </c>
      <c r="M28" s="77" t="s">
        <v>54</v>
      </c>
      <c r="N28" s="77" t="s">
        <v>55</v>
      </c>
      <c r="O28" s="77" t="s">
        <v>56</v>
      </c>
      <c r="P28" s="66" t="s">
        <v>57</v>
      </c>
      <c r="Q28" s="109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5"/>
      <c r="E29" s="106"/>
      <c r="F29" s="11">
        <v>124</v>
      </c>
      <c r="G29" s="14">
        <v>124.8</v>
      </c>
      <c r="H29" s="58">
        <f>IF(OR(F29="",G29=""),0,F29-G29)</f>
        <v>-0.79999999999999716</v>
      </c>
      <c r="I29" s="59">
        <f>IFERROR(ROUND(ABS(J18)+ABS((H29)/G29),4),0)</f>
        <v>6.4000000000000003E-3</v>
      </c>
      <c r="J29" s="108"/>
      <c r="K29" s="20"/>
      <c r="L29" s="78" t="s">
        <v>47</v>
      </c>
      <c r="M29" s="78" t="s">
        <v>48</v>
      </c>
      <c r="N29" s="78" t="s">
        <v>49</v>
      </c>
      <c r="O29" s="78" t="s">
        <v>58</v>
      </c>
      <c r="P29" s="67" t="s">
        <v>59</v>
      </c>
      <c r="Q29" s="109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4" t="s">
        <v>60</v>
      </c>
      <c r="E31" s="128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5"/>
      <c r="E32" s="131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3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4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4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4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4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5" t="s">
        <v>67</v>
      </c>
      <c r="E13" s="135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0A866B0-6EAE-49E0-BB86-E59DF8E06041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2023-12-19T20:23:43Z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