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3/"/>
    </mc:Choice>
  </mc:AlternateContent>
  <xr:revisionPtr revIDLastSave="0" documentId="8_{5CDC671A-49A1-4D05-AB60-1B3312D27D69}" xr6:coauthVersionLast="47" xr6:coauthVersionMax="47" xr10:uidLastSave="{00000000-0000-0000-0000-000000000000}"/>
  <bookViews>
    <workbookView xWindow="9160" yWindow="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<sst xmlns="http://schemas.openxmlformats.org/spreadsheetml/2006/main" count="119" uniqueCount="79">
  <si>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</si>
  <si>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</si>
  <si>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</si>
  <si>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</si>
  <si>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</si>
  <si>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</si>
  <si>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</si>
  <si>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</si>
  <si>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</si>
  <si>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</si>
  <si>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</si>
  <si>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</si>
  <si>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</si>
  <si>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</si>
  <si>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</si>
  <si>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</si>
  <si>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</si>
  <si>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</si>
  <si>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</si>
  <si>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</si>
  <si>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</si>
  <si>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</si>
  <si>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</si>
  <si>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</si>
  <si>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</si>
  <si>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</si>
  <si>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</si>
  <si>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</si>
  <si>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</si>
  <si>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</si>
  <si>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</si>
  <si>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</si>
  <si>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</si>
  <si>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</si>
  <si>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</si>
  <si>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</si>
  <si>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</si>
  <si>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</si>
  <si>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</si>
  <si>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</si>
  <si>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</si>
  <si>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</si>
  <si>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</si>
  <si>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</si>
  <si>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</si>
  <si>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</si>
  <si>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</si>
  <si>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</si>
  <si>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</si>
  <si>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</si>
  <si>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</si>
  <si>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</si>
  <si>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</si>
  <si>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</si>
  <si>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</si>
  <si>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</si>
  <si>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</si>
  <si>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</si>
  <si>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</si>
  <si>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</si>
  <si>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</si>
  <si>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</si>
  <si>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</si>
  <si>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</si>
  <si>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</si>
  <si>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</si>
  <si>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</si>
  <si>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</si>
  <si>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</si>
  <si>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</si>
  <si>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</si>
  <si>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</si>
  <si>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</si>
  <si>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</si>
  <si>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THR-12</t>
  </si>
  <si>
    <t>TRB</t>
  </si>
  <si>
    <t>Armstrong</t>
  </si>
  <si>
    <t>THR-20</t>
  </si>
  <si>
    <t xml:space="preserve">Poier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</si>
</sst>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9" zoomScale="120" zoomScaleNormal="120" zoomScaleSheetLayoutView="100" workbookViewId="0">
      <selection activeCell="M18" sqref="M18:N18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7.56</v>
      </c>
      <c r="G12" s="2">
        <v>7.59</v>
      </c>
      <c r="H12" s="1">
        <v>7.53</v>
      </c>
      <c r="I12" s="2">
        <v>7.52</v>
      </c>
      <c r="J12" s="26">
        <f>IF(COUNT(F12:I12)=4,(H12-F12)-(I12-G12),0)</f>
        <v>4.0000000000000924E-2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4052</v>
      </c>
      <c r="G13" s="4">
        <v>4179</v>
      </c>
      <c r="H13" s="3">
        <v>4118</v>
      </c>
      <c r="I13" s="4">
        <v>4113</v>
      </c>
      <c r="J13" s="29">
        <f>IF(COUNT(F13:I13)=4,((H13-F13)-(I13-G13))/F13,0)</f>
        <v>3.257650542941757E-2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11.46</v>
      </c>
      <c r="G14" s="96">
        <v>11.32</v>
      </c>
      <c r="H14" s="94">
        <v>11.42</v>
      </c>
      <c r="I14" s="96">
        <v>11.32</v>
      </c>
      <c r="J14" s="30">
        <f>IF(COUNT(F14:I15)=4,(H14-F14)-(I14-G14),0)</f>
        <v>-4.0000000000000924E-2</v>
      </c>
      <c r="K14" s="20"/>
      <c r="L14" s="75"/>
      <c r="M14" s="88" t="s">
        <v>17</v>
      </c>
      <c r="N14" s="88"/>
      <c r="O14" s="7">
        <v>44985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-3.4904013961606388E-3</v>
      </c>
      <c r="K15" s="20"/>
      <c r="L15" s="75"/>
      <c r="M15" s="89" t="s">
        <v>18</v>
      </c>
      <c r="N15" s="89"/>
      <c r="O15" s="72">
        <v>0.4375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8.06</v>
      </c>
      <c r="G16" s="4">
        <v>8.01</v>
      </c>
      <c r="H16" s="8">
        <v>7.96</v>
      </c>
      <c r="I16" s="4">
        <v>7.98</v>
      </c>
      <c r="J16" s="32">
        <f>IF(COUNT(F16:I16)=4,(H16-F16)-(I16-G16),0)</f>
        <v>-7.0000000000001172E-2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95.22</v>
      </c>
      <c r="G17" s="96">
        <v>113.52</v>
      </c>
      <c r="H17" s="94">
        <v>90.84</v>
      </c>
      <c r="I17" s="96">
        <v>98.89</v>
      </c>
      <c r="J17" s="30">
        <f>IF(COUNT(F17:I17)=4,(H17-F17)-(I17-G17),0)</f>
        <v>10.25</v>
      </c>
      <c r="K17" s="20"/>
      <c r="L17" s="75"/>
      <c r="M17" s="88" t="s">
        <v>23</v>
      </c>
      <c r="N17" s="88"/>
      <c r="O17" s="7">
        <v>44986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0.10764545263600084</v>
      </c>
      <c r="K18" s="20"/>
      <c r="L18" s="75"/>
      <c r="M18" s="89" t="s">
        <v>24</v>
      </c>
      <c r="N18" s="89"/>
      <c r="O18" s="72">
        <v>0.39583333333333331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19.829999999999998</v>
      </c>
      <c r="G22" s="12">
        <v>19.78</v>
      </c>
      <c r="H22" s="44">
        <f>IF(OR(F22="",G22=""),0,F22-G22)</f>
        <v>4.9999999999997158E-2</v>
      </c>
      <c r="I22" s="45">
        <f>IFERROR(ROUND(ABS(J12)+ABS(H22),2),0)</f>
        <v>0.09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24820</v>
      </c>
      <c r="G23" s="13">
        <v>24806</v>
      </c>
      <c r="H23" s="49">
        <f>IF(OR(F23="",G23=""),0,(F23-G23)/G23)</f>
        <v>5.6437958558413289E-4</v>
      </c>
      <c r="I23" s="50">
        <f>IFERROR(ROUND(ABS(J13)+ABS(H23),4),0)</f>
        <v>3.3099999999999997E-2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Good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99.6</v>
      </c>
      <c r="G24" s="115">
        <v>99.6</v>
      </c>
      <c r="H24" s="52">
        <f>IF(OR(F24="",G24=""),0,F24-G24)</f>
        <v>0</v>
      </c>
      <c r="I24" s="53">
        <f>IFERROR(ROUND(ABS(J14)+ABS(H24),2),0)</f>
        <v>0.04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0</v>
      </c>
      <c r="I25" s="55">
        <f>IFERROR(ROUND(ABS(J15)+ABS(H25),4),0)</f>
        <v>3.5000000000000001E-3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7.05</v>
      </c>
      <c r="H26" s="56">
        <f>IF(OR(F26="",G26=""),0,F26-G26)</f>
        <v>-3.0000000000000249E-2</v>
      </c>
      <c r="I26" s="127">
        <f>IFERROR(ROUND(ABS(J16)+(ABS(H26)+ABS(H27))/2,2),0)</f>
        <v>0.09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10.029999999999999</v>
      </c>
      <c r="H27" s="56">
        <f>IF(OR(F27="",G27=""),0,F27-G27)</f>
        <v>9.9999999999997868E-3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</v>
      </c>
      <c r="H28" s="56">
        <f>IF(OR(F28="",G28=""),0,F28-G28)</f>
        <v>0</v>
      </c>
      <c r="I28" s="57">
        <f>IFERROR(ROUND(ABS(J17)+AVERAGE(ABS(H28),ABS(H29)),2),0)</f>
        <v>10.9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122.7</v>
      </c>
      <c r="H29" s="58">
        <f>IF(OR(F29="",G29=""),0,F29-G29)</f>
        <v>1.2999999999999972</v>
      </c>
      <c r="I29" s="59">
        <f>IFERROR(ROUND(ABS(J18)+ABS((H29)/G29),4),0)</f>
        <v>0.1182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B65F2F49-E5BB-49DA-B1E1-C53E690A27C7}"/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2023-03-14T20:31:55Z</cp:lastPrinted>
  <dcterms:created xsi:type="dcterms:W3CDTF">2018-03-01T17:53:00Z</dcterms:created>
  <dcterms:modified xsi:type="dcterms:W3CDTF">2023-12-26T21:16:51Z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