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1" documentId="8_{E8983CF8-56C3-423B-939F-25661715BF42}" xr6:coauthVersionLast="47" xr6:coauthVersionMax="47" xr10:uidLastSave="{79B35B74-0B86-424A-B0ED-378B3B4C5C0F}"/>
  <bookViews>
    <workbookView xWindow="1290" yWindow="-110" windowWidth="18020" windowHeight="110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<sst xmlns="http://schemas.openxmlformats.org/spreadsheetml/2006/main" count="119" uniqueCount="79">
  <si>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</si>
  <si>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</si>
  <si>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</si>
  <si>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</si>
  <si>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</si>
  <si>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</si>
  <si>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</si>
  <si>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</si>
  <si>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</si>
  <si>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</si>
  <si>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</si>
  <si>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</si>
  <si>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</si>
  <si>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</si>
  <si>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</si>
  <si>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</si>
  <si>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</si>
  <si>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</si>
  <si>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</si>
  <si>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</si>
  <si>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</si>
  <si>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</si>
  <si>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</si>
  <si>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</si>
  <si>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</si>
  <si>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</si>
  <si>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</si>
  <si>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</si>
  <si>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</si>
  <si>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</si>
  <si>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</si>
  <si>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</si>
  <si>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</si>
  <si>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</si>
  <si>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</si>
  <si>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</si>
  <si>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</si>
  <si>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</si>
  <si>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</si>
  <si>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</si>
  <si>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</si>
  <si>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</si>
  <si>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</si>
  <si>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</si>
  <si>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</si>
  <si>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</si>
  <si>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</si>
  <si>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</si>
  <si>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</si>
  <si>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</si>
  <si>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</si>
  <si>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</si>
  <si>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</si>
  <si>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</si>
  <si>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</si>
  <si>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</si>
  <si>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</si>
  <si>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</si>
  <si>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</si>
  <si>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</si>
  <si>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</si>
  <si>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</si>
  <si>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</si>
  <si>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</si>
  <si>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</si>
  <si>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</si>
  <si>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</si>
  <si>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</si>
  <si>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</si>
  <si>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</si>
  <si>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</si>
  <si>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</si>
  <si>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</si>
  <si>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</si>
  <si>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THR-11</t>
  </si>
  <si>
    <t>ARN</t>
  </si>
  <si>
    <t>KP, ER</t>
  </si>
  <si>
    <t>THR-12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</si>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</sst>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5" zoomScale="120" zoomScaleNormal="120" zoomScaleSheetLayoutView="100" workbookViewId="0">
      <selection activeCell="J18" sqref="J1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16.32</v>
      </c>
      <c r="G12" s="2">
        <v>16.34</v>
      </c>
      <c r="H12" s="1">
        <v>15.97</v>
      </c>
      <c r="I12" s="2">
        <v>15.99</v>
      </c>
      <c r="J12" s="26">
        <f>IF(COUNT(F12:I12)=4,(H12-F12)-(I12-G12),0)</f>
        <v>0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951</v>
      </c>
      <c r="G13" s="4">
        <v>959</v>
      </c>
      <c r="H13" s="3">
        <v>938</v>
      </c>
      <c r="I13" s="4">
        <v>931</v>
      </c>
      <c r="J13" s="29">
        <f>IF(COUNT(F13:I13)=4,((H13-F13)-(I13-G13))/F13,0)</f>
        <v>1.5772870662460567E-2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8.57</v>
      </c>
      <c r="G14" s="96">
        <v>8.61</v>
      </c>
      <c r="H14" s="94">
        <v>7.93</v>
      </c>
      <c r="I14" s="96">
        <v>7.96</v>
      </c>
      <c r="J14" s="30">
        <f>IF(COUNT(F14:I15)=4,(H14-F14)-(I14-G14),0)</f>
        <v>9.9999999999988987E-3</v>
      </c>
      <c r="K14" s="20"/>
      <c r="L14" s="75"/>
      <c r="M14" s="88" t="s">
        <v>17</v>
      </c>
      <c r="N14" s="88"/>
      <c r="O14" s="7">
        <v>45049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1.1668611435237922E-3</v>
      </c>
      <c r="K15" s="20"/>
      <c r="L15" s="75"/>
      <c r="M15" s="89" t="s">
        <v>18</v>
      </c>
      <c r="N15" s="89"/>
      <c r="O15" s="72">
        <v>0.55347222222222225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7.63</v>
      </c>
      <c r="G16" s="4">
        <v>7.53</v>
      </c>
      <c r="H16" s="8">
        <v>7.47</v>
      </c>
      <c r="I16" s="4">
        <v>7.6</v>
      </c>
      <c r="J16" s="32">
        <f>IF(COUNT(F16:I16)=4,(H16-F16)-(I16-G16),0)</f>
        <v>-0.22999999999999954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27.24</v>
      </c>
      <c r="G17" s="96">
        <v>30.46</v>
      </c>
      <c r="H17" s="94">
        <v>26.78</v>
      </c>
      <c r="I17" s="96">
        <v>27.72</v>
      </c>
      <c r="J17" s="30">
        <f>IF(COUNT(F17:I17)=4,(H17-F17)-(I17-G17),0)</f>
        <v>2.2800000000000047</v>
      </c>
      <c r="K17" s="20"/>
      <c r="L17" s="75"/>
      <c r="M17" s="88" t="s">
        <v>23</v>
      </c>
      <c r="N17" s="88"/>
      <c r="O17" s="7">
        <v>45050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8.370044052863454E-2</v>
      </c>
      <c r="K18" s="20"/>
      <c r="L18" s="75"/>
      <c r="M18" s="89" t="s">
        <v>24</v>
      </c>
      <c r="N18" s="89"/>
      <c r="O18" s="72">
        <v>0.35416666666666669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21.3</v>
      </c>
      <c r="G22" s="12">
        <v>21.2</v>
      </c>
      <c r="H22" s="44">
        <f>IF(OR(F22="",G22=""),0,F22-G22)</f>
        <v>0.10000000000000142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12853</v>
      </c>
      <c r="H23" s="49">
        <f>IF(OR(F23="",G23=""),0,(F23-G23)/G23)</f>
        <v>2.8787053606161984E-3</v>
      </c>
      <c r="I23" s="50">
        <f>IFERROR(ROUND(ABS(J13)+ABS(H23),4),0)</f>
        <v>1.8700000000000001E-2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9.15</v>
      </c>
      <c r="G24" s="115">
        <v>9.08</v>
      </c>
      <c r="H24" s="52">
        <f>IF(OR(F24="",G24=""),0,F24-G24)</f>
        <v>7.0000000000000284E-2</v>
      </c>
      <c r="I24" s="53">
        <f>IFERROR(ROUND(ABS(J14)+ABS(H24),2),0)</f>
        <v>0.08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7.7092511013216172E-3</v>
      </c>
      <c r="I25" s="55">
        <f>IFERROR(ROUND(ABS(J15)+ABS(H25),4),0)</f>
        <v>8.8999999999999999E-3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127">
        <f>IFERROR(ROUND(ABS(J16)+(ABS(H26)+ABS(H27))/2,2),0)</f>
        <v>0.28999999999999998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10.07</v>
      </c>
      <c r="H27" s="56">
        <f>IF(OR(F27="",G27=""),0,F27-G27)</f>
        <v>-3.0000000000001137E-2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0.45</v>
      </c>
      <c r="H28" s="56">
        <f>IF(OR(F28="",G28=""),0,F28-G28)</f>
        <v>-0.45</v>
      </c>
      <c r="I28" s="57">
        <f>IFERROR(ROUND(ABS(J17)+AVERAGE(ABS(H28),ABS(H29)),2),0)</f>
        <v>3.98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121.06</v>
      </c>
      <c r="H29" s="58">
        <f>IF(OR(F29="",G29=""),0,F29-G29)</f>
        <v>2.9399999999999977</v>
      </c>
      <c r="I29" s="59">
        <f>IFERROR(ROUND(ABS(J18)+ABS((H29)/G29),4),0)</f>
        <v>0.108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497E89E-8956-44B7-9832-7D3738790C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Mendonsa, Emma@DWR</cp:lastModifiedBy>
  <cp:revision/>
  <dcterms:created xsi:type="dcterms:W3CDTF">2018-03-01T17:53:00Z</dcterms:created>
  <dcterms:modified xsi:type="dcterms:W3CDTF">2023-12-07T21:10:02Z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