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TRMTRB/Drift Calculations/2023/"/>
    </mc:Choice>
  </mc:AlternateContent>
  <xr:revisionPtr revIDLastSave="0" documentId="8_{D6CFD07A-DEC4-4BE3-A215-F7C3A59F0F3A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<sst xmlns="http://schemas.openxmlformats.org/spreadsheetml/2006/main" count="119" uniqueCount="79">
  <si>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</si>
  <si>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</si>
  <si>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</si>
  <si>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</si>
  <si>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</si>
  <si>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</si>
  <si>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</si>
  <si>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</si>
  <si>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</si>
  <si>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</si>
  <si>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</si>
  <si>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</si>
  <si>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</si>
  <si>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</si>
  <si>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</si>
  <si>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</si>
  <si>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</si>
  <si>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</si>
  <si>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</si>
  <si>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</si>
  <si>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</si>
  <si>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</si>
  <si>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</si>
  <si>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</si>
  <si>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</si>
  <si>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</si>
  <si>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</si>
  <si>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</si>
  <si>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</si>
  <si>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</si>
  <si>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</si>
  <si>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</si>
  <si>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</si>
  <si>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</si>
  <si>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</si>
  <si>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</si>
  <si>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</si>
  <si>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</si>
  <si>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</si>
  <si>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</si>
  <si>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</si>
  <si>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</si>
  <si>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</si>
  <si>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</si>
  <si>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</si>
  <si>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</si>
  <si>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</si>
  <si>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</si>
  <si>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</si>
  <si>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</si>
  <si>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</si>
  <si>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</si>
  <si>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</si>
  <si>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</si>
  <si>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</si>
  <si>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</si>
  <si>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</si>
  <si>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</si>
  <si>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</si>
  <si>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</si>
  <si>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</si>
  <si>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</si>
  <si>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</si>
  <si>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</si>
  <si>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</si>
  <si>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</si>
  <si>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</si>
  <si>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</si>
  <si>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</si>
  <si>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</si>
  <si>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</si>
  <si>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</si>
  <si>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</si>
  <si>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</si>
  <si>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THR-10</t>
  </si>
  <si>
    <t>TRB</t>
  </si>
  <si>
    <t>BA, ER, KP</t>
  </si>
  <si>
    <t>THR-20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</si>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</sst>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6" zoomScale="120" zoomScaleNormal="120" zoomScaleSheetLayoutView="100" workbookViewId="0">
      <selection activeCell="G28" sqref="G28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16</v>
      </c>
      <c r="G12" s="2">
        <v>16.010000000000002</v>
      </c>
      <c r="H12" s="1">
        <v>16.09</v>
      </c>
      <c r="I12" s="2">
        <v>16.12</v>
      </c>
      <c r="J12" s="26">
        <f>IF(COUNT(F12:I12)=4,(H12-F12)-(I12-G12),0)</f>
        <v>-1.9999999999999574E-2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342.6</v>
      </c>
      <c r="G13" s="4">
        <v>342.4</v>
      </c>
      <c r="H13" s="3">
        <v>361.4</v>
      </c>
      <c r="I13" s="4">
        <v>360.8</v>
      </c>
      <c r="J13" s="29">
        <f>IF(COUNT(F13:I13)=4,((H13-F13)-(I13-G13))/F13,0)</f>
        <v>1.1675423234089911E-3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8.69</v>
      </c>
      <c r="G14" s="96">
        <v>8.9</v>
      </c>
      <c r="H14" s="94">
        <v>8.8000000000000007</v>
      </c>
      <c r="I14" s="96">
        <v>8.73</v>
      </c>
      <c r="J14" s="30">
        <f>IF(COUNT(F14:I15)=4,(H14-F14)-(I14-G14),0)</f>
        <v>0.28000000000000114</v>
      </c>
      <c r="K14" s="20"/>
      <c r="L14" s="75"/>
      <c r="M14" s="88" t="s">
        <v>17</v>
      </c>
      <c r="N14" s="88"/>
      <c r="O14" s="7">
        <v>45057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3.2220943613348811E-2</v>
      </c>
      <c r="K15" s="20"/>
      <c r="L15" s="75"/>
      <c r="M15" s="89" t="s">
        <v>18</v>
      </c>
      <c r="N15" s="89"/>
      <c r="O15" s="72">
        <v>0.38055555555555554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7.75</v>
      </c>
      <c r="G16" s="4">
        <v>7.75</v>
      </c>
      <c r="H16" s="8">
        <v>7.74</v>
      </c>
      <c r="I16" s="4">
        <v>7.71</v>
      </c>
      <c r="J16" s="32">
        <f>IF(COUNT(F16:I16)=4,(H16-F16)-(I16-G16),0)</f>
        <v>3.0000000000000249E-2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69.099999999999994</v>
      </c>
      <c r="G17" s="96">
        <v>74.3</v>
      </c>
      <c r="H17" s="94">
        <v>72.540000000000006</v>
      </c>
      <c r="I17" s="96">
        <v>84.9</v>
      </c>
      <c r="J17" s="30">
        <f>IF(COUNT(F17:I17)=4,(H17-F17)-(I17-G17),0)</f>
        <v>-7.1599999999999966</v>
      </c>
      <c r="K17" s="20"/>
      <c r="L17" s="75"/>
      <c r="M17" s="88" t="s">
        <v>23</v>
      </c>
      <c r="N17" s="88"/>
      <c r="O17" s="7">
        <v>45057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-0.10361794500723585</v>
      </c>
      <c r="K18" s="20"/>
      <c r="L18" s="75"/>
      <c r="M18" s="89" t="s">
        <v>24</v>
      </c>
      <c r="N18" s="89"/>
      <c r="O18" s="72">
        <v>0.52083333333333337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22.46</v>
      </c>
      <c r="G22" s="12">
        <v>22.55</v>
      </c>
      <c r="H22" s="44">
        <f>IF(OR(F22="",G22=""),0,F22-G22)</f>
        <v>-8.9999999999999858E-2</v>
      </c>
      <c r="I22" s="45">
        <f>IFERROR(ROUND(ABS(J12)+ABS(H22),2),0)</f>
        <v>0.11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24820</v>
      </c>
      <c r="G23" s="13">
        <v>24825.3</v>
      </c>
      <c r="H23" s="49">
        <f>IF(OR(F23="",G23=""),0,(F23-G23)/G23)</f>
        <v>-2.1349188126625952E-4</v>
      </c>
      <c r="I23" s="50">
        <f>IFERROR(ROUND(ABS(J13)+ABS(H23),4),0)</f>
        <v>1.4E-3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8.9</v>
      </c>
      <c r="G24" s="115">
        <v>8.8699999999999992</v>
      </c>
      <c r="H24" s="52">
        <f>IF(OR(F24="",G24=""),0,F24-G24)</f>
        <v>3.0000000000001137E-2</v>
      </c>
      <c r="I24" s="53">
        <f>IFERROR(ROUND(ABS(J14)+ABS(H24),2),0)</f>
        <v>0.31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3.3821871476889674E-3</v>
      </c>
      <c r="I25" s="55">
        <f>IFERROR(ROUND(ABS(J15)+ABS(H25),4),0)</f>
        <v>3.56E-2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7.04</v>
      </c>
      <c r="H26" s="56">
        <f>IF(OR(F26="",G26=""),0,F26-G26)</f>
        <v>-2.0000000000000462E-2</v>
      </c>
      <c r="I26" s="127">
        <f>IFERROR(ROUND(ABS(J16)+(ABS(H26)+ABS(H27))/2,2),0)</f>
        <v>0.05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10.050000000000001</v>
      </c>
      <c r="H27" s="56">
        <f>IF(OR(F27="",G27=""),0,F27-G27)</f>
        <v>-1.0000000000001563E-2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-0.37</v>
      </c>
      <c r="H28" s="56">
        <f>IF(OR(F28="",G28=""),0,F28-G28)</f>
        <v>0.37</v>
      </c>
      <c r="I28" s="57">
        <f>IFERROR(ROUND(ABS(J17)+AVERAGE(ABS(H28),ABS(H29)),2),0)</f>
        <v>8.8699999999999992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Fair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120.96</v>
      </c>
      <c r="H29" s="58">
        <f>IF(OR(F29="",G29=""),0,F29-G29)</f>
        <v>3.0400000000000063</v>
      </c>
      <c r="I29" s="59">
        <f>IFERROR(ROUND(ABS(J18)+ABS((H29)/G29),4),0)</f>
        <v>0.1288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0BE26AEC-45E1-4F27-A8A9-2C73E6615C2F}"/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2023-12-28T19:22:07Z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