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WNG/DRIFT Calculations/"/>
    </mc:Choice>
  </mc:AlternateContent>
  <xr:revisionPtr revIDLastSave="43" documentId="8_{D571C12F-37B9-46D4-BFCC-52CF63C9E021}" xr6:coauthVersionLast="47" xr6:coauthVersionMax="47" xr10:uidLastSave="{7DFF71BB-6AC9-4204-81CE-6DF37324EE36}"/>
  <bookViews>
    <workbookView xWindow="8870" yWindow="80" windowWidth="10000" windowHeight="95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<sst xmlns="http://schemas.openxmlformats.org/spreadsheetml/2006/main" count="119" uniqueCount="79">
  <si>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</si>
  <si>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</si>
  <si>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</si>
  <si>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</si>
  <si>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</si>
  <si>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</si>
  <si>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</si>
  <si>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</si>
  <si>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</si>
  <si>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</si>
  <si>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</si>
  <si>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</si>
  <si>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</si>
  <si>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</si>
  <si>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</si>
  <si>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</si>
  <si>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</si>
  <si>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</si>
  <si>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</si>
  <si>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</si>
  <si>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</si>
  <si>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</si>
  <si>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</si>
  <si>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</si>
  <si>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</si>
  <si>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</si>
  <si>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</si>
  <si>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</si>
  <si>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</si>
  <si>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</si>
  <si>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</si>
  <si>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</si>
  <si>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</si>
  <si>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</si>
  <si>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</si>
  <si>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</si>
  <si>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</si>
  <si>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</si>
  <si>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</si>
  <si>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</si>
  <si>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</si>
  <si>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</si>
  <si>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</si>
  <si>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</si>
  <si>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</si>
  <si>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</si>
  <si>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</si>
  <si>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</si>
  <si>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</si>
  <si>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</si>
  <si>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</si>
  <si>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</si>
  <si>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</si>
  <si>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</si>
  <si>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</si>
  <si>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</si>
  <si>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</si>
  <si>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</si>
  <si>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</si>
  <si>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</si>
  <si>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</si>
  <si>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</si>
  <si>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</si>
  <si>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</si>
  <si>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</si>
  <si>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</si>
  <si>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</si>
  <si>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</si>
  <si>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</si>
  <si>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</si>
  <si>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</si>
  <si>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</si>
  <si>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</si>
  <si>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</si>
  <si>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THR-21</t>
  </si>
  <si>
    <t>WNG</t>
  </si>
  <si>
    <t>ER,BA,KP</t>
  </si>
  <si>
    <t>THR-13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</si>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</sst>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I20" zoomScale="120" zoomScaleNormal="120" zoomScaleSheetLayoutView="100" workbookViewId="0">
      <selection activeCell="S3" sqref="S3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26.33</v>
      </c>
      <c r="G12" s="2">
        <v>26.34</v>
      </c>
      <c r="H12" s="1">
        <v>26.58</v>
      </c>
      <c r="I12" s="2">
        <v>26.6</v>
      </c>
      <c r="J12" s="26">
        <f>IF(COUNT(F12:I12)=4,(H12-F12)-(I12-G12),0)</f>
        <v>-1.0000000000001563E-2</v>
      </c>
      <c r="K12" s="20"/>
      <c r="L12" s="20"/>
      <c r="M12" s="118" t="s">
        <v>11</v>
      </c>
      <c r="N12" s="11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3965</v>
      </c>
      <c r="G13" s="4">
        <v>4040</v>
      </c>
      <c r="H13" s="3">
        <v>3989</v>
      </c>
      <c r="I13" s="4">
        <v>4042</v>
      </c>
      <c r="J13" s="29">
        <f>IF(COUNT(F13:I13)=4,((H13-F13)-(I13-G13))/F13,0)</f>
        <v>5.5485498108448928E-3</v>
      </c>
      <c r="K13" s="20"/>
      <c r="L13" s="75"/>
      <c r="M13" s="117" t="s">
        <v>14</v>
      </c>
      <c r="N13" s="117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8.23</v>
      </c>
      <c r="G14" s="124">
        <v>8.39</v>
      </c>
      <c r="H14" s="122">
        <v>8.58</v>
      </c>
      <c r="I14" s="124">
        <v>8.7200000000000006</v>
      </c>
      <c r="J14" s="30">
        <f>IF(COUNT(F14:I15)=4,(H14-F14)-(I14-G14),0)</f>
        <v>1.9999999999999574E-2</v>
      </c>
      <c r="K14" s="20"/>
      <c r="L14" s="75"/>
      <c r="M14" s="118" t="s">
        <v>17</v>
      </c>
      <c r="N14" s="118"/>
      <c r="O14" s="7">
        <v>45132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2.4301336573511025E-3</v>
      </c>
      <c r="K15" s="20"/>
      <c r="L15" s="75"/>
      <c r="M15" s="117" t="s">
        <v>18</v>
      </c>
      <c r="N15" s="117"/>
      <c r="O15" s="72">
        <v>0.57291666666666663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7.54</v>
      </c>
      <c r="G16" s="4">
        <v>7.51</v>
      </c>
      <c r="H16" s="8">
        <v>7.76</v>
      </c>
      <c r="I16" s="4">
        <v>7.74</v>
      </c>
      <c r="J16" s="32">
        <f>IF(COUNT(F16:I16)=4,(H16-F16)-(I16-G16),0)</f>
        <v>-1.0000000000000675E-2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69.52</v>
      </c>
      <c r="G17" s="124">
        <v>79.489999999999995</v>
      </c>
      <c r="H17" s="122">
        <v>79.67</v>
      </c>
      <c r="I17" s="124">
        <v>75.400000000000006</v>
      </c>
      <c r="J17" s="30">
        <f>IF(COUNT(F17:I17)=4,(H17-F17)-(I17-G17),0)</f>
        <v>14.239999999999995</v>
      </c>
      <c r="K17" s="20"/>
      <c r="L17" s="75"/>
      <c r="M17" s="118" t="s">
        <v>23</v>
      </c>
      <c r="N17" s="118"/>
      <c r="O17" s="7">
        <v>45133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0.20483314154200224</v>
      </c>
      <c r="K18" s="20"/>
      <c r="L18" s="75"/>
      <c r="M18" s="117" t="s">
        <v>24</v>
      </c>
      <c r="N18" s="117"/>
      <c r="O18" s="72">
        <v>1300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78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22.82</v>
      </c>
      <c r="G22" s="12">
        <v>22.64</v>
      </c>
      <c r="H22" s="44">
        <f>IF(OR(F22="",G22=""),0,F22-G22)</f>
        <v>0.17999999999999972</v>
      </c>
      <c r="I22" s="45">
        <f>IFERROR(ROUND(ABS(J12)+ABS(H22),2),0)</f>
        <v>0.19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12760</v>
      </c>
      <c r="H23" s="49">
        <f>IF(OR(F23="",G23=""),0,(F23-G23)/G23)</f>
        <v>1.018808777429467E-2</v>
      </c>
      <c r="I23" s="50">
        <f>IFERROR(ROUND(ABS(J13)+ABS(H23),4),0)</f>
        <v>1.5699999999999999E-2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8.7100000000000009</v>
      </c>
      <c r="G24" s="105">
        <v>8.73</v>
      </c>
      <c r="H24" s="52">
        <f>IF(OR(F24="",G24=""),0,F24-G24)</f>
        <v>-1.9999999999999574E-2</v>
      </c>
      <c r="I24" s="53">
        <f>IFERROR(ROUND(ABS(J14)+ABS(H24),2),0)</f>
        <v>0.04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-2.2909507445589431E-3</v>
      </c>
      <c r="I25" s="55">
        <f>IFERROR(ROUND(ABS(J15)+ABS(H25),4),0)</f>
        <v>4.7000000000000002E-3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7.13</v>
      </c>
      <c r="H26" s="56">
        <f>IF(OR(F26="",G26=""),0,F26-G26)</f>
        <v>-0.11000000000000032</v>
      </c>
      <c r="I26" s="87">
        <f>IFERROR(ROUND(ABS(J16)+(ABS(H26)+ABS(H27))/2,2),0)</f>
        <v>0.1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10.1</v>
      </c>
      <c r="H27" s="56">
        <f>IF(OR(F27="",G27=""),0,F27-G27)</f>
        <v>-6.0000000000000497E-2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-0.05</v>
      </c>
      <c r="H28" s="56">
        <f>IF(OR(F28="",G28=""),0,F28-G28)</f>
        <v>0.05</v>
      </c>
      <c r="I28" s="57">
        <f>IFERROR(ROUND(ABS(J17)+AVERAGE(ABS(H28),ABS(H29)),2),0)</f>
        <v>14.77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Poor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123</v>
      </c>
      <c r="H29" s="58">
        <f>IF(OR(F29="",G29=""),0,F29-G29)</f>
        <v>1</v>
      </c>
      <c r="I29" s="59">
        <f>IFERROR(ROUND(ABS(J18)+ABS((H29)/G29),4),0)</f>
        <v>0.21299999999999999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0fe65b6c2d221290351a0c0cf9e04617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a6c02b22c16952e626397f03e44134d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2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695659-CF7D-47BE-A3A2-3197467BC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2023-12-27T17:05:29Z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