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44" documentId="8_{0A4E2C91-1E43-490F-9CF0-588F5544E9ED}" xr6:coauthVersionLast="47" xr6:coauthVersionMax="47" xr10:uidLastSave="{77A5C5BB-B2A5-4B82-863C-8B383FC75959}"/>
  <bookViews>
    <workbookView xWindow="1900" yWindow="123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<sst xmlns="http://schemas.openxmlformats.org/spreadsheetml/2006/main" count="119" uniqueCount="79">
  <si>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</si>
  <si>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</si>
  <si>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</si>
  <si>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</si>
  <si>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</si>
  <si>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</si>
  <si>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</si>
  <si>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</si>
  <si>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</si>
  <si>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</si>
  <si>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</si>
  <si>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</si>
  <si>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</si>
  <si>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</si>
  <si>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</si>
  <si>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</si>
  <si>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</si>
  <si>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</si>
  <si>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</si>
  <si>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</si>
  <si>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</si>
  <si>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</si>
  <si>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</si>
  <si>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</si>
  <si>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</si>
  <si>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</si>
  <si>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</si>
  <si>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</si>
  <si>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</si>
  <si>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</si>
  <si>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</si>
  <si>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</si>
  <si>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</si>
  <si>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</si>
  <si>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</si>
  <si>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</si>
  <si>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</si>
  <si>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</si>
  <si>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</si>
  <si>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</si>
  <si>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</si>
  <si>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</si>
  <si>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</si>
  <si>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</si>
  <si>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</si>
  <si>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</si>
  <si>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</si>
  <si>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</si>
  <si>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</si>
  <si>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</si>
  <si>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</si>
  <si>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</si>
  <si>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</si>
  <si>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</si>
  <si>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</si>
  <si>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</si>
  <si>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</si>
  <si>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</si>
  <si>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</si>
  <si>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</si>
  <si>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</si>
  <si>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</si>
  <si>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</si>
  <si>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</si>
  <si>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</si>
  <si>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</si>
  <si>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</si>
  <si>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</si>
  <si>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</si>
  <si>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</si>
  <si>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</si>
  <si>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</si>
  <si>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</si>
  <si>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</si>
  <si>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THR-10</t>
  </si>
  <si>
    <t>TRB</t>
  </si>
  <si>
    <t>KP/BA/ER</t>
  </si>
  <si>
    <t>THR-15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</si>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</sst>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6" zoomScale="120" zoomScaleNormal="120" zoomScaleSheetLayoutView="100" workbookViewId="0">
      <selection activeCell="H29" sqref="H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19.739999999999998</v>
      </c>
      <c r="G12" s="2">
        <v>19.79</v>
      </c>
      <c r="H12" s="1">
        <v>19.809999999999999</v>
      </c>
      <c r="I12" s="2">
        <v>19.899999999999999</v>
      </c>
      <c r="J12" s="26">
        <f>IF(COUNT(F12:I12)=4,(H12-F12)-(I12-G12),0)</f>
        <v>-3.9999999999999147E-2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11142</v>
      </c>
      <c r="G13" s="4">
        <v>11645</v>
      </c>
      <c r="H13" s="3">
        <v>11570</v>
      </c>
      <c r="I13" s="4">
        <v>11591</v>
      </c>
      <c r="J13" s="29">
        <f>IF(COUNT(F13:I13)=4,((H13-F13)-(I13-G13))/F13,0)</f>
        <v>4.3259737928558605E-2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8.44</v>
      </c>
      <c r="G14" s="96">
        <v>8.43</v>
      </c>
      <c r="H14" s="94">
        <v>8.44</v>
      </c>
      <c r="I14" s="96">
        <v>8.4600000000000009</v>
      </c>
      <c r="J14" s="30">
        <f>IF(COUNT(F14:I15)=4,(H14-F14)-(I14-G14),0)</f>
        <v>-3.0000000000001137E-2</v>
      </c>
      <c r="K14" s="20"/>
      <c r="L14" s="75"/>
      <c r="M14" s="88" t="s">
        <v>17</v>
      </c>
      <c r="N14" s="88"/>
      <c r="O14" s="7">
        <v>45175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-3.5545023696683812E-3</v>
      </c>
      <c r="K15" s="20"/>
      <c r="L15" s="75"/>
      <c r="M15" s="89" t="s">
        <v>18</v>
      </c>
      <c r="N15" s="89"/>
      <c r="O15" s="72">
        <v>0.41944444444444445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7.84</v>
      </c>
      <c r="G16" s="4">
        <v>7.74</v>
      </c>
      <c r="H16" s="8">
        <v>7.88</v>
      </c>
      <c r="I16" s="4">
        <v>7.79</v>
      </c>
      <c r="J16" s="32">
        <f>IF(COUNT(F16:I16)=4,(H16-F16)-(I16-G16),0)</f>
        <v>-9.9999999999997868E-3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44.05</v>
      </c>
      <c r="G17" s="96">
        <v>44.04</v>
      </c>
      <c r="H17" s="94">
        <v>43.4</v>
      </c>
      <c r="I17" s="96">
        <v>39.81</v>
      </c>
      <c r="J17" s="30">
        <f>IF(COUNT(F17:I17)=4,(H17-F17)-(I17-G17),0)</f>
        <v>3.5799999999999983</v>
      </c>
      <c r="K17" s="20"/>
      <c r="L17" s="75"/>
      <c r="M17" s="88" t="s">
        <v>23</v>
      </c>
      <c r="N17" s="88"/>
      <c r="O17" s="7">
        <v>45176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8.1271282633371134E-2</v>
      </c>
      <c r="K18" s="20"/>
      <c r="L18" s="75"/>
      <c r="M18" s="89" t="s">
        <v>24</v>
      </c>
      <c r="N18" s="89"/>
      <c r="O18" s="72">
        <v>0.52083333333333337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21.49</v>
      </c>
      <c r="G22" s="12">
        <v>21.39</v>
      </c>
      <c r="H22" s="44">
        <f>IF(OR(F22="",G22=""),0,F22-G22)</f>
        <v>9.9999999999997868E-2</v>
      </c>
      <c r="I22" s="45">
        <f>IFERROR(ROUND(ABS(J12)+ABS(H22),2),0)</f>
        <v>0.14000000000000001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13024</v>
      </c>
      <c r="H23" s="49">
        <f>IF(OR(F23="",G23=""),0,(F23-G23)/G23)</f>
        <v>-1.0288697788697789E-2</v>
      </c>
      <c r="I23" s="50">
        <f>IFERROR(ROUND(ABS(J13)+ABS(H23),4),0)</f>
        <v>5.3499999999999999E-2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Good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99.9</v>
      </c>
      <c r="G24" s="115">
        <v>99.8</v>
      </c>
      <c r="H24" s="52">
        <f>IF(OR(F24="",G24=""),0,F24-G24)</f>
        <v>0.10000000000000853</v>
      </c>
      <c r="I24" s="53">
        <f>IFERROR(ROUND(ABS(J14)+ABS(H24),2),0)</f>
        <v>0.13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1.0020040080161176E-3</v>
      </c>
      <c r="I25" s="55">
        <f>IFERROR(ROUND(ABS(J15)+ABS(H25),4),0)</f>
        <v>4.5999999999999999E-3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7.16</v>
      </c>
      <c r="H26" s="56">
        <f>IF(OR(F26="",G26=""),0,F26-G26)</f>
        <v>-0.14000000000000057</v>
      </c>
      <c r="I26" s="127">
        <f>IFERROR(ROUND(ABS(J16)+(ABS(H26)+ABS(H27))/2,2),0)</f>
        <v>0.09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10.029999999999999</v>
      </c>
      <c r="H27" s="56">
        <f>IF(OR(F27="",G27=""),0,F27-G27)</f>
        <v>9.9999999999997868E-3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7.0000000000000007E-2</v>
      </c>
      <c r="H28" s="56">
        <f>IF(OR(F28="",G28=""),0,F28-G28)</f>
        <v>-7.0000000000000007E-2</v>
      </c>
      <c r="I28" s="57">
        <f>IFERROR(ROUND(ABS(J17)+AVERAGE(ABS(H28),ABS(H29)),2),0)</f>
        <v>3.62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8.1299999999999997E-2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9BDB146F-2D1B-410B-95E7-ACBF68D70C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2023-12-26T22:22:02Z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