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Wings/2024/"/>
    </mc:Choice>
  </mc:AlternateContent>
  <xr:revisionPtr revIDLastSave="2" documentId="8_{52AAD368-1218-4581-9869-708E1F332334}" xr6:coauthVersionLast="47" xr6:coauthVersionMax="47" xr10:uidLastSave="{91608A0C-D1EB-4878-A2EA-2DCB7F5C790D}"/>
  <bookViews>
    <workbookView xWindow="4330" yWindow="1700" windowWidth="9680" windowHeight="743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<sst xmlns="http://schemas.openxmlformats.org/spreadsheetml/2006/main" count="120" uniqueCount="79">
  <si>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</si>
  <si>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</si>
  <si>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</si>
  <si>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</si>
  <si>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</si>
  <si>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</si>
  <si>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</si>
  <si>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</si>
  <si>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</si>
  <si>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</si>
  <si>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</si>
  <si>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</si>
  <si>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</si>
  <si>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</si>
  <si>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</si>
  <si>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</si>
  <si>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</si>
  <si>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</si>
  <si>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</si>
  <si>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</si>
  <si>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</si>
  <si>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</si>
  <si>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</si>
  <si>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</si>
  <si>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</si>
  <si>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</si>
  <si>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</si>
  <si>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</si>
  <si>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</si>
  <si>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</si>
  <si>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</si>
  <si>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</si>
  <si>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</si>
  <si>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</si>
  <si>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</si>
  <si>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</si>
  <si>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</si>
  <si>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</si>
  <si>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</si>
  <si>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</si>
  <si>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</si>
  <si>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</si>
  <si>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</si>
  <si>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</si>
  <si>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</si>
  <si>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</si>
  <si>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</si>
  <si>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</si>
  <si>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</si>
  <si>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</si>
  <si>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</si>
  <si>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</si>
  <si>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</si>
  <si>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</si>
  <si>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</si>
  <si>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</si>
  <si>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</si>
  <si>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</si>
  <si>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</si>
  <si>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</si>
  <si>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</si>
  <si>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</si>
  <si>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</si>
  <si>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</si>
  <si>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</si>
  <si>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</si>
  <si>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</si>
  <si>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</si>
  <si>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</si>
  <si>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</si>
  <si>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</si>
  <si>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</si>
  <si>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</si>
  <si>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</si>
  <si>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THR-20</t>
  </si>
  <si>
    <t>WNG</t>
  </si>
  <si>
    <t>ER</t>
  </si>
  <si>
    <t>THR-24</t>
  </si>
  <si>
    <t>Standard temp was not recorded during post-cal.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</si>
</sst>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F17" zoomScaleNormal="10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12.76</v>
      </c>
      <c r="G12" s="2">
        <v>12.8</v>
      </c>
      <c r="H12" s="1">
        <v>12.79</v>
      </c>
      <c r="I12" s="2">
        <v>12.82</v>
      </c>
      <c r="J12" s="26">
        <f>IF(COUNT(F12:I12)=4,(H12-F12)-(I12-G12),0)</f>
        <v>9.9999999999997868E-3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1398</v>
      </c>
      <c r="G13" s="4">
        <v>1387</v>
      </c>
      <c r="H13" s="3">
        <v>1437</v>
      </c>
      <c r="I13" s="4">
        <v>1420</v>
      </c>
      <c r="J13" s="29">
        <f>IF(COUNT(F13:I13)=4,((H13-F13)-(I13-G13))/F13,0)</f>
        <v>4.2918454935622317E-3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7.17</v>
      </c>
      <c r="G14" s="124">
        <v>7.18</v>
      </c>
      <c r="H14" s="122">
        <v>7.24</v>
      </c>
      <c r="I14" s="124">
        <v>7.15</v>
      </c>
      <c r="J14" s="30">
        <f>IF(COUNT(F14:I15)=4,(H14-F14)-(I14-G14),0)</f>
        <v>9.9999999999999645E-2</v>
      </c>
      <c r="K14" s="20"/>
      <c r="L14" s="75"/>
      <c r="M14" s="118" t="s">
        <v>17</v>
      </c>
      <c r="N14" s="118"/>
      <c r="O14" s="7">
        <v>45344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1.3947001394700091E-2</v>
      </c>
      <c r="K15" s="20"/>
      <c r="L15" s="75"/>
      <c r="M15" s="117" t="s">
        <v>18</v>
      </c>
      <c r="N15" s="117"/>
      <c r="O15" s="72">
        <v>0.375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7.51</v>
      </c>
      <c r="G16" s="4">
        <v>7.58</v>
      </c>
      <c r="H16" s="8">
        <v>7.57</v>
      </c>
      <c r="I16" s="4">
        <v>7.57</v>
      </c>
      <c r="J16" s="32">
        <f>IF(COUNT(F16:I16)=4,(H16-F16)-(I16-G16),0)</f>
        <v>7.0000000000000284E-2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26.47</v>
      </c>
      <c r="G17" s="124">
        <v>25.91</v>
      </c>
      <c r="H17" s="122">
        <v>27.13</v>
      </c>
      <c r="I17" s="124">
        <v>25.18</v>
      </c>
      <c r="J17" s="30">
        <f>IF(COUNT(F17:I17)=4,(H17-F17)-(I17-G17),0)</f>
        <v>1.3900000000000006</v>
      </c>
      <c r="K17" s="20"/>
      <c r="L17" s="75"/>
      <c r="M17" s="118" t="s">
        <v>23</v>
      </c>
      <c r="N17" s="118"/>
      <c r="O17" s="7">
        <v>45344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5.2512278050623369E-2</v>
      </c>
      <c r="K18" s="20"/>
      <c r="L18" s="75"/>
      <c r="M18" s="117" t="s">
        <v>24</v>
      </c>
      <c r="N18" s="117"/>
      <c r="O18" s="72">
        <v>0.625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76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/>
      <c r="G22" s="12">
        <v>20.34</v>
      </c>
      <c r="H22" s="44">
        <f>IF(OR(F22="",G22=""),0,F22-G22)</f>
        <v>0</v>
      </c>
      <c r="I22" s="45">
        <f>IFERROR(ROUND(ABS(J12)+ABS(H22),2),0)</f>
        <v>0.01</v>
      </c>
      <c r="J22" s="46" t="str">
        <f>IF(COUNT(F12:I12,F22:G22)&lt;6,"",IF(ABS(I22)&lt;=Information!D4,"Excellent",IF(ABS(I22)&lt;=Information!E4,"Good",IF(ABS(I22)&lt;=Information!F4,"Fair",IF(I22&lt;=Information!G4,"Poor","Max. Limit")))))</f>
        <v/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1000</v>
      </c>
      <c r="G23" s="13">
        <v>996.9</v>
      </c>
      <c r="H23" s="49">
        <f>IF(OR(F23="",G23=""),0,(F23-G23)/G23)</f>
        <v>3.1096398836393045E-3</v>
      </c>
      <c r="I23" s="50">
        <f>IFERROR(ROUND(ABS(J13)+ABS(H23),4),0)</f>
        <v>7.4000000000000003E-3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9.48</v>
      </c>
      <c r="G24" s="105">
        <v>9.43</v>
      </c>
      <c r="H24" s="52">
        <f>IF(OR(F24="",G24=""),0,F24-G24)</f>
        <v>5.0000000000000711E-2</v>
      </c>
      <c r="I24" s="53">
        <f>IFERROR(ROUND(ABS(J14)+ABS(H24),2),0)</f>
        <v>0.15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5.3022269353129071E-3</v>
      </c>
      <c r="I25" s="55">
        <f>IFERROR(ROUND(ABS(J15)+ABS(H25),4),0)</f>
        <v>1.9199999999999998E-2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7.03</v>
      </c>
      <c r="H26" s="56">
        <f>IF(OR(F26="",G26=""),0,F26-G26)</f>
        <v>-1.0000000000000675E-2</v>
      </c>
      <c r="I26" s="87">
        <f>IFERROR(ROUND(ABS(J16)+(ABS(H26)+ABS(H27))/2,2),0)</f>
        <v>0.09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10.02</v>
      </c>
      <c r="H27" s="56">
        <f>IF(OR(F27="",G27=""),0,F27-G27)</f>
        <v>1.9999999999999574E-2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-0.06</v>
      </c>
      <c r="H28" s="56">
        <f>IF(OR(F28="",G28=""),0,F28-G28)</f>
        <v>0.06</v>
      </c>
      <c r="I28" s="57">
        <f>IFERROR(ROUND(ABS(J17)+AVERAGE(ABS(H28),ABS(H29)),2),0)</f>
        <v>2.1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122.64</v>
      </c>
      <c r="H29" s="58">
        <f>IF(OR(F29="",G29=""),0,F29-G29)</f>
        <v>1.3599999999999994</v>
      </c>
      <c r="I29" s="59">
        <f>IFERROR(ROUND(ABS(J18)+ABS((H29)/G29),4),0)</f>
        <v>6.3600000000000004E-2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 t="s">
        <v>78</v>
      </c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2024-06-18T22:49:01Z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