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TRC/Drift Calculations/2022/"/>
    </mc:Choice>
  </mc:AlternateContent>
  <xr:revisionPtr revIDLastSave="0" documentId="8_{D501E463-A60B-4F1D-96DE-736385338C85}" xr6:coauthVersionLast="47" xr6:coauthVersionMax="47" xr10:uidLastSave="{00000000-0000-0000-0000-000000000000}"/>
  <bookViews>
    <workbookView xWindow="380" yWindow="380" windowWidth="10730" windowHeight="98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<sst xmlns="http://schemas.openxmlformats.org/spreadsheetml/2006/main" count="119" uniqueCount="78">
  <si>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</si>
  <si>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</si>
  <si>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</si>
  <si>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</si>
  <si>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</si>
  <si>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</si>
  <si>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</si>
  <si>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</si>
  <si>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</si>
  <si>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</si>
  <si>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</si>
  <si>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</si>
  <si>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</si>
  <si>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</si>
  <si>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</si>
  <si>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</si>
  <si>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</si>
  <si>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</si>
  <si>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</si>
  <si>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</si>
  <si>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</si>
  <si>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</si>
  <si>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</si>
  <si>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</si>
  <si>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</si>
  <si>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</si>
  <si>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</si>
  <si>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</si>
  <si>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</si>
  <si>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</si>
  <si>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</si>
  <si>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</si>
  <si>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</si>
  <si>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</si>
  <si>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</si>
  <si>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</si>
  <si>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</si>
  <si>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</si>
  <si>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</si>
  <si>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</si>
  <si>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</si>
  <si>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</si>
  <si>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</si>
  <si>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</si>
  <si>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</si>
  <si>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</si>
  <si>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</si>
  <si>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</si>
  <si>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</si>
  <si>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</si>
  <si>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</si>
  <si>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</si>
  <si>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</si>
  <si>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</si>
  <si>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</si>
  <si>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</si>
  <si>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</si>
  <si>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</si>
  <si>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</si>
  <si>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</si>
  <si>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</si>
  <si>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</si>
  <si>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</si>
  <si>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</si>
  <si>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</si>
  <si>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</si>
  <si>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</si>
  <si>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</si>
  <si>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</si>
  <si>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</si>
  <si>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</si>
  <si>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</si>
  <si>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</si>
  <si>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</si>
  <si>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THR-18</t>
  </si>
  <si>
    <t>TRC</t>
  </si>
  <si>
    <t>Armstrong</t>
  </si>
  <si>
    <t>THR-21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</si>
</sst>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I18" zoomScale="120" zoomScaleNormal="120" zoomScaleSheetLayoutView="100" workbookViewId="0">
      <selection activeCell="G30" sqref="G30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73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2</v>
      </c>
      <c r="G10" s="84"/>
      <c r="H10" s="83" t="s">
        <v>3</v>
      </c>
      <c r="I10" s="85"/>
      <c r="J10" s="86" t="s">
        <v>4</v>
      </c>
      <c r="K10" s="20"/>
      <c r="L10" s="75"/>
      <c r="M10" s="88" t="s">
        <v>5</v>
      </c>
      <c r="N10" s="8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7"/>
      <c r="K11" s="20"/>
      <c r="L11" s="75"/>
      <c r="M11" s="88" t="s">
        <v>8</v>
      </c>
      <c r="N11" s="8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16.34</v>
      </c>
      <c r="G12" s="2">
        <v>16.34</v>
      </c>
      <c r="H12" s="1">
        <v>16.38</v>
      </c>
      <c r="I12" s="2">
        <v>16.399999999999999</v>
      </c>
      <c r="J12" s="26">
        <f>IF(COUNT(F12:I12)=4,(H12-F12)-(I12-G12),0)</f>
        <v>-1.9999999999999574E-2</v>
      </c>
      <c r="K12" s="20"/>
      <c r="L12" s="20"/>
      <c r="M12" s="88" t="s">
        <v>11</v>
      </c>
      <c r="N12" s="8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13474</v>
      </c>
      <c r="G13" s="4">
        <v>13494</v>
      </c>
      <c r="H13" s="3">
        <v>13490</v>
      </c>
      <c r="I13" s="4">
        <v>13485</v>
      </c>
      <c r="J13" s="29">
        <f>IF(COUNT(F13:I13)=4,((H13-F13)-(I13-G13))/F13,0)</f>
        <v>1.8554252634703874E-3</v>
      </c>
      <c r="K13" s="20"/>
      <c r="L13" s="75"/>
      <c r="M13" s="89" t="s">
        <v>14</v>
      </c>
      <c r="N13" s="89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15</v>
      </c>
      <c r="E14" s="92" t="s">
        <v>16</v>
      </c>
      <c r="F14" s="94">
        <v>9.76</v>
      </c>
      <c r="G14" s="96">
        <v>9.6300000000000008</v>
      </c>
      <c r="H14" s="94">
        <v>9.8699999999999992</v>
      </c>
      <c r="I14" s="96">
        <v>9.74</v>
      </c>
      <c r="J14" s="30">
        <f>IF(COUNT(F14:I15)=4,(H14-F14)-(I14-G14),0)</f>
        <v>0</v>
      </c>
      <c r="K14" s="20"/>
      <c r="L14" s="75"/>
      <c r="M14" s="88" t="s">
        <v>17</v>
      </c>
      <c r="N14" s="88"/>
      <c r="O14" s="7">
        <v>44693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0</v>
      </c>
      <c r="K15" s="20"/>
      <c r="L15" s="75"/>
      <c r="M15" s="89" t="s">
        <v>18</v>
      </c>
      <c r="N15" s="89"/>
      <c r="O15" s="72">
        <v>0.5708333333333333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8.0299999999999994</v>
      </c>
      <c r="G16" s="4">
        <v>8.0500000000000007</v>
      </c>
      <c r="H16" s="8">
        <v>8.01</v>
      </c>
      <c r="I16" s="4">
        <v>8.07</v>
      </c>
      <c r="J16" s="32">
        <f>IF(COUNT(F16:I16)=4,(H16-F16)-(I16-G16),0)</f>
        <v>-3.9999999999999147E-2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21</v>
      </c>
      <c r="E17" s="92" t="s">
        <v>22</v>
      </c>
      <c r="F17" s="94">
        <v>3.62</v>
      </c>
      <c r="G17" s="96">
        <v>3.6</v>
      </c>
      <c r="H17" s="94">
        <v>3.28</v>
      </c>
      <c r="I17" s="96">
        <v>3.56</v>
      </c>
      <c r="J17" s="30">
        <f>IF(COUNT(F17:I17)=4,(H17-F17)-(I17-G17),0)</f>
        <v>-0.30000000000000027</v>
      </c>
      <c r="K17" s="20"/>
      <c r="L17" s="75"/>
      <c r="M17" s="88" t="s">
        <v>23</v>
      </c>
      <c r="N17" s="88"/>
      <c r="O17" s="7">
        <v>44694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-8.2872928176795646E-2</v>
      </c>
      <c r="K18" s="20"/>
      <c r="L18" s="75"/>
      <c r="M18" s="89" t="s">
        <v>24</v>
      </c>
      <c r="N18" s="89"/>
      <c r="O18" s="72">
        <v>0.55138888888888882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25</v>
      </c>
      <c r="N19" s="89"/>
      <c r="O19" s="71" t="s">
        <v>76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26</v>
      </c>
      <c r="G20" s="84"/>
      <c r="H20" s="121" t="s">
        <v>27</v>
      </c>
      <c r="I20" s="123" t="s">
        <v>28</v>
      </c>
      <c r="J20" s="98" t="s">
        <v>29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2"/>
      <c r="I21" s="124"/>
      <c r="J21" s="99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22.07</v>
      </c>
      <c r="G22" s="12">
        <v>22.15</v>
      </c>
      <c r="H22" s="44">
        <f>IF(OR(F22="",G22=""),0,F22-G22)</f>
        <v>-7.9999999999998295E-2</v>
      </c>
      <c r="I22" s="45">
        <f>IFERROR(ROUND(ABS(J12)+ABS(H22),2),0)</f>
        <v>0.1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12890</v>
      </c>
      <c r="G23" s="13">
        <v>12855</v>
      </c>
      <c r="H23" s="49">
        <f>IF(OR(F23="",G23=""),0,(F23-G23)/G23)</f>
        <v>2.7226760015558148E-3</v>
      </c>
      <c r="I23" s="50">
        <f>IFERROR(ROUND(ABS(J13)+ABS(H23),4),0)</f>
        <v>4.5999999999999999E-3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15</v>
      </c>
      <c r="E24" s="92" t="s">
        <v>16</v>
      </c>
      <c r="F24" s="113">
        <v>9.0399999999999991</v>
      </c>
      <c r="G24" s="115">
        <v>9.1</v>
      </c>
      <c r="H24" s="52">
        <f>IF(OR(F24="",G24=""),0,F24-G24)</f>
        <v>-6.0000000000000497E-2</v>
      </c>
      <c r="I24" s="53">
        <f>IFERROR(ROUND(ABS(J14)+ABS(H24),2),0)</f>
        <v>0.06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110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-6.593406593406648E-3</v>
      </c>
      <c r="I25" s="55">
        <f>IFERROR(ROUND(ABS(J15)+ABS(H25),4),0)</f>
        <v>6.6E-3</v>
      </c>
      <c r="J25" s="11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19</v>
      </c>
      <c r="E26" s="92" t="s">
        <v>20</v>
      </c>
      <c r="F26" s="61">
        <v>7.01</v>
      </c>
      <c r="G26" s="13">
        <v>7.06</v>
      </c>
      <c r="H26" s="56">
        <f>IF(OR(F26="",G26=""),0,F26-G26)</f>
        <v>-4.9999999999999822E-2</v>
      </c>
      <c r="I26" s="127">
        <f>IFERROR(ROUND(ABS(J16)+(ABS(H26)+ABS(H27))/2,2),0)</f>
        <v>7.0000000000000007E-2</v>
      </c>
      <c r="J26" s="108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119" t="s">
        <v>35</v>
      </c>
      <c r="M26" s="111" t="s">
        <v>36</v>
      </c>
      <c r="N26" s="111" t="s">
        <v>37</v>
      </c>
      <c r="O26" s="111" t="s">
        <v>38</v>
      </c>
      <c r="P26" s="119" t="s">
        <v>39</v>
      </c>
      <c r="Q26" s="110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>
        <v>10.039999999999999</v>
      </c>
      <c r="G27" s="13">
        <v>10.029999999999999</v>
      </c>
      <c r="H27" s="56">
        <f>IF(OR(F27="",G27=""),0,F27-G27)</f>
        <v>9.9999999999997868E-3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21</v>
      </c>
      <c r="E28" s="92" t="s">
        <v>22</v>
      </c>
      <c r="F28" s="61">
        <v>0</v>
      </c>
      <c r="G28" s="13">
        <v>-0.09</v>
      </c>
      <c r="H28" s="56">
        <f>IF(OR(F28="",G28=""),0,F28-G28)</f>
        <v>0.09</v>
      </c>
      <c r="I28" s="57">
        <f>IFERROR(ROUND(ABS(J17)+AVERAGE(ABS(H28),ABS(H29)),2),0)</f>
        <v>0.92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Good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110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>
        <v>124</v>
      </c>
      <c r="G29" s="14">
        <v>122.85</v>
      </c>
      <c r="H29" s="58">
        <f>IF(OR(F29="",G29=""),0,F29-G29)</f>
        <v>1.1500000000000057</v>
      </c>
      <c r="I29" s="59">
        <f>IFERROR(ROUND(ABS(J18)+ABS((H29)/G29),4),0)</f>
        <v>9.2200000000000004E-2</v>
      </c>
      <c r="J29" s="109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60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3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CB04BC59-1647-4827-9031-529409E7C9FB}"/>
</file>

<file path=customXml/itemProps2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cp:lastPrinted>2023-01-30T17:18:59Z</cp:lastPrinted>
  <dcterms:created xsi:type="dcterms:W3CDTF">2018-03-01T17:53:00Z</dcterms:created>
  <dcterms:modified xsi:type="dcterms:W3CDTF">2023-12-19T20:21:24Z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