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WNT/DRIFT Calculations/"/>
    </mc:Choice>
  </mc:AlternateContent>
  <xr:revisionPtr revIDLastSave="0" documentId="8_{08038965-11A0-453A-8E84-A7B7EF95AA55}" xr6:coauthVersionLast="47" xr6:coauthVersionMax="47" xr10:uidLastSave="{00000000-0000-0000-0000-000000000000}"/>
  <bookViews>
    <workbookView xWindow="8890" yWindow="220" windowWidth="10000" windowHeight="957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<sst xmlns="http://schemas.openxmlformats.org/spreadsheetml/2006/main" count="119" uniqueCount="79">
  <si>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</si>
  <si>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</si>
  <si>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</si>
  <si>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</si>
  <si>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</si>
  <si>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</si>
  <si>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</si>
  <si>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</si>
  <si>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</si>
  <si>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</si>
  <si>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</si>
  <si>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</si>
  <si>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</si>
  <si>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</si>
  <si>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</si>
  <si>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</si>
  <si>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</si>
  <si>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</si>
  <si>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</si>
  <si>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</si>
  <si>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</si>
  <si>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</si>
  <si>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</si>
  <si>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</si>
  <si>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</si>
  <si>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</si>
  <si>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</si>
  <si>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</si>
  <si>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</si>
  <si>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</si>
  <si>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</si>
  <si>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</si>
  <si>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</si>
  <si>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</si>
  <si>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</si>
  <si>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</si>
  <si>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</si>
  <si>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</si>
  <si>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</si>
  <si>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</si>
  <si>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</si>
  <si>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</si>
  <si>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</si>
  <si>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</si>
  <si>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</si>
  <si>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</si>
  <si>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</si>
  <si>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</si>
  <si>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</si>
  <si>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</si>
  <si>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</si>
  <si>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</si>
  <si>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</si>
  <si>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</si>
  <si>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</si>
  <si>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</si>
  <si>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</si>
  <si>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</si>
  <si>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</si>
  <si>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</si>
  <si>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</si>
  <si>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</si>
  <si>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</si>
  <si>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</si>
  <si>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</si>
  <si>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</si>
  <si>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</si>
  <si>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</si>
  <si>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</si>
  <si>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</si>
  <si>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</si>
  <si>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</si>
  <si>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</si>
  <si>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</si>
  <si>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THR-15</t>
  </si>
  <si>
    <t>WNT</t>
  </si>
  <si>
    <t>JA, BA, KP</t>
  </si>
  <si>
    <t>THR-17</t>
  </si>
  <si>
    <t>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</si>
</sst>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2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5" fillId="3" borderId="0" xfId="0" applyFont="1" applyFill="1" applyAlignment="1">
      <alignment horizontal="center" wrapText="1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3" borderId="29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0" fillId="3" borderId="33" xfId="0" applyFill="1" applyBorder="1" applyAlignment="1">
      <alignment horizontal="left" vertical="center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G20" zoomScale="120" zoomScaleNormal="120" zoomScaleSheetLayoutView="100" workbookViewId="0">
      <selection activeCell="H29" sqref="H29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129" t="s">
        <v>0</v>
      </c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130" t="s">
        <v>1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130" t="s">
        <v>73</v>
      </c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131"/>
      <c r="O9" s="131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109" t="s">
        <v>2</v>
      </c>
      <c r="G10" s="110"/>
      <c r="H10" s="109" t="s">
        <v>3</v>
      </c>
      <c r="I10" s="132"/>
      <c r="J10" s="133" t="s">
        <v>4</v>
      </c>
      <c r="K10" s="20"/>
      <c r="L10" s="75"/>
      <c r="M10" s="118" t="s">
        <v>5</v>
      </c>
      <c r="N10" s="11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134"/>
      <c r="K11" s="20"/>
      <c r="L11" s="75"/>
      <c r="M11" s="118" t="s">
        <v>8</v>
      </c>
      <c r="N11" s="11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15.13</v>
      </c>
      <c r="G12" s="2">
        <v>15.16</v>
      </c>
      <c r="H12" s="1">
        <v>15.1</v>
      </c>
      <c r="I12" s="2">
        <v>15.1</v>
      </c>
      <c r="J12" s="26">
        <f>IF(COUNT(F12:I12)=4,(H12-F12)-(I12-G12),0)</f>
        <v>2.9999999999999361E-2</v>
      </c>
      <c r="K12" s="20"/>
      <c r="L12" s="20"/>
      <c r="M12" s="118" t="s">
        <v>11</v>
      </c>
      <c r="N12" s="11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540</v>
      </c>
      <c r="G13" s="4">
        <v>542</v>
      </c>
      <c r="H13" s="3">
        <v>538</v>
      </c>
      <c r="I13" s="4">
        <v>540</v>
      </c>
      <c r="J13" s="29">
        <f>IF(COUNT(F13:I13)=4,((H13-F13)-(I13-G13))/F13,0)</f>
        <v>0</v>
      </c>
      <c r="K13" s="20"/>
      <c r="L13" s="75"/>
      <c r="M13" s="117" t="s">
        <v>14</v>
      </c>
      <c r="N13" s="117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119" t="s">
        <v>15</v>
      </c>
      <c r="E14" s="85" t="s">
        <v>16</v>
      </c>
      <c r="F14" s="122">
        <v>5.94</v>
      </c>
      <c r="G14" s="124">
        <v>6.11</v>
      </c>
      <c r="H14" s="122">
        <v>6.14</v>
      </c>
      <c r="I14" s="124">
        <v>6.11</v>
      </c>
      <c r="J14" s="30">
        <f>IF(COUNT(F14:I15)=4,(H14-F14)-(I14-G14),0)</f>
        <v>0.19999999999999929</v>
      </c>
      <c r="K14" s="20"/>
      <c r="L14" s="75"/>
      <c r="M14" s="118" t="s">
        <v>17</v>
      </c>
      <c r="N14" s="118"/>
      <c r="O14" s="7">
        <v>45035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126"/>
      <c r="E15" s="86"/>
      <c r="F15" s="127"/>
      <c r="G15" s="128"/>
      <c r="H15" s="127"/>
      <c r="I15" s="128"/>
      <c r="J15" s="31">
        <f>IF(COUNT($F$14:$I$15)=4,(($H$14-$F$14)-($I$14-$G$14))/$F$14,0)</f>
        <v>3.3670033670033551E-2</v>
      </c>
      <c r="K15" s="20"/>
      <c r="L15" s="75"/>
      <c r="M15" s="117" t="s">
        <v>18</v>
      </c>
      <c r="N15" s="117"/>
      <c r="O15" s="72">
        <v>0.52708333333333335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6.82</v>
      </c>
      <c r="G16" s="4">
        <v>6.82</v>
      </c>
      <c r="H16" s="8">
        <v>6.84</v>
      </c>
      <c r="I16" s="4">
        <v>6.88</v>
      </c>
      <c r="J16" s="32">
        <f>IF(COUNT(F16:I16)=4,(H16-F16)-(I16-G16),0)</f>
        <v>-4.0000000000000036E-2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119" t="s">
        <v>21</v>
      </c>
      <c r="E17" s="85" t="s">
        <v>22</v>
      </c>
      <c r="F17" s="122">
        <v>15.84</v>
      </c>
      <c r="G17" s="124">
        <v>15.9</v>
      </c>
      <c r="H17" s="122">
        <v>13.6</v>
      </c>
      <c r="I17" s="124">
        <v>13.5</v>
      </c>
      <c r="J17" s="30">
        <f>IF(COUNT(F17:I17)=4,(H17-F17)-(I17-G17),0)</f>
        <v>0.16000000000000014</v>
      </c>
      <c r="K17" s="20"/>
      <c r="L17" s="75"/>
      <c r="M17" s="118" t="s">
        <v>23</v>
      </c>
      <c r="N17" s="118"/>
      <c r="O17" s="7">
        <v>45035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20"/>
      <c r="E18" s="121"/>
      <c r="F18" s="123"/>
      <c r="G18" s="125"/>
      <c r="H18" s="123"/>
      <c r="I18" s="125"/>
      <c r="J18" s="33">
        <f>IF(COUNT($F$17:$I$18)=4,(($H$17-$F$17)-($I$17-$G$17))/$F$17,0)</f>
        <v>1.0101010101010111E-2</v>
      </c>
      <c r="K18" s="20"/>
      <c r="L18" s="75"/>
      <c r="M18" s="117" t="s">
        <v>24</v>
      </c>
      <c r="N18" s="117"/>
      <c r="O18" s="72">
        <v>0.64583333333333337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117" t="s">
        <v>25</v>
      </c>
      <c r="N19" s="117"/>
      <c r="O19" s="71" t="s">
        <v>78</v>
      </c>
      <c r="P19" s="100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109" t="s">
        <v>26</v>
      </c>
      <c r="G20" s="110"/>
      <c r="H20" s="111" t="s">
        <v>27</v>
      </c>
      <c r="I20" s="113" t="s">
        <v>28</v>
      </c>
      <c r="J20" s="115" t="s">
        <v>29</v>
      </c>
      <c r="K20" s="20"/>
      <c r="L20" s="75"/>
      <c r="M20" s="75"/>
      <c r="N20" s="75"/>
      <c r="O20" s="20"/>
      <c r="P20" s="100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12"/>
      <c r="I21" s="114"/>
      <c r="J21" s="116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21.7</v>
      </c>
      <c r="G22" s="12">
        <v>21.7</v>
      </c>
      <c r="H22" s="44">
        <f>IF(OR(F22="",G22=""),0,F22-G22)</f>
        <v>0</v>
      </c>
      <c r="I22" s="45">
        <f>IFERROR(ROUND(ABS(J12)+ABS(H22),2),0)</f>
        <v>0.03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12890</v>
      </c>
      <c r="G23" s="13">
        <v>12912</v>
      </c>
      <c r="H23" s="49">
        <f>IF(OR(F23="",G23=""),0,(F23-G23)/G23)</f>
        <v>-1.7038413878562577E-3</v>
      </c>
      <c r="I23" s="50">
        <f>IFERROR(ROUND(ABS(J13)+ABS(H23),4),0)</f>
        <v>1.6999999999999999E-3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83" t="s">
        <v>15</v>
      </c>
      <c r="E24" s="85" t="s">
        <v>16</v>
      </c>
      <c r="F24" s="103">
        <v>9.19</v>
      </c>
      <c r="G24" s="105">
        <v>8.6300000000000008</v>
      </c>
      <c r="H24" s="52">
        <f>IF(OR(F24="",G24=""),0,F24-G24)</f>
        <v>0.55999999999999872</v>
      </c>
      <c r="I24" s="53">
        <f>IFERROR(ROUND(ABS(J14)+ABS(H24),2),0)</f>
        <v>0.76</v>
      </c>
      <c r="J24" s="10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Good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82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84"/>
      <c r="E25" s="86"/>
      <c r="F25" s="104"/>
      <c r="G25" s="106"/>
      <c r="H25" s="54">
        <f>IF(OR(F24="",G24=""),0,(F24-G24)/G24)</f>
        <v>6.4889918887601233E-2</v>
      </c>
      <c r="I25" s="55">
        <f>IFERROR(ROUND(ABS(J15)+ABS(H25),4),0)</f>
        <v>9.8599999999999993E-2</v>
      </c>
      <c r="J25" s="10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82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83" t="s">
        <v>19</v>
      </c>
      <c r="E26" s="85" t="s">
        <v>20</v>
      </c>
      <c r="F26" s="61">
        <v>7.02</v>
      </c>
      <c r="G26" s="13">
        <v>7</v>
      </c>
      <c r="H26" s="56">
        <f>IF(OR(F26="",G26=""),0,F26-G26)</f>
        <v>1.9999999999999574E-2</v>
      </c>
      <c r="I26" s="87">
        <f>IFERROR(ROUND(ABS(J16)+(ABS(H26)+ABS(H27))/2,2),0)</f>
        <v>7.0000000000000007E-2</v>
      </c>
      <c r="J26" s="89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91" t="s">
        <v>35</v>
      </c>
      <c r="M26" s="93" t="s">
        <v>36</v>
      </c>
      <c r="N26" s="93" t="s">
        <v>37</v>
      </c>
      <c r="O26" s="93" t="s">
        <v>38</v>
      </c>
      <c r="P26" s="91" t="s">
        <v>39</v>
      </c>
      <c r="Q26" s="82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84"/>
      <c r="E27" s="86"/>
      <c r="F27" s="61">
        <v>10.039999999999999</v>
      </c>
      <c r="G27" s="13">
        <v>10.07</v>
      </c>
      <c r="H27" s="56">
        <f>IF(OR(F27="",G27=""),0,F27-G27)</f>
        <v>-3.0000000000001137E-2</v>
      </c>
      <c r="I27" s="88"/>
      <c r="J27" s="90"/>
      <c r="K27" s="20"/>
      <c r="L27" s="92"/>
      <c r="M27" s="93"/>
      <c r="N27" s="93"/>
      <c r="O27" s="93"/>
      <c r="P27" s="92"/>
      <c r="Q27" s="82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83" t="s">
        <v>21</v>
      </c>
      <c r="E28" s="85" t="s">
        <v>22</v>
      </c>
      <c r="F28" s="61">
        <v>0</v>
      </c>
      <c r="G28" s="13">
        <v>0.3</v>
      </c>
      <c r="H28" s="56">
        <f>IF(OR(F28="",G28=""),0,F28-G28)</f>
        <v>-0.3</v>
      </c>
      <c r="I28" s="57">
        <f>IFERROR(ROUND(ABS(J17)+AVERAGE(ABS(H28),ABS(H29)),2),0)</f>
        <v>0.36</v>
      </c>
      <c r="J28" s="89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Excellent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82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1"/>
      <c r="E29" s="102"/>
      <c r="F29" s="11">
        <v>124</v>
      </c>
      <c r="G29" s="14">
        <v>123.9</v>
      </c>
      <c r="H29" s="58">
        <f>IF(OR(F29="",G29=""),0,F29-G29)</f>
        <v>9.9999999999994316E-2</v>
      </c>
      <c r="I29" s="59">
        <f>IFERROR(ROUND(ABS(J18)+ABS((H29)/G29),4),0)</f>
        <v>1.09E-2</v>
      </c>
      <c r="J29" s="90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82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80" t="s">
        <v>60</v>
      </c>
      <c r="E31" s="94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81"/>
      <c r="E32" s="97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9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4:Q5"/>
    <mergeCell ref="D6:Q6"/>
    <mergeCell ref="D7:Q7"/>
    <mergeCell ref="N9:O9"/>
    <mergeCell ref="F10:G10"/>
    <mergeCell ref="H10:I10"/>
    <mergeCell ref="J10:J11"/>
    <mergeCell ref="M10:N10"/>
    <mergeCell ref="M11:N11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9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E17506-4761-46F4-8B22-AF6D28D828C6}"/>
</file>

<file path=customXml/itemProps2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3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dcterms:created xsi:type="dcterms:W3CDTF">2018-03-01T17:53:00Z</dcterms:created>
  <dcterms:modified xsi:type="dcterms:W3CDTF">2023-12-27T17:44:13Z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