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BRD/Drift Calibrations/2023/"/>
    </mc:Choice>
  </mc:AlternateContent>
  <xr:revisionPtr revIDLastSave="0" documentId="8_{466D945E-5E29-4110-B7BD-F83200CB0B1A}" xr6:coauthVersionLast="47" xr6:coauthVersionMax="47" xr10:uidLastSave="{00000000-0000-0000-0000-000000000000}"/>
  <bookViews>
    <workbookView xWindow="380" yWindow="380" windowWidth="10730" windowHeight="98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<sst xmlns="http://schemas.openxmlformats.org/spreadsheetml/2006/main" count="120" uniqueCount="80">
  <si>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</si>
  <si>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</si>
  <si>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</si>
  <si>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</si>
  <si>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</si>
  <si>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</si>
  <si>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</si>
  <si>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</si>
  <si>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</si>
  <si>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</si>
  <si>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</si>
  <si>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</si>
  <si>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</si>
  <si>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</si>
  <si>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</si>
  <si>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</si>
  <si>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</si>
  <si>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</si>
  <si>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</si>
  <si>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</si>
  <si>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</si>
  <si>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</si>
  <si>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</si>
  <si>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</si>
  <si>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</si>
  <si>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</si>
  <si>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</si>
  <si>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</si>
  <si>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</si>
  <si>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</si>
  <si>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</si>
  <si>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</si>
  <si>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</si>
  <si>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</si>
  <si>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</si>
  <si>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</si>
  <si>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</si>
  <si>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</si>
  <si>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</si>
  <si>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</si>
  <si>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</si>
  <si>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</si>
  <si>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</si>
  <si>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</si>
  <si>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</si>
  <si>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</si>
  <si>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</si>
  <si>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</si>
  <si>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</si>
  <si>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</si>
  <si>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</si>
  <si>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</si>
  <si>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</si>
  <si>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</si>
  <si>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</si>
  <si>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</si>
  <si>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</si>
  <si>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</si>
  <si>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</si>
  <si>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</si>
  <si>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</si>
  <si>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</si>
  <si>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</si>
  <si>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</si>
  <si>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</si>
  <si>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</si>
  <si>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</si>
  <si>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</si>
  <si>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</si>
  <si>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</si>
  <si>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</si>
  <si>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</si>
  <si>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</si>
  <si>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</si>
  <si>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THR-23</t>
  </si>
  <si>
    <t>BRD</t>
  </si>
  <si>
    <t>BA</t>
  </si>
  <si>
    <t>THR-21</t>
  </si>
  <si>
    <t>EM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</si>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</sst>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H14" zoomScaleNormal="100" zoomScaleSheetLayoutView="100" workbookViewId="0">
      <selection activeCell="F28" sqref="F2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13.01</v>
      </c>
      <c r="G12" s="2">
        <v>13.05</v>
      </c>
      <c r="H12" s="1">
        <v>12.86</v>
      </c>
      <c r="I12" s="2">
        <v>12.91</v>
      </c>
      <c r="J12" s="26">
        <f>IF(COUNT(F12:I12)=4,(H12-F12)-(I12-G12),0)</f>
        <v>-9.9999999999997868E-3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6258</v>
      </c>
      <c r="G13" s="4">
        <v>6294</v>
      </c>
      <c r="H13" s="3">
        <v>6218</v>
      </c>
      <c r="I13" s="4">
        <v>6252</v>
      </c>
      <c r="J13" s="29">
        <f>IF(COUNT(F13:I13)=4,((H13-F13)-(I13-G13))/F13,0)</f>
        <v>3.1959092361776926E-4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8.35</v>
      </c>
      <c r="G14" s="124">
        <v>8.2899999999999991</v>
      </c>
      <c r="H14" s="122">
        <v>8.26</v>
      </c>
      <c r="I14" s="124">
        <v>8.2100000000000009</v>
      </c>
      <c r="J14" s="30">
        <f>IF(COUNT(F14:I15)=4,(H14-F14)-(I14-G14),0)</f>
        <v>-1.0000000000001563E-2</v>
      </c>
      <c r="K14" s="20"/>
      <c r="L14" s="75"/>
      <c r="M14" s="118" t="s">
        <v>17</v>
      </c>
      <c r="N14" s="118"/>
      <c r="O14" s="7">
        <v>45251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-1.197604790419349E-3</v>
      </c>
      <c r="K15" s="20"/>
      <c r="L15" s="75"/>
      <c r="M15" s="117" t="s">
        <v>18</v>
      </c>
      <c r="N15" s="117"/>
      <c r="O15" s="72"/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7.54</v>
      </c>
      <c r="G16" s="4">
        <v>7.47</v>
      </c>
      <c r="H16" s="8">
        <v>7.6</v>
      </c>
      <c r="I16" s="4">
        <v>7.46</v>
      </c>
      <c r="J16" s="32">
        <f>IF(COUNT(F16:I16)=4,(H16-F16)-(I16-G16),0)</f>
        <v>6.9999999999999396E-2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28.93</v>
      </c>
      <c r="G17" s="124">
        <v>29.35</v>
      </c>
      <c r="H17" s="122">
        <v>29.45</v>
      </c>
      <c r="I17" s="124">
        <v>29.72</v>
      </c>
      <c r="J17" s="30">
        <f>IF(COUNT(F17:I17)=4,(H17-F17)-(I17-G17),0)</f>
        <v>0.15000000000000213</v>
      </c>
      <c r="K17" s="20"/>
      <c r="L17" s="75"/>
      <c r="M17" s="118" t="s">
        <v>23</v>
      </c>
      <c r="N17" s="118"/>
      <c r="O17" s="7">
        <v>45252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5.184929139301837E-3</v>
      </c>
      <c r="K18" s="20"/>
      <c r="L18" s="75"/>
      <c r="M18" s="117" t="s">
        <v>24</v>
      </c>
      <c r="N18" s="117"/>
      <c r="O18" s="72">
        <v>0.46527777777777773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19.600000000000001</v>
      </c>
      <c r="G22" s="12">
        <v>19.57</v>
      </c>
      <c r="H22" s="44">
        <f>IF(OR(F22="",G22=""),0,F22-G22)</f>
        <v>3.0000000000001137E-2</v>
      </c>
      <c r="I22" s="45">
        <f>IFERROR(ROUND(ABS(J12)+ABS(H22),2),0)</f>
        <v>0.04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12895</v>
      </c>
      <c r="H23" s="49" t="s">
        <v>79</v>
      </c>
      <c r="I23" s="50">
        <f>IFERROR(ROUND(ABS(J13)+ABS(H23),4),0)</f>
        <v>0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9.58</v>
      </c>
      <c r="G24" s="105">
        <v>9.65</v>
      </c>
      <c r="H24" s="52">
        <f>IF(OR(F24="",G24=""),0,F24-G24)</f>
        <v>-7.0000000000000284E-2</v>
      </c>
      <c r="I24" s="53">
        <f>IFERROR(ROUND(ABS(J14)+ABS(H24),2),0)</f>
        <v>0.08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-7.2538860103627239E-3</v>
      </c>
      <c r="I25" s="55">
        <f>IFERROR(ROUND(ABS(J15)+ABS(H25),4),0)</f>
        <v>8.5000000000000006E-3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7.15</v>
      </c>
      <c r="H26" s="56">
        <f>IF(OR(F26="",G26=""),0,F26-G26)</f>
        <v>-0.13000000000000078</v>
      </c>
      <c r="I26" s="87">
        <f>IFERROR(ROUND(ABS(J16)+(ABS(H26)+ABS(H27))/2,2),0)</f>
        <v>0.19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10.15</v>
      </c>
      <c r="H27" s="56">
        <f>IF(OR(F27="",G27=""),0,F27-G27)</f>
        <v>-0.11000000000000121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0.3</v>
      </c>
      <c r="H28" s="56">
        <f>IF(OR(F28="",G28=""),0,F28-G28)</f>
        <v>-0.3</v>
      </c>
      <c r="I28" s="57">
        <f>IFERROR(ROUND(ABS(J17)+AVERAGE(ABS(H28),ABS(H29)),2),0)</f>
        <v>0.8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Excellent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123</v>
      </c>
      <c r="H29" s="58">
        <f>IF(OR(F29="",G29=""),0,F29-G29)</f>
        <v>1</v>
      </c>
      <c r="I29" s="59">
        <f>IFERROR(ROUND(ABS(J18)+ABS((H29)/G29),4),0)</f>
        <v>1.3299999999999999E-2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4:I25 I23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5" ma:contentTypeDescription="Create a new document." ma:contentTypeScope="" ma:versionID="467d17b86cfe218358f0081b1b22039f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8b2dea0156958bfb8726599075ad8c3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E06258D-EAF3-4E98-95ED-61B78E8CFA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6c8786-3949-4751-bfbd-0a78b1a1da57"/>
    <ds:schemaRef ds:uri="b1310810-eaac-47f3-a903-b8b5d1f645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2023-12-19T20:04:29Z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