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BRD/Drift Calibrations/2023/"/>
    </mc:Choice>
  </mc:AlternateContent>
  <xr:revisionPtr revIDLastSave="0" documentId="8_{B50B96A1-98D5-4EF5-98CE-33B1774C7E4E}" xr6:coauthVersionLast="47" xr6:coauthVersionMax="47" xr10:uidLastSave="{00000000-0000-0000-0000-000000000000}"/>
  <bookViews>
    <workbookView xWindow="2450" yWindow="1430" windowWidth="14400" windowHeight="73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<sst xmlns="http://schemas.openxmlformats.org/spreadsheetml/2006/main" count="119" uniqueCount="79">
  <si>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</si>
  <si>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</si>
  <si>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</si>
  <si>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</si>
  <si>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</si>
  <si>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</si>
  <si>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</si>
  <si>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</si>
  <si>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</si>
  <si>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</si>
  <si>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</si>
  <si>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</si>
  <si>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</si>
  <si>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</si>
  <si>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</si>
  <si>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</si>
  <si>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</si>
  <si>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</si>
  <si>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</si>
  <si>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</si>
  <si>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</si>
  <si>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</si>
  <si>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</si>
  <si>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</si>
  <si>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</si>
  <si>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</si>
  <si>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</si>
  <si>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</si>
  <si>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</si>
  <si>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</si>
  <si>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</si>
  <si>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</si>
  <si>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</si>
  <si>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</si>
  <si>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</si>
  <si>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</si>
  <si>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</si>
  <si>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</si>
  <si>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</si>
  <si>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</si>
  <si>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</si>
  <si>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</si>
  <si>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</si>
  <si>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</si>
  <si>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</si>
  <si>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</si>
  <si>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</si>
  <si>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</si>
  <si>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</si>
  <si>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</si>
  <si>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</si>
  <si>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</si>
  <si>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</si>
  <si>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</si>
  <si>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</si>
  <si>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</si>
  <si>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</si>
  <si>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</si>
  <si>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</si>
  <si>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</si>
  <si>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</si>
  <si>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</si>
  <si>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</si>
  <si>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</si>
  <si>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</si>
  <si>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</si>
  <si>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</si>
  <si>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</si>
  <si>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</si>
  <si>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</si>
  <si>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</si>
  <si>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</si>
  <si>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</si>
  <si>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</si>
  <si>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THR-16</t>
  </si>
  <si>
    <t>BRD</t>
  </si>
  <si>
    <t>MO, ER, EH</t>
  </si>
  <si>
    <t>THR-23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</si>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</sst>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A21" zoomScaleNormal="10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11.23</v>
      </c>
      <c r="G12" s="2">
        <v>11.22</v>
      </c>
      <c r="H12" s="1">
        <v>11.35</v>
      </c>
      <c r="I12" s="2">
        <v>11.27</v>
      </c>
      <c r="J12" s="26">
        <f>IF(COUNT(F12:I12)=4,(H12-F12)-(I12-G12),0)</f>
        <v>7.0000000000000284E-2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8628</v>
      </c>
      <c r="G13" s="4">
        <v>8526</v>
      </c>
      <c r="H13" s="3">
        <v>8581</v>
      </c>
      <c r="I13" s="4">
        <v>8441</v>
      </c>
      <c r="J13" s="29">
        <f>IF(COUNT(F13:I13)=4,((H13-F13)-(I13-G13))/F13,0)</f>
        <v>4.4042651831247099E-3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9.26</v>
      </c>
      <c r="G14" s="96">
        <v>9.25</v>
      </c>
      <c r="H14" s="94">
        <v>9.2100000000000009</v>
      </c>
      <c r="I14" s="96">
        <v>9.17</v>
      </c>
      <c r="J14" s="30">
        <f>IF(COUNT(F14:I15)=4,(H14-F14)-(I14-G14),0)</f>
        <v>3.0000000000001137E-2</v>
      </c>
      <c r="K14" s="20"/>
      <c r="L14" s="75"/>
      <c r="M14" s="88" t="s">
        <v>17</v>
      </c>
      <c r="N14" s="88"/>
      <c r="O14" s="7">
        <v>45279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3.239740820734464E-3</v>
      </c>
      <c r="K15" s="20"/>
      <c r="L15" s="75"/>
      <c r="M15" s="89" t="s">
        <v>18</v>
      </c>
      <c r="N15" s="89"/>
      <c r="O15" s="72">
        <v>0.4055555555555555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7.5</v>
      </c>
      <c r="G16" s="4">
        <v>7.38</v>
      </c>
      <c r="H16" s="8">
        <v>7.46</v>
      </c>
      <c r="I16" s="4">
        <v>7.38</v>
      </c>
      <c r="J16" s="32">
        <f>IF(COUNT(F16:I16)=4,(H16-F16)-(I16-G16),0)</f>
        <v>-4.0000000000000036E-2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10.4</v>
      </c>
      <c r="G17" s="96">
        <v>9.6</v>
      </c>
      <c r="H17" s="94">
        <v>13.1</v>
      </c>
      <c r="I17" s="96">
        <v>11.7</v>
      </c>
      <c r="J17" s="30">
        <f>IF(COUNT(F17:I17)=4,(H17-F17)-(I17-G17),0)</f>
        <v>0.59999999999999964</v>
      </c>
      <c r="K17" s="20"/>
      <c r="L17" s="75"/>
      <c r="M17" s="88" t="s">
        <v>23</v>
      </c>
      <c r="N17" s="88"/>
      <c r="O17" s="7">
        <v>45279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5.7692307692307654E-2</v>
      </c>
      <c r="K18" s="20"/>
      <c r="L18" s="75"/>
      <c r="M18" s="89" t="s">
        <v>24</v>
      </c>
      <c r="N18" s="89"/>
      <c r="O18" s="72">
        <v>0.625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18.37</v>
      </c>
      <c r="G22" s="12">
        <v>18.309999999999999</v>
      </c>
      <c r="H22" s="44">
        <f>IF(OR(F22="",G22=""),0,F22-G22)</f>
        <v>6.0000000000002274E-2</v>
      </c>
      <c r="I22" s="45">
        <f>IFERROR(ROUND(ABS(J12)+ABS(H22),2),0)</f>
        <v>0.13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12920</v>
      </c>
      <c r="H23" s="49">
        <f>IF(OR(F23="",G23=""),0,(F23-G23)/G23)</f>
        <v>-2.3219814241486067E-3</v>
      </c>
      <c r="I23" s="50">
        <f>IFERROR(ROUND(ABS(J13)+ABS(H23),4),0)</f>
        <v>6.7000000000000002E-3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9.3699999999999992</v>
      </c>
      <c r="G24" s="115">
        <v>9.44</v>
      </c>
      <c r="H24" s="52">
        <f>IF(OR(F24="",G24=""),0,F24-G24)</f>
        <v>-7.0000000000000284E-2</v>
      </c>
      <c r="I24" s="53">
        <f>IFERROR(ROUND(ABS(J14)+ABS(H24),2),0)</f>
        <v>0.1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-7.4152542372881661E-3</v>
      </c>
      <c r="I25" s="55">
        <f>IFERROR(ROUND(ABS(J15)+ABS(H25),4),0)</f>
        <v>1.0699999999999999E-2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7.07</v>
      </c>
      <c r="H26" s="56">
        <f>IF(OR(F26="",G26=""),0,F26-G26)</f>
        <v>-5.0000000000000711E-2</v>
      </c>
      <c r="I26" s="127">
        <f>IFERROR(ROUND(ABS(J16)+(ABS(H26)+ABS(H27))/2,2),0)</f>
        <v>0.08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10.07</v>
      </c>
      <c r="H27" s="56">
        <f>IF(OR(F27="",G27=""),0,F27-G27)</f>
        <v>-3.0000000000001137E-2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0.31</v>
      </c>
      <c r="H28" s="56">
        <f>IF(OR(F28="",G28=""),0,F28-G28)</f>
        <v>-0.31</v>
      </c>
      <c r="I28" s="57">
        <f>IFERROR(ROUND(ABS(J17)+AVERAGE(ABS(H28),ABS(H29)),2),0)</f>
        <v>1.31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122.9</v>
      </c>
      <c r="H29" s="58">
        <f>IF(OR(F29="",G29=""),0,F29-G29)</f>
        <v>1.0999999999999943</v>
      </c>
      <c r="I29" s="59">
        <f>IFERROR(ROUND(ABS(J18)+ABS((H29)/G29),4),0)</f>
        <v>6.6600000000000006E-2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AE06258D-EAF3-4E98-95ED-61B78E8CFA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2023-12-28T19:03:52Z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