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Tule Red Pond C/2024/"/>
    </mc:Choice>
  </mc:AlternateContent>
  <xr:revisionPtr revIDLastSave="0" documentId="8_{8001C28B-5385-4B36-8528-AF73F5789984}" xr6:coauthVersionLast="47" xr6:coauthVersionMax="47" xr10:uidLastSave="{00000000-0000-0000-0000-000000000000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<sst xmlns="http://schemas.openxmlformats.org/spreadsheetml/2006/main" count="119" uniqueCount="78">
  <si>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</si>
  <si>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</si>
  <si>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</si>
  <si>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</si>
  <si>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</si>
  <si>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</si>
  <si>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</si>
  <si>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</si>
  <si>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</si>
  <si>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</si>
  <si>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</si>
  <si>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</si>
  <si>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</si>
  <si>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</si>
  <si>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</si>
  <si>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</si>
  <si>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</si>
  <si>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</si>
  <si>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</si>
  <si>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</si>
  <si>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</si>
  <si>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</si>
  <si>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</si>
  <si>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</si>
  <si>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</si>
  <si>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</si>
  <si>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</si>
  <si>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</si>
  <si>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</si>
  <si>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</si>
  <si>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</si>
  <si>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</si>
  <si>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</si>
  <si>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</si>
  <si>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</si>
  <si>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</si>
  <si>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</si>
  <si>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</si>
  <si>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</si>
  <si>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</si>
  <si>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</si>
  <si>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</si>
  <si>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</si>
  <si>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</si>
  <si>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</si>
  <si>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</si>
  <si>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</si>
  <si>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</si>
  <si>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</si>
  <si>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</si>
  <si>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</si>
  <si>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</si>
  <si>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</si>
  <si>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</si>
  <si>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</si>
  <si>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</si>
  <si>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</si>
  <si>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</si>
  <si>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</si>
  <si>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</si>
  <si>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</si>
  <si>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</si>
  <si>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</si>
  <si>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</si>
  <si>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</si>
  <si>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</si>
  <si>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</si>
  <si>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</si>
  <si>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</si>
  <si>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</si>
  <si>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</si>
  <si>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</si>
  <si>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</si>
  <si>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</si>
  <si>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THR-23</t>
  </si>
  <si>
    <t>TRC</t>
  </si>
  <si>
    <t>MO</t>
  </si>
  <si>
    <t>THR-15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</si>
</sst>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7" zoomScaleNormal="100" zoomScaleSheetLayoutView="100" workbookViewId="0">
      <selection activeCell="K29" sqref="K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9.9600000000000009</v>
      </c>
      <c r="G12" s="2">
        <v>9.9700000000000006</v>
      </c>
      <c r="H12" s="1">
        <v>9.94</v>
      </c>
      <c r="I12" s="2">
        <v>9.9499999999999993</v>
      </c>
      <c r="J12" s="26">
        <f>IF(COUNT(F12:I12)=4,(H12-F12)-(I12-G12),0)</f>
        <v>0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3788</v>
      </c>
      <c r="G13" s="4">
        <v>3848</v>
      </c>
      <c r="H13" s="3">
        <v>3874</v>
      </c>
      <c r="I13" s="4">
        <v>3936</v>
      </c>
      <c r="J13" s="29">
        <f>IF(COUNT(F13:I13)=4,((H13-F13)-(I13-G13))/F13,0)</f>
        <v>-5.2798310454065466E-4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8.27</v>
      </c>
      <c r="G14" s="124">
        <v>8.33</v>
      </c>
      <c r="H14" s="122">
        <v>8.5299999999999994</v>
      </c>
      <c r="I14" s="124">
        <v>8.4700000000000006</v>
      </c>
      <c r="J14" s="30">
        <f>IF(COUNT(F14:I15)=4,(H14-F14)-(I14-G14),0)</f>
        <v>0.11999999999999922</v>
      </c>
      <c r="K14" s="20"/>
      <c r="L14" s="75"/>
      <c r="M14" s="118" t="s">
        <v>17</v>
      </c>
      <c r="N14" s="118"/>
      <c r="O14" s="7">
        <v>45330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1.4510278113663752E-2</v>
      </c>
      <c r="K15" s="20"/>
      <c r="L15" s="75"/>
      <c r="M15" s="117" t="s">
        <v>18</v>
      </c>
      <c r="N15" s="117"/>
      <c r="O15" s="72">
        <v>0.33333333333333331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7.47</v>
      </c>
      <c r="G16" s="4">
        <v>7.24</v>
      </c>
      <c r="H16" s="8">
        <v>7.49</v>
      </c>
      <c r="I16" s="4">
        <v>7.28</v>
      </c>
      <c r="J16" s="32">
        <f>IF(COUNT(F16:I16)=4,(H16-F16)-(I16-G16),0)</f>
        <v>-1.9999999999999574E-2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20.7</v>
      </c>
      <c r="G17" s="124">
        <v>19</v>
      </c>
      <c r="H17" s="122">
        <v>27.5</v>
      </c>
      <c r="I17" s="124">
        <v>25.5</v>
      </c>
      <c r="J17" s="30">
        <f>IF(COUNT(F17:I17)=4,(H17-F17)-(I17-G17),0)</f>
        <v>0.30000000000000071</v>
      </c>
      <c r="K17" s="20"/>
      <c r="L17" s="75"/>
      <c r="M17" s="118" t="s">
        <v>23</v>
      </c>
      <c r="N17" s="118"/>
      <c r="O17" s="7">
        <v>45330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1.4492753623188441E-2</v>
      </c>
      <c r="K18" s="20"/>
      <c r="L18" s="75"/>
      <c r="M18" s="117" t="s">
        <v>24</v>
      </c>
      <c r="N18" s="117"/>
      <c r="O18" s="72">
        <v>0.61458333333333337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19.98</v>
      </c>
      <c r="G22" s="12">
        <v>19.989999999999998</v>
      </c>
      <c r="H22" s="44">
        <f>IF(OR(F22="",G22=""),0,F22-G22)</f>
        <v>-9.9999999999980105E-3</v>
      </c>
      <c r="I22" s="45">
        <f>IFERROR(ROUND(ABS(J12)+ABS(H22),2),0)</f>
        <v>0.01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20000</v>
      </c>
      <c r="G23" s="13">
        <v>20044.2</v>
      </c>
      <c r="H23" s="49">
        <f>IF(OR(F23="",G23=""),0,(F23-G23)/G23)</f>
        <v>-2.2051266700592056E-3</v>
      </c>
      <c r="I23" s="50">
        <f>IFERROR(ROUND(ABS(J13)+ABS(H23),4),0)</f>
        <v>2.7000000000000001E-3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9.48</v>
      </c>
      <c r="G24" s="105">
        <v>9.51</v>
      </c>
      <c r="H24" s="52">
        <f>IF(OR(F24="",G24=""),0,F24-G24)</f>
        <v>-2.9999999999999361E-2</v>
      </c>
      <c r="I24" s="53">
        <f>IFERROR(ROUND(ABS(J14)+ABS(H24),2),0)</f>
        <v>0.15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-3.1545741324920462E-3</v>
      </c>
      <c r="I25" s="55">
        <f>IFERROR(ROUND(ABS(J15)+ABS(H25),4),0)</f>
        <v>1.77E-2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7.05</v>
      </c>
      <c r="H26" s="56">
        <f>IF(OR(F26="",G26=""),0,F26-G26)</f>
        <v>-3.0000000000000249E-2</v>
      </c>
      <c r="I26" s="87">
        <f>IFERROR(ROUND(ABS(J16)+(ABS(H26)+ABS(H27))/2,2),0)</f>
        <v>0.05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10.06</v>
      </c>
      <c r="H27" s="56">
        <f>IF(OR(F27="",G27=""),0,F27-G27)</f>
        <v>-2.000000000000135E-2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0.43</v>
      </c>
      <c r="H28" s="56">
        <f>IF(OR(F28="",G28=""),0,F28-G28)</f>
        <v>-0.43</v>
      </c>
      <c r="I28" s="57">
        <f>IFERROR(ROUND(ABS(J17)+AVERAGE(ABS(H28),ABS(H29)),2),0)</f>
        <v>0.55000000000000004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124.06</v>
      </c>
      <c r="H29" s="58">
        <f>IF(OR(F29="",G29=""),0,F29-G29)</f>
        <v>-6.0000000000002274E-2</v>
      </c>
      <c r="I29" s="59">
        <f>IFERROR(ROUND(ABS(J18)+ABS((H29)/G29),4),0)</f>
        <v>1.4999999999999999E-2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