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LYR/DRIFT Calcs/"/>
    </mc:Choice>
  </mc:AlternateContent>
  <xr:revisionPtr revIDLastSave="0" documentId="8_{FB4AA1E9-9198-49F3-95CC-0B8D902340E9}" xr6:coauthVersionLast="47" xr6:coauthVersionMax="47" xr10:uidLastSave="{00000000-0000-0000-0000-000000000000}"/>
  <bookViews>
    <workbookView xWindow="190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<sst xmlns="http://schemas.openxmlformats.org/spreadsheetml/2006/main" count="119" uniqueCount="78">
  <si>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</si>
  <si>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</si>
  <si>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</si>
  <si>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</si>
  <si>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</si>
  <si>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</si>
  <si>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</si>
  <si>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</si>
  <si>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</si>
  <si>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</si>
  <si>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</si>
  <si>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</si>
  <si>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</si>
  <si>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</si>
  <si>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</si>
  <si>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</si>
  <si>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</si>
  <si>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</si>
  <si>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</si>
  <si>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</si>
  <si>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</si>
  <si>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</si>
  <si>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</si>
  <si>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</si>
  <si>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</si>
  <si>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</si>
  <si>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</si>
  <si>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</si>
  <si>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</si>
  <si>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</si>
  <si>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</si>
  <si>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</si>
  <si>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</si>
  <si>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</si>
  <si>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</si>
  <si>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</si>
  <si>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</si>
  <si>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</si>
  <si>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</si>
  <si>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</si>
  <si>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</si>
  <si>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</si>
  <si>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</si>
  <si>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</si>
  <si>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</si>
  <si>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</si>
  <si>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</si>
  <si>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</si>
  <si>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</si>
  <si>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</si>
  <si>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</si>
  <si>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</si>
  <si>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</si>
  <si>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</si>
  <si>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</si>
  <si>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</si>
  <si>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</si>
  <si>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</si>
  <si>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</si>
  <si>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</si>
  <si>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</si>
  <si>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</si>
  <si>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</si>
  <si>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</si>
  <si>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</si>
  <si>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</si>
  <si>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</si>
  <si>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</si>
  <si>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</si>
  <si>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</si>
  <si>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</si>
  <si>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</si>
  <si>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</si>
  <si>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</si>
  <si>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</si>
  <si>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LYR</t>
  </si>
  <si>
    <t>ER</t>
  </si>
  <si>
    <t>THR-18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</si>
</sst>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3" zoomScale="120" zoomScaleNormal="120" zoomScaleSheetLayoutView="100" workbookViewId="0">
      <selection activeCell="G27" sqref="G27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13.15</v>
      </c>
      <c r="G12" s="2">
        <v>13.17</v>
      </c>
      <c r="H12" s="1">
        <v>13.36</v>
      </c>
      <c r="I12" s="2">
        <v>13.36</v>
      </c>
      <c r="J12" s="26">
        <f>IF(COUNT(F12:I12)=4,(H12-F12)-(I12-G12),0)</f>
        <v>1.9999999999999574E-2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223.4</v>
      </c>
      <c r="G13" s="4">
        <v>225.3</v>
      </c>
      <c r="H13" s="3">
        <v>224.5</v>
      </c>
      <c r="I13" s="4">
        <v>225.8</v>
      </c>
      <c r="J13" s="29">
        <f>IF(COUNT(F13:I13)=4,((H13-F13)-(I13-G13))/F13,0)</f>
        <v>2.6857654431512727E-3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9.6199999999999992</v>
      </c>
      <c r="G14" s="124">
        <v>9.52</v>
      </c>
      <c r="H14" s="122">
        <v>9.69</v>
      </c>
      <c r="I14" s="124">
        <v>9.56</v>
      </c>
      <c r="J14" s="30">
        <f>IF(COUNT(F14:I15)=4,(H14-F14)-(I14-G14),0)</f>
        <v>2.9999999999999361E-2</v>
      </c>
      <c r="K14" s="20"/>
      <c r="L14" s="75"/>
      <c r="M14" s="118" t="s">
        <v>17</v>
      </c>
      <c r="N14" s="118"/>
      <c r="O14" s="7">
        <v>45230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3.1185031185030523E-3</v>
      </c>
      <c r="K15" s="20"/>
      <c r="L15" s="75"/>
      <c r="M15" s="117" t="s">
        <v>18</v>
      </c>
      <c r="N15" s="117"/>
      <c r="O15" s="72">
        <v>0.49722222222222223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7.87</v>
      </c>
      <c r="G16" s="4">
        <v>7.76</v>
      </c>
      <c r="H16" s="8">
        <v>7.87</v>
      </c>
      <c r="I16" s="4">
        <v>7.78</v>
      </c>
      <c r="J16" s="32">
        <f>IF(COUNT(F16:I16)=4,(H16-F16)-(I16-G16),0)</f>
        <v>-2.0000000000000462E-2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5.86</v>
      </c>
      <c r="G17" s="124">
        <v>4.57</v>
      </c>
      <c r="H17" s="122">
        <v>5.91</v>
      </c>
      <c r="I17" s="124">
        <v>5.51</v>
      </c>
      <c r="J17" s="30">
        <f>IF(COUNT(F17:I17)=4,(H17-F17)-(I17-G17),0)</f>
        <v>-0.88999999999999968</v>
      </c>
      <c r="K17" s="20"/>
      <c r="L17" s="75"/>
      <c r="M17" s="118" t="s">
        <v>23</v>
      </c>
      <c r="N17" s="118"/>
      <c r="O17" s="7">
        <v>45230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-0.15187713310580198</v>
      </c>
      <c r="K18" s="20"/>
      <c r="L18" s="75"/>
      <c r="M18" s="117" t="s">
        <v>24</v>
      </c>
      <c r="N18" s="117"/>
      <c r="O18" s="72">
        <v>0.65694444444444444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20.12</v>
      </c>
      <c r="G22" s="12">
        <v>20.010000000000002</v>
      </c>
      <c r="H22" s="44">
        <f>IF(OR(F22="",G22=""),0,F22-G22)</f>
        <v>0.10999999999999943</v>
      </c>
      <c r="I22" s="45">
        <f>IFERROR(ROUND(ABS(J12)+ABS(H22),2),0)</f>
        <v>0.13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12890.6</v>
      </c>
      <c r="H23" s="49">
        <f>IF(OR(F23="",G23=""),0,(F23-G23)/G23)</f>
        <v>-4.6545544815630289E-5</v>
      </c>
      <c r="I23" s="50">
        <f>IFERROR(ROUND(ABS(J13)+ABS(H23),4),0)</f>
        <v>2.7000000000000001E-3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9.42</v>
      </c>
      <c r="G24" s="105">
        <v>9.5299999999999994</v>
      </c>
      <c r="H24" s="52">
        <f>IF(OR(F24="",G24=""),0,F24-G24)</f>
        <v>-0.10999999999999943</v>
      </c>
      <c r="I24" s="53">
        <f>IFERROR(ROUND(ABS(J14)+ABS(H24),2),0)</f>
        <v>0.14000000000000001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-1.1542497376705083E-2</v>
      </c>
      <c r="I25" s="55">
        <f>IFERROR(ROUND(ABS(J15)+ABS(H25),4),0)</f>
        <v>1.47E-2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7.06</v>
      </c>
      <c r="H26" s="56">
        <f>IF(OR(F26="",G26=""),0,F26-G26)</f>
        <v>-4.0000000000000036E-2</v>
      </c>
      <c r="I26" s="87">
        <f>IFERROR(ROUND(ABS(J16)+(ABS(H26)+ABS(H27))/2,2),0)</f>
        <v>7.0000000000000007E-2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</v>
      </c>
      <c r="H27" s="56">
        <f>IF(OR(F27="",G27=""),0,F27-G27)</f>
        <v>-6.0000000000000497E-2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0.43</v>
      </c>
      <c r="H28" s="56">
        <f>IF(OR(F28="",G28=""),0,F28-G28)</f>
        <v>-0.43</v>
      </c>
      <c r="I28" s="57">
        <f>IFERROR(ROUND(ABS(J17)+AVERAGE(ABS(H28),ABS(H29)),2),0)</f>
        <v>1.1299999999999999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123.95</v>
      </c>
      <c r="H29" s="58">
        <f>IF(OR(F29="",G29=""),0,F29-G29)</f>
        <v>4.9999999999997158E-2</v>
      </c>
      <c r="I29" s="59">
        <f>IFERROR(ROUND(ABS(J18)+ABS((H29)/G29),4),0)</f>
        <v>0.15229999999999999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