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ARN/Drift Calculations/2022/"/>
    </mc:Choice>
  </mc:AlternateContent>
  <xr:revisionPtr revIDLastSave="43" documentId="8_{38A08752-B1F0-4FC0-BC1B-3B7ACAD64CEA}" xr6:coauthVersionLast="47" xr6:coauthVersionMax="47" xr10:uidLastSave="{3A28BDAA-FAEE-4F32-975B-B587479E8FF7}"/>
  <bookViews>
    <workbookView xWindow="1140" yWindow="93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<sst xmlns="http://schemas.openxmlformats.org/spreadsheetml/2006/main" count="119" uniqueCount="79">
  <si>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</si>
  <si>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</si>
  <si>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</si>
  <si>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</si>
  <si>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</si>
  <si>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</si>
  <si>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</si>
  <si>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</si>
  <si>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</si>
  <si>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</si>
  <si>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</si>
  <si>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</si>
  <si>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</si>
  <si>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</si>
  <si>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</si>
  <si>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</si>
  <si>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</si>
  <si>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</si>
  <si>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</si>
  <si>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</si>
  <si>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</si>
  <si>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</si>
  <si>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</si>
  <si>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</si>
  <si>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</si>
  <si>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</si>
  <si>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</si>
  <si>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</si>
  <si>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</si>
  <si>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</si>
  <si>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</si>
  <si>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</si>
  <si>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</si>
  <si>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</si>
  <si>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</si>
  <si>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</si>
  <si>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</si>
  <si>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</si>
  <si>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</si>
  <si>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</si>
  <si>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</si>
  <si>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</si>
  <si>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</si>
  <si>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</si>
  <si>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</si>
  <si>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</si>
  <si>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</si>
  <si>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</si>
  <si>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</si>
  <si>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</si>
  <si>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</si>
  <si>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</si>
  <si>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</si>
  <si>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</si>
  <si>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</si>
  <si>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</si>
  <si>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</si>
  <si>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</si>
  <si>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</si>
  <si>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</si>
  <si>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</si>
  <si>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</si>
  <si>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</si>
  <si>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</si>
  <si>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</si>
  <si>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</si>
  <si>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</si>
  <si>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</si>
  <si>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</si>
  <si>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</si>
  <si>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</si>
  <si>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</si>
  <si>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</si>
  <si>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</si>
  <si>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THR-14</t>
  </si>
  <si>
    <t>Arnold</t>
  </si>
  <si>
    <t>Armstrong/Linarez</t>
  </si>
  <si>
    <t>THR-13</t>
  </si>
  <si>
    <t>Armstrong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</si>
</sst>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H19" zoomScale="120" zoomScaleNormal="120" zoomScaleSheetLayoutView="100" workbookViewId="0">
      <selection activeCell="E31" sqref="E31:P3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0.7265625" bestFit="1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20.91</v>
      </c>
      <c r="G12" s="2">
        <v>20.92</v>
      </c>
      <c r="H12" s="1">
        <v>21.74</v>
      </c>
      <c r="I12" s="2">
        <v>21.83</v>
      </c>
      <c r="J12" s="26">
        <f>IF(COUNT(F12:I12)=4,(H12-F12)-(I12-G12),0)</f>
        <v>-7.9999999999998295E-2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14806</v>
      </c>
      <c r="G13" s="4">
        <v>14888</v>
      </c>
      <c r="H13" s="3">
        <v>14638</v>
      </c>
      <c r="I13" s="4">
        <v>14689</v>
      </c>
      <c r="J13" s="29">
        <f>IF(COUNT(F13:I13)=4,((H13-F13)-(I13-G13))/F13,0)</f>
        <v>2.0937457787383491E-3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5.91</v>
      </c>
      <c r="G14" s="96">
        <v>5.9</v>
      </c>
      <c r="H14" s="94">
        <v>6.23</v>
      </c>
      <c r="I14" s="96">
        <v>6.24</v>
      </c>
      <c r="J14" s="30">
        <f>IF(COUNT(F14:I15)=4,(H14-F14)-(I14-G14),0)</f>
        <v>-1.9999999999999574E-2</v>
      </c>
      <c r="K14" s="20"/>
      <c r="L14" s="75"/>
      <c r="M14" s="88" t="s">
        <v>17</v>
      </c>
      <c r="N14" s="88"/>
      <c r="O14" s="7">
        <v>44775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-3.3840947546530582E-3</v>
      </c>
      <c r="K15" s="20"/>
      <c r="L15" s="75"/>
      <c r="M15" s="89" t="s">
        <v>18</v>
      </c>
      <c r="N15" s="89"/>
      <c r="O15" s="72">
        <v>0.44375000000000003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7.3</v>
      </c>
      <c r="G16" s="4">
        <v>7.3</v>
      </c>
      <c r="H16" s="8">
        <v>7.32</v>
      </c>
      <c r="I16" s="4">
        <v>7.32</v>
      </c>
      <c r="J16" s="32">
        <f>IF(COUNT(F16:I16)=4,(H16-F16)-(I16-G16),0)</f>
        <v>0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14.75</v>
      </c>
      <c r="G17" s="96">
        <v>14.86</v>
      </c>
      <c r="H17" s="94">
        <v>13.5</v>
      </c>
      <c r="I17" s="96">
        <v>12.25</v>
      </c>
      <c r="J17" s="30">
        <f>IF(COUNT(F17:I17)=4,(H17-F17)-(I17-G17),0)</f>
        <v>1.3599999999999994</v>
      </c>
      <c r="K17" s="20"/>
      <c r="L17" s="75"/>
      <c r="M17" s="88" t="s">
        <v>23</v>
      </c>
      <c r="N17" s="88"/>
      <c r="O17" s="7">
        <v>44776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9.2203389830508437E-2</v>
      </c>
      <c r="K18" s="20"/>
      <c r="L18" s="75"/>
      <c r="M18" s="89" t="s">
        <v>24</v>
      </c>
      <c r="N18" s="89"/>
      <c r="O18" s="72">
        <v>0.41875000000000001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21.68</v>
      </c>
      <c r="G22" s="12">
        <v>21.8</v>
      </c>
      <c r="H22" s="44">
        <f>IF(OR(F22="",G22=""),0,F22-G22)</f>
        <v>-0.12000000000000099</v>
      </c>
      <c r="I22" s="45">
        <f>IFERROR(ROUND(ABS(J12)+ABS(H22),2),0)</f>
        <v>0.2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12831</v>
      </c>
      <c r="H23" s="49">
        <f>IF(OR(F23="",G23=""),0,(F23-G23)/G23)</f>
        <v>4.5982386407918321E-3</v>
      </c>
      <c r="I23" s="50">
        <f>IFERROR(ROUND(ABS(J13)+ABS(H23),4),0)</f>
        <v>6.7000000000000002E-3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8.6300000000000008</v>
      </c>
      <c r="G24" s="115">
        <v>9.74</v>
      </c>
      <c r="H24" s="52">
        <f>IF(OR(F24="",G24=""),0,F24-G24)</f>
        <v>-1.1099999999999994</v>
      </c>
      <c r="I24" s="53">
        <f>IFERROR(ROUND(ABS(J14)+ABS(H24),2),0)</f>
        <v>1.1299999999999999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Fair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-0.11396303901437366</v>
      </c>
      <c r="I25" s="55">
        <f>IFERROR(ROUND(ABS(J15)+ABS(H25),4),0)</f>
        <v>0.1173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</v>
      </c>
      <c r="G26" s="13">
        <v>6.91</v>
      </c>
      <c r="H26" s="56">
        <f>IF(OR(F26="",G26=""),0,F26-G26)</f>
        <v>8.9999999999999858E-2</v>
      </c>
      <c r="I26" s="127">
        <f>IFERROR(ROUND(ABS(J16)+(ABS(H26)+ABS(H27))/2,2),0)</f>
        <v>7.0000000000000007E-2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10.01</v>
      </c>
      <c r="G27" s="13">
        <v>10.050000000000001</v>
      </c>
      <c r="H27" s="56">
        <f>IF(OR(F27="",G27=""),0,F27-G27)</f>
        <v>-4.0000000000000924E-2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0.32</v>
      </c>
      <c r="H28" s="56">
        <f>IF(OR(F28="",G28=""),0,F28-G28)</f>
        <v>-0.32</v>
      </c>
      <c r="I28" s="57">
        <f>IFERROR(ROUND(ABS(J17)+AVERAGE(ABS(H28),ABS(H29)),2),0)</f>
        <v>1.65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Good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123.74</v>
      </c>
      <c r="H29" s="58">
        <f>IF(OR(F29="",G29=""),0,F29-G29)</f>
        <v>0.26000000000000512</v>
      </c>
      <c r="I29" s="59">
        <f>IFERROR(ROUND(ABS(J18)+ABS((H29)/G29),4),0)</f>
        <v>9.4299999999999995E-2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5F0B5E4-EE5A-4DA2-865F-2B1F8EA202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2023-12-05T20:35:56Z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