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0" documentId="14_{FA43E58C-F767-405F-84FA-6F9959435D25}" xr6:coauthVersionLast="47" xr6:coauthVersionMax="47" xr10:uidLastSave="{00000000-0000-0000-0000-000000000000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<sst xmlns="http://schemas.openxmlformats.org/spreadsheetml/2006/main" count="119" uniqueCount="78">
  <si>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</si>
  <si>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</si>
  <si>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</si>
  <si>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</si>
  <si>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</si>
  <si>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</si>
  <si>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</si>
  <si>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</si>
  <si>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</si>
  <si>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</si>
  <si>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</si>
  <si>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</si>
  <si>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</si>
  <si>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</si>
  <si>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</si>
  <si>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</si>
  <si>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</si>
  <si>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</si>
  <si>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</si>
  <si>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</si>
  <si>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</si>
  <si>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</si>
  <si>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</si>
  <si>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</si>
  <si>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</si>
  <si>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</si>
  <si>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</si>
  <si>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</si>
  <si>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</si>
  <si>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</si>
  <si>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</si>
  <si>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</si>
  <si>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</si>
  <si>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</si>
  <si>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</si>
  <si>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</si>
  <si>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</si>
  <si>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</si>
  <si>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</si>
  <si>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</si>
  <si>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</si>
  <si>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</si>
  <si>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</si>
  <si>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</si>
  <si>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</si>
  <si>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</si>
  <si>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</si>
  <si>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</si>
  <si>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</si>
  <si>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</si>
  <si>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</si>
  <si>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</si>
  <si>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</si>
  <si>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</si>
  <si>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</si>
  <si>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</si>
  <si>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</si>
  <si>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</si>
  <si>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</si>
  <si>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</si>
  <si>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</si>
  <si>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</si>
  <si>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</si>
  <si>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</si>
  <si>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</si>
  <si>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</si>
  <si>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</si>
  <si>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</si>
  <si>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</si>
  <si>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</si>
  <si>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</si>
  <si>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</si>
  <si>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</si>
  <si>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</si>
  <si>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</si>
  <si>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ARN</t>
  </si>
  <si>
    <t>Poier</t>
  </si>
  <si>
    <t>THR-16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</si>
</sst>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J16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8.77</v>
      </c>
      <c r="G12" s="2">
        <v>8.77</v>
      </c>
      <c r="H12" s="1">
        <v>8.89</v>
      </c>
      <c r="I12" s="2">
        <v>8.89</v>
      </c>
      <c r="J12" s="26">
        <f>IF(COUNT(F12:I12)=4,(H12-F12)-(I12-G12),0)</f>
        <v>0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5988</v>
      </c>
      <c r="G13" s="4">
        <v>6028</v>
      </c>
      <c r="H13" s="3">
        <v>6008</v>
      </c>
      <c r="I13" s="4">
        <v>6027</v>
      </c>
      <c r="J13" s="29">
        <f>IF(COUNT(F13:I13)=4,((H13-F13)-(I13-G13))/F13,0)</f>
        <v>3.5070140280561123E-3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10.039999999999999</v>
      </c>
      <c r="G14" s="124">
        <v>10.14</v>
      </c>
      <c r="H14" s="122">
        <v>10.08</v>
      </c>
      <c r="I14" s="124">
        <v>10.16</v>
      </c>
      <c r="J14" s="30">
        <f>IF(COUNT(F14:I15)=4,(H14-F14)-(I14-G14),0)</f>
        <v>2.000000000000135E-2</v>
      </c>
      <c r="K14" s="20"/>
      <c r="L14" s="75"/>
      <c r="M14" s="118" t="s">
        <v>17</v>
      </c>
      <c r="N14" s="118"/>
      <c r="O14" s="7">
        <v>44915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1.992031872510095E-3</v>
      </c>
      <c r="K15" s="20"/>
      <c r="L15" s="75"/>
      <c r="M15" s="117" t="s">
        <v>18</v>
      </c>
      <c r="N15" s="117"/>
      <c r="O15" s="72">
        <v>0.51736111111111105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</v>
      </c>
      <c r="G16" s="4">
        <v>7.43</v>
      </c>
      <c r="H16" s="8">
        <v>7.5</v>
      </c>
      <c r="I16" s="4">
        <v>7.42</v>
      </c>
      <c r="J16" s="32">
        <f>IF(COUNT(F16:I16)=4,(H16-F16)-(I16-G16),0)</f>
        <v>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13.46</v>
      </c>
      <c r="G17" s="124">
        <v>12.76</v>
      </c>
      <c r="H17" s="122">
        <v>16.329999999999998</v>
      </c>
      <c r="I17" s="124">
        <v>18.190000000000001</v>
      </c>
      <c r="J17" s="30">
        <f>IF(COUNT(F17:I17)=4,(H17-F17)-(I17-G17),0)</f>
        <v>-2.5600000000000041</v>
      </c>
      <c r="K17" s="20"/>
      <c r="L17" s="75"/>
      <c r="M17" s="118" t="s">
        <v>23</v>
      </c>
      <c r="N17" s="118"/>
      <c r="O17" s="7">
        <v>44916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-0.19019316493313551</v>
      </c>
      <c r="K18" s="20"/>
      <c r="L18" s="75"/>
      <c r="M18" s="117" t="s">
        <v>24</v>
      </c>
      <c r="N18" s="117"/>
      <c r="O18" s="72">
        <v>0.39097222222222222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0</v>
      </c>
      <c r="G22" s="12">
        <v>0</v>
      </c>
      <c r="H22" s="44">
        <f>IF(OR(F22="",G22=""),0,F22-G22)</f>
        <v>0</v>
      </c>
      <c r="I22" s="45">
        <f>IFERROR(ROUND(ABS(J12)+ABS(H22),2),0)</f>
        <v>0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12964</v>
      </c>
      <c r="H23" s="49">
        <f>IF(OR(F23="",G23=""),0,(F23-G23)/G23)</f>
        <v>-5.7081147793890778E-3</v>
      </c>
      <c r="I23" s="50">
        <f>IFERROR(ROUND(ABS(J13)+ABS(H23),4),0)</f>
        <v>9.1999999999999998E-3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9.65</v>
      </c>
      <c r="G24" s="105">
        <v>9.65</v>
      </c>
      <c r="H24" s="52">
        <f>IF(OR(F24="",G24=""),0,F24-G24)</f>
        <v>0</v>
      </c>
      <c r="I24" s="53">
        <f>IFERROR(ROUND(ABS(J14)+ABS(H24),2),0)</f>
        <v>0.02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0</v>
      </c>
      <c r="I25" s="55">
        <f>IFERROR(ROUND(ABS(J15)+ABS(H25),4),0)</f>
        <v>2E-3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87">
        <f>IFERROR(ROUND(ABS(J16)+(ABS(H26)+ABS(H27))/2,2),0)</f>
        <v>0.02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10.039999999999999</v>
      </c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0.13</v>
      </c>
      <c r="H28" s="56">
        <f>IF(OR(F28="",G28=""),0,F28-G28)</f>
        <v>-0.13</v>
      </c>
      <c r="I28" s="57">
        <f>IFERROR(ROUND(ABS(J17)+AVERAGE(ABS(H28),ABS(H29)),2),0)</f>
        <v>2.72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123.81</v>
      </c>
      <c r="H29" s="58">
        <f>IF(OR(F29="",G29=""),0,F29-G29)</f>
        <v>0.18999999999999773</v>
      </c>
      <c r="I29" s="59">
        <f>IFERROR(ROUND(ABS(J18)+ABS((H29)/G29),4),0)</f>
        <v>0.19170000000000001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820D34-866E-428A-99D8-0924B868E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