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BRD/Drift Calibrations/2023/"/>
    </mc:Choice>
  </mc:AlternateContent>
  <xr:revisionPtr revIDLastSave="0" documentId="8_{9A09632D-F373-4DB1-95C1-D4BB7109E928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<sst xmlns="http://schemas.openxmlformats.org/spreadsheetml/2006/main" count="119" uniqueCount="78">
  <si>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</si>
  <si>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</si>
  <si>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</si>
  <si>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</si>
  <si>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</si>
  <si>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</si>
  <si>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</si>
  <si>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</si>
  <si>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</si>
  <si>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</si>
  <si>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</si>
  <si>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</si>
  <si>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</si>
  <si>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</si>
  <si>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</si>
  <si>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</si>
  <si>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</si>
  <si>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</si>
  <si>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</si>
  <si>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</si>
  <si>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</si>
  <si>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</si>
  <si>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</si>
  <si>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</si>
  <si>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</si>
  <si>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</si>
  <si>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</si>
  <si>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</si>
  <si>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</si>
  <si>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</si>
  <si>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</si>
  <si>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</si>
  <si>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</si>
  <si>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</si>
  <si>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</si>
  <si>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</si>
  <si>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</si>
  <si>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</si>
  <si>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</si>
  <si>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</si>
  <si>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</si>
  <si>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</si>
  <si>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</si>
  <si>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</si>
  <si>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</si>
  <si>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</si>
  <si>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</si>
  <si>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</si>
  <si>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</si>
  <si>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</si>
  <si>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</si>
  <si>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</si>
  <si>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</si>
  <si>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</si>
  <si>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</si>
  <si>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</si>
  <si>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</si>
  <si>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</si>
  <si>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</si>
  <si>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</si>
  <si>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</si>
  <si>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</si>
  <si>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</si>
  <si>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</si>
  <si>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</si>
  <si>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</si>
  <si>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</si>
  <si>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</si>
  <si>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</si>
  <si>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</si>
  <si>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</si>
  <si>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</si>
  <si>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</si>
  <si>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</si>
  <si>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THR-18</t>
  </si>
  <si>
    <t>BRD</t>
  </si>
  <si>
    <t>MO</t>
  </si>
  <si>
    <t>THR-19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</si>
</sst>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zoomScaleNormal="10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19.579999999999998</v>
      </c>
      <c r="G12" s="2">
        <v>19.54</v>
      </c>
      <c r="H12" s="1">
        <v>19.760000000000002</v>
      </c>
      <c r="I12" s="2">
        <v>19.68</v>
      </c>
      <c r="J12" s="26">
        <f>IF(COUNT(F12:I12)=4,(H12-F12)-(I12-G12),0)</f>
        <v>4.00000000000027E-2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2974</v>
      </c>
      <c r="G13" s="4">
        <v>3023</v>
      </c>
      <c r="H13" s="3">
        <v>2990</v>
      </c>
      <c r="I13" s="4">
        <v>3028</v>
      </c>
      <c r="J13" s="29">
        <f>IF(COUNT(F13:I13)=4,((H13-F13)-(I13-G13))/F13,0)</f>
        <v>3.6987222595830532E-3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5.4</v>
      </c>
      <c r="G14" s="124">
        <v>5.56</v>
      </c>
      <c r="H14" s="122">
        <v>5.36</v>
      </c>
      <c r="I14" s="124">
        <v>5.48</v>
      </c>
      <c r="J14" s="30">
        <f>IF(COUNT(F14:I15)=4,(H14-F14)-(I14-G14),0)</f>
        <v>3.9999999999999147E-2</v>
      </c>
      <c r="K14" s="20"/>
      <c r="L14" s="75"/>
      <c r="M14" s="118" t="s">
        <v>17</v>
      </c>
      <c r="N14" s="118"/>
      <c r="O14" s="7">
        <v>45216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7.407407407407249E-3</v>
      </c>
      <c r="K15" s="20"/>
      <c r="L15" s="75"/>
      <c r="M15" s="117" t="s">
        <v>18</v>
      </c>
      <c r="N15" s="117"/>
      <c r="O15" s="72">
        <v>0.47638888888888892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7.15</v>
      </c>
      <c r="G16" s="4">
        <v>7.03</v>
      </c>
      <c r="H16" s="8">
        <v>7.17</v>
      </c>
      <c r="I16" s="4">
        <v>7.05</v>
      </c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21.83</v>
      </c>
      <c r="G17" s="124">
        <v>23.7</v>
      </c>
      <c r="H17" s="122">
        <v>19.37</v>
      </c>
      <c r="I17" s="124">
        <v>21.01</v>
      </c>
      <c r="J17" s="30">
        <f>IF(COUNT(F17:I17)=4,(H17-F17)-(I17-G17),0)</f>
        <v>0.23000000000000043</v>
      </c>
      <c r="K17" s="20"/>
      <c r="L17" s="75"/>
      <c r="M17" s="118" t="s">
        <v>23</v>
      </c>
      <c r="N17" s="118"/>
      <c r="O17" s="7">
        <v>45217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1.0535959688502081E-2</v>
      </c>
      <c r="K18" s="20"/>
      <c r="L18" s="75"/>
      <c r="M18" s="117" t="s">
        <v>24</v>
      </c>
      <c r="N18" s="117"/>
      <c r="O18" s="72">
        <v>0.70833333333333337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76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20.98</v>
      </c>
      <c r="G22" s="12">
        <v>20.96</v>
      </c>
      <c r="H22" s="44">
        <f>IF(OR(F22="",G22=""),0,F22-G22)</f>
        <v>1.9999999999999574E-2</v>
      </c>
      <c r="I22" s="45">
        <f>IFERROR(ROUND(ABS(J12)+ABS(H22),2),0)</f>
        <v>0.06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12827</v>
      </c>
      <c r="H23" s="49">
        <f>IF(OR(F23="",G23=""),0,(F23-G23)/G23)</f>
        <v>4.9115147735245964E-3</v>
      </c>
      <c r="I23" s="50">
        <f>IFERROR(ROUND(ABS(J13)+ABS(H23),4),0)</f>
        <v>8.6E-3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9.01</v>
      </c>
      <c r="G24" s="105">
        <v>9.02</v>
      </c>
      <c r="H24" s="52">
        <f>IF(OR(F24="",G24=""),0,F24-G24)</f>
        <v>-9.9999999999997868E-3</v>
      </c>
      <c r="I24" s="53">
        <f>IFERROR(ROUND(ABS(J14)+ABS(H24),2),0)</f>
        <v>0.05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-1.1086474501108411E-3</v>
      </c>
      <c r="I25" s="55">
        <f>IFERROR(ROUND(ABS(J15)+ABS(H25),4),0)</f>
        <v>8.5000000000000006E-3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7.1</v>
      </c>
      <c r="H26" s="56">
        <f>IF(OR(F26="",G26=""),0,F26-G26)</f>
        <v>-8.0000000000000071E-2</v>
      </c>
      <c r="I26" s="87">
        <f>IFERROR(ROUND(ABS(J16)+(ABS(H26)+ABS(H27))/2,2),0)</f>
        <v>7.0000000000000007E-2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10.1</v>
      </c>
      <c r="H27" s="56">
        <f>IF(OR(F27="",G27=""),0,F27-G27)</f>
        <v>-6.0000000000000497E-2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0.08</v>
      </c>
      <c r="H28" s="56">
        <f>IF(OR(F28="",G28=""),0,F28-G28)</f>
        <v>-0.08</v>
      </c>
      <c r="I28" s="57">
        <f>IFERROR(ROUND(ABS(J17)+AVERAGE(ABS(H28),ABS(H29)),2),0)</f>
        <v>0.83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125.13</v>
      </c>
      <c r="H29" s="58">
        <f>IF(OR(F29="",G29=""),0,F29-G29)</f>
        <v>-1.1299999999999955</v>
      </c>
      <c r="I29" s="59">
        <f>IFERROR(ROUND(ABS(J18)+ABS((H29)/G29),4),0)</f>
        <v>1.9599999999999999E-2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06258D-EAF3-4E98-95ED-61B78E8CFA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2023-12-28T19:21:18Z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