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DRIFT Calcs\LYS\"/>
    </mc:Choice>
  </mc:AlternateContent>
  <xr:revisionPtr revIDLastSave="0" documentId="8_{7EE19332-C224-40B6-BCF5-DB7FB51BD8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<sst xmlns="http://schemas.openxmlformats.org/spreadsheetml/2006/main" count="119" uniqueCount="79">
  <si>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</si>
  <si>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</si>
  <si>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</si>
  <si>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</si>
  <si>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</si>
  <si>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</si>
  <si>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</si>
  <si>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</si>
  <si>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</si>
  <si>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</si>
  <si>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</si>
  <si>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</si>
  <si>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</si>
  <si>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</si>
  <si>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</si>
  <si>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</si>
  <si>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</si>
  <si>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</si>
  <si>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</si>
  <si>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</si>
  <si>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</si>
  <si>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</si>
  <si>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</si>
  <si>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</si>
  <si>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</si>
  <si>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</si>
  <si>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</si>
  <si>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</si>
  <si>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</si>
  <si>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</si>
  <si>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</si>
  <si>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</si>
  <si>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</si>
  <si>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</si>
  <si>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</si>
  <si>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</si>
  <si>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</si>
  <si>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</si>
  <si>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</si>
  <si>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</si>
  <si>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</si>
  <si>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</si>
  <si>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</si>
  <si>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</si>
  <si>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</si>
  <si>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</si>
  <si>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</si>
  <si>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</si>
  <si>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</si>
  <si>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</si>
  <si>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</si>
  <si>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</si>
  <si>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</si>
  <si>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</si>
  <si>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</si>
  <si>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</si>
  <si>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</si>
  <si>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</si>
  <si>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</si>
  <si>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</si>
  <si>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</si>
  <si>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</si>
  <si>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</si>
  <si>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</si>
  <si>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</si>
  <si>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</si>
  <si>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</si>
  <si>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</si>
  <si>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</si>
  <si>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</si>
  <si>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</si>
  <si>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</si>
  <si>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</si>
  <si>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</si>
  <si>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THR-13</t>
  </si>
  <si>
    <t>LYS</t>
  </si>
  <si>
    <t>THR-24</t>
  </si>
  <si>
    <t>Richardson</t>
  </si>
  <si>
    <t>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</si>
</sst>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16.329999999999998</v>
      </c>
      <c r="G12" s="2">
        <v>16.37</v>
      </c>
      <c r="H12" s="1">
        <v>16.63</v>
      </c>
      <c r="I12" s="2">
        <v>16.440000000000001</v>
      </c>
      <c r="J12" s="26">
        <f>IF(COUNT(F12:I12)=4,(H12-F12)-(I12-G12),0)</f>
        <v>0.23000000000000043</v>
      </c>
      <c r="K12" s="20"/>
      <c r="L12" s="20"/>
      <c r="M12" s="118" t="s">
        <v>11</v>
      </c>
      <c r="N12" s="118"/>
      <c r="O12" s="6" t="s">
        <v>78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541</v>
      </c>
      <c r="G13" s="4">
        <v>545</v>
      </c>
      <c r="H13" s="3">
        <v>541</v>
      </c>
      <c r="I13" s="4">
        <v>545</v>
      </c>
      <c r="J13" s="29">
        <f>IF(COUNT(F13:I13)=4,((H13-F13)-(I13-G13))/F13,0)</f>
        <v>0</v>
      </c>
      <c r="K13" s="20"/>
      <c r="L13" s="75"/>
      <c r="M13" s="117" t="s">
        <v>14</v>
      </c>
      <c r="N13" s="117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7.74</v>
      </c>
      <c r="G14" s="124">
        <v>7.82</v>
      </c>
      <c r="H14" s="122">
        <v>7.78</v>
      </c>
      <c r="I14" s="124">
        <v>7.8</v>
      </c>
      <c r="J14" s="30">
        <f>IF(COUNT(F14:I15)=4,(H14-F14)-(I14-G14),0)</f>
        <v>6.0000000000000497E-2</v>
      </c>
      <c r="K14" s="20"/>
      <c r="L14" s="75"/>
      <c r="M14" s="118" t="s">
        <v>17</v>
      </c>
      <c r="N14" s="118"/>
      <c r="O14" s="7">
        <v>45398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7.7519379844961881E-3</v>
      </c>
      <c r="K15" s="20"/>
      <c r="L15" s="75"/>
      <c r="M15" s="117" t="s">
        <v>18</v>
      </c>
      <c r="N15" s="117"/>
      <c r="O15" s="72">
        <v>0.47222222222222221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7.96</v>
      </c>
      <c r="G16" s="4">
        <v>8.0500000000000007</v>
      </c>
      <c r="H16" s="8">
        <v>8</v>
      </c>
      <c r="I16" s="4">
        <v>8.01</v>
      </c>
      <c r="J16" s="32">
        <f>IF(COUNT(F16:I16)=4,(H16-F16)-(I16-G16),0)</f>
        <v>8.0000000000000959E-2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15.71</v>
      </c>
      <c r="G17" s="124">
        <v>15.13</v>
      </c>
      <c r="H17" s="122">
        <v>15.4</v>
      </c>
      <c r="I17" s="124">
        <v>16.600000000000001</v>
      </c>
      <c r="J17" s="30">
        <f>IF(COUNT(F17:I17)=4,(H17-F17)-(I17-G17),0)</f>
        <v>-1.7800000000000011</v>
      </c>
      <c r="K17" s="20"/>
      <c r="L17" s="75"/>
      <c r="M17" s="118" t="s">
        <v>23</v>
      </c>
      <c r="N17" s="118"/>
      <c r="O17" s="7">
        <v>45399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-0.1133036282622534</v>
      </c>
      <c r="K18" s="20"/>
      <c r="L18" s="75"/>
      <c r="M18" s="117" t="s">
        <v>24</v>
      </c>
      <c r="N18" s="117"/>
      <c r="O18" s="72">
        <v>0.4861111111111111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21.82</v>
      </c>
      <c r="G22" s="12">
        <v>21.87</v>
      </c>
      <c r="H22" s="44">
        <f>IF(OR(F22="",G22=""),0,F22-G22)</f>
        <v>-5.0000000000000711E-2</v>
      </c>
      <c r="I22" s="45">
        <f>IFERROR(ROUND(ABS(J12)+ABS(H22),2),0)</f>
        <v>0.28000000000000003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997.4</v>
      </c>
      <c r="H23" s="49">
        <f>IF(OR(F23="",G23=""),0,(F23-G23)/G23)</f>
        <v>2.6067776218167463E-3</v>
      </c>
      <c r="I23" s="50">
        <f>IFERROR(ROUND(ABS(J13)+ABS(H23),4),0)</f>
        <v>2.5999999999999999E-3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9.02</v>
      </c>
      <c r="G24" s="105">
        <v>8.9</v>
      </c>
      <c r="H24" s="52">
        <f>IF(OR(F24="",G24=""),0,F24-G24)</f>
        <v>0.11999999999999922</v>
      </c>
      <c r="I24" s="53">
        <f>IFERROR(ROUND(ABS(J14)+ABS(H24),2),0)</f>
        <v>0.18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1.3483146067415642E-2</v>
      </c>
      <c r="I25" s="55">
        <f>IFERROR(ROUND(ABS(J15)+ABS(H25),4),0)</f>
        <v>2.12E-2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7.09</v>
      </c>
      <c r="H26" s="56">
        <f>IF(OR(F26="",G26=""),0,F26-G26)</f>
        <v>-7.0000000000000284E-2</v>
      </c>
      <c r="I26" s="87">
        <f>IFERROR(ROUND(ABS(J16)+(ABS(H26)+ABS(H27))/2,2),0)</f>
        <v>0.14000000000000001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10.1</v>
      </c>
      <c r="H27" s="56">
        <f>IF(OR(F27="",G27=""),0,F27-G27)</f>
        <v>-4.9999999999998934E-2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-0.08</v>
      </c>
      <c r="H28" s="56">
        <f>IF(OR(F28="",G28=""),0,F28-G28)</f>
        <v>0.08</v>
      </c>
      <c r="I28" s="57">
        <f>IFERROR(ROUND(ABS(J17)+AVERAGE(ABS(H28),ABS(H29)),2),0)</f>
        <v>2.17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123.31</v>
      </c>
      <c r="H29" s="58">
        <f>IF(OR(F29="",G29=""),0,F29-G29)</f>
        <v>0.68999999999999773</v>
      </c>
      <c r="I29" s="59">
        <f>IFERROR(ROUND(ABS(J18)+ABS((H29)/G29),4),0)</f>
        <v>0.11890000000000001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2024-04-22T19:13:43Z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