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 Programs\modeltech64_2020.4\Kyber\pre_sim_v1\"/>
    </mc:Choice>
  </mc:AlternateContent>
  <bookViews>
    <workbookView xWindow="-105" yWindow="-105" windowWidth="23250" windowHeight="12450"/>
  </bookViews>
  <sheets>
    <sheet name="key_gen" sheetId="1" r:id="rId1"/>
    <sheet name="enc" sheetId="2" r:id="rId2"/>
    <sheet name="dec" sheetId="3" r:id="rId3"/>
    <sheet name="工作表1" sheetId="4" r:id="rId4"/>
  </sheets>
  <definedNames>
    <definedName name="_xlnm.Print_Area" localSheetId="0">key_gen!$A$1:$AL$33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3" l="1"/>
  <c r="X45" i="2"/>
  <c r="T38" i="1"/>
  <c r="S38" i="1"/>
  <c r="AA17" i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AO17" i="1" s="1"/>
  <c r="AP17" i="1" s="1"/>
  <c r="AQ17" i="1" s="1"/>
  <c r="AR17" i="1" s="1"/>
  <c r="AS17" i="1" s="1"/>
  <c r="AT17" i="1" s="1"/>
  <c r="AU17" i="1" s="1"/>
  <c r="AV17" i="1" s="1"/>
  <c r="AW17" i="1" s="1"/>
  <c r="AX17" i="1" s="1"/>
  <c r="AY17" i="1" s="1"/>
  <c r="AZ17" i="1" s="1"/>
  <c r="BA17" i="1" s="1"/>
  <c r="BB17" i="1" s="1"/>
  <c r="BC17" i="1" s="1"/>
  <c r="BD17" i="1" s="1"/>
  <c r="BE17" i="1" s="1"/>
  <c r="BF17" i="1" s="1"/>
  <c r="BG17" i="1" s="1"/>
  <c r="K14" i="1"/>
  <c r="AA29" i="2"/>
  <c r="U29" i="2"/>
  <c r="G12" i="1"/>
  <c r="H12" i="1"/>
  <c r="I12" i="1" s="1"/>
  <c r="J12" i="1" s="1"/>
  <c r="K12" i="1" s="1"/>
  <c r="L12" i="1" s="1"/>
  <c r="X7" i="1"/>
  <c r="Y7" i="1"/>
  <c r="AA19" i="1"/>
  <c r="AL18" i="1"/>
  <c r="AO18" i="1"/>
  <c r="AR18" i="1"/>
  <c r="AU18" i="1"/>
  <c r="BA18" i="1"/>
  <c r="BD18" i="1"/>
  <c r="AC19" i="1"/>
  <c r="AH19" i="1"/>
  <c r="AN19" i="1"/>
  <c r="AQ19" i="1"/>
  <c r="AT19" i="1"/>
  <c r="AW19" i="1"/>
  <c r="BC19" i="1"/>
  <c r="BF19" i="1"/>
  <c r="V19" i="1"/>
  <c r="O19" i="1"/>
  <c r="F7" i="1"/>
  <c r="G7" i="1" s="1"/>
  <c r="H7" i="1" s="1"/>
  <c r="I7" i="1" s="1"/>
  <c r="J7" i="1" s="1"/>
  <c r="K7" i="1" s="1"/>
  <c r="L7" i="1" s="1"/>
  <c r="M7" i="1" s="1"/>
  <c r="N7" i="1" s="1"/>
  <c r="F12" i="1"/>
  <c r="G8" i="1"/>
  <c r="G9" i="1" s="1"/>
  <c r="M9" i="1"/>
  <c r="R9" i="1"/>
  <c r="I17" i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O10" i="2"/>
  <c r="Y5" i="2"/>
  <c r="H10" i="2"/>
  <c r="G10" i="2"/>
  <c r="H22" i="2"/>
  <c r="I15" i="2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AN15" i="2" s="1"/>
  <c r="AO15" i="2" s="1"/>
  <c r="AP15" i="2" s="1"/>
  <c r="AA10" i="2"/>
  <c r="AB10" i="2" s="1"/>
  <c r="W7" i="2"/>
  <c r="Y17" i="2"/>
  <c r="AF16" i="2"/>
  <c r="AI16" i="2"/>
  <c r="AE17" i="2"/>
  <c r="AH17" i="2"/>
  <c r="AK17" i="2"/>
  <c r="U10" i="2"/>
  <c r="V10" i="2" s="1"/>
  <c r="Q7" i="2"/>
  <c r="O17" i="2"/>
  <c r="AM10" i="2"/>
  <c r="AN10" i="2" s="1"/>
  <c r="L7" i="2"/>
  <c r="J12" i="2"/>
  <c r="E12" i="2"/>
  <c r="H15" i="2"/>
  <c r="AD12" i="3"/>
  <c r="AB11" i="3"/>
  <c r="X12" i="3"/>
  <c r="V11" i="3"/>
  <c r="U12" i="3"/>
  <c r="S11" i="3"/>
  <c r="R12" i="3"/>
  <c r="P11" i="3"/>
  <c r="D5" i="3"/>
  <c r="E5" i="3" s="1"/>
  <c r="F5" i="3" s="1"/>
  <c r="G5" i="3" s="1"/>
  <c r="H5" i="3" s="1"/>
  <c r="I5" i="3" s="1"/>
  <c r="F10" i="3"/>
  <c r="G10" i="3" s="1"/>
  <c r="H10" i="3" s="1"/>
  <c r="I10" i="3" s="1"/>
  <c r="J10" i="3" s="1"/>
  <c r="K10" i="3" s="1"/>
  <c r="L10" i="3" s="1"/>
  <c r="M10" i="3" s="1"/>
  <c r="N10" i="3" s="1"/>
  <c r="O10" i="3" s="1"/>
  <c r="P10" i="3" s="1"/>
  <c r="Q10" i="3" s="1"/>
  <c r="R10" i="3" s="1"/>
  <c r="S10" i="3" s="1"/>
  <c r="T10" i="3" s="1"/>
  <c r="U10" i="3" s="1"/>
  <c r="V10" i="3" s="1"/>
  <c r="W10" i="3" s="1"/>
  <c r="X10" i="3" s="1"/>
  <c r="Y10" i="3" s="1"/>
  <c r="Z10" i="3" s="1"/>
  <c r="AA10" i="3" s="1"/>
  <c r="AB10" i="3" s="1"/>
  <c r="AC10" i="3" s="1"/>
  <c r="AD10" i="3" s="1"/>
  <c r="AE10" i="3" s="1"/>
  <c r="AQ24" i="2"/>
  <c r="AO23" i="2"/>
  <c r="AN24" i="2"/>
  <c r="AL23" i="2"/>
  <c r="AH24" i="2"/>
  <c r="AF23" i="2"/>
  <c r="AE24" i="2"/>
  <c r="AC23" i="2"/>
  <c r="AB24" i="2"/>
  <c r="Z23" i="2"/>
  <c r="Y24" i="2"/>
  <c r="W23" i="2"/>
  <c r="S24" i="2"/>
  <c r="Q23" i="2"/>
  <c r="P24" i="2"/>
  <c r="N23" i="2"/>
  <c r="M24" i="2"/>
  <c r="K23" i="2"/>
  <c r="J24" i="2"/>
  <c r="H23" i="2"/>
  <c r="D11" i="2"/>
  <c r="E10" i="2" s="1"/>
  <c r="F10" i="2" s="1"/>
  <c r="I10" i="2" s="1"/>
  <c r="J10" i="2" s="1"/>
  <c r="K10" i="2" s="1"/>
  <c r="F6" i="2"/>
  <c r="F7" i="2" s="1"/>
  <c r="F5" i="2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I18" i="4"/>
  <c r="E18" i="4"/>
  <c r="G17" i="4"/>
  <c r="C17" i="4"/>
  <c r="AD12" i="1" l="1"/>
  <c r="X12" i="1"/>
  <c r="Q7" i="1"/>
  <c r="R7" i="1" s="1"/>
  <c r="S7" i="1" s="1"/>
  <c r="V7" i="1" s="1"/>
  <c r="W7" i="1" s="1"/>
  <c r="V5" i="2"/>
  <c r="W5" i="2" s="1"/>
  <c r="X5" i="2" s="1"/>
  <c r="I22" i="2"/>
  <c r="J22" i="2" s="1"/>
  <c r="K22" i="2" s="1"/>
  <c r="L22" i="2" s="1"/>
  <c r="M22" i="2" s="1"/>
  <c r="N22" i="2" s="1"/>
  <c r="O22" i="2" s="1"/>
  <c r="P22" i="2" s="1"/>
  <c r="Q22" i="2" s="1"/>
  <c r="R22" i="2" s="1"/>
  <c r="S22" i="2" s="1"/>
  <c r="T22" i="2" s="1"/>
  <c r="U22" i="2" s="1"/>
  <c r="V22" i="2" s="1"/>
  <c r="W22" i="2" s="1"/>
  <c r="X22" i="2" s="1"/>
  <c r="Y22" i="2" s="1"/>
  <c r="Z22" i="2" s="1"/>
  <c r="AA22" i="2" s="1"/>
  <c r="AB22" i="2" s="1"/>
  <c r="AC22" i="2" s="1"/>
  <c r="AD22" i="2" s="1"/>
  <c r="AE22" i="2" s="1"/>
  <c r="AF22" i="2" s="1"/>
  <c r="AG22" i="2" s="1"/>
  <c r="AH22" i="2" s="1"/>
  <c r="AI22" i="2" s="1"/>
  <c r="AJ22" i="2" s="1"/>
  <c r="AK22" i="2" s="1"/>
  <c r="AL22" i="2" s="1"/>
  <c r="AM22" i="2" s="1"/>
  <c r="AN22" i="2" s="1"/>
  <c r="AO22" i="2" s="1"/>
  <c r="AP22" i="2" s="1"/>
  <c r="AQ22" i="2" s="1"/>
  <c r="AR22" i="2" s="1"/>
  <c r="AC12" i="1" l="1"/>
  <c r="AE12" i="1"/>
  <c r="AF12" i="1" s="1"/>
  <c r="W12" i="1"/>
  <c r="Y12" i="1"/>
  <c r="Z12" i="1" s="1"/>
</calcChain>
</file>

<file path=xl/sharedStrings.xml><?xml version="1.0" encoding="utf-8"?>
<sst xmlns="http://schemas.openxmlformats.org/spreadsheetml/2006/main" count="506" uniqueCount="169">
  <si>
    <t>NTT</t>
  </si>
  <si>
    <t>NTT</t>
    <phoneticPr fontId="1" type="noConversion"/>
  </si>
  <si>
    <t>CBD_s0</t>
    <phoneticPr fontId="1" type="noConversion"/>
  </si>
  <si>
    <t>NTT_s0</t>
    <phoneticPr fontId="1" type="noConversion"/>
  </si>
  <si>
    <t>CBD3_s1</t>
    <phoneticPr fontId="1" type="noConversion"/>
  </si>
  <si>
    <t>NTT_s1</t>
    <phoneticPr fontId="1" type="noConversion"/>
  </si>
  <si>
    <t>CBD_e1</t>
    <phoneticPr fontId="1" type="noConversion"/>
  </si>
  <si>
    <t>CBD_e0</t>
    <phoneticPr fontId="1" type="noConversion"/>
  </si>
  <si>
    <t>RAM1</t>
  </si>
  <si>
    <t>RAM1</t>
    <phoneticPr fontId="1" type="noConversion"/>
  </si>
  <si>
    <t>RAM2</t>
  </si>
  <si>
    <t>RAM2</t>
    <phoneticPr fontId="1" type="noConversion"/>
  </si>
  <si>
    <t>RAM0</t>
  </si>
  <si>
    <t>RAM0</t>
    <phoneticPr fontId="1" type="noConversion"/>
  </si>
  <si>
    <t>RAM3</t>
  </si>
  <si>
    <t>RAM3</t>
    <phoneticPr fontId="1" type="noConversion"/>
  </si>
  <si>
    <t>RAM4</t>
  </si>
  <si>
    <t>RAM4</t>
    <phoneticPr fontId="1" type="noConversion"/>
  </si>
  <si>
    <t>MUL_A00_s0</t>
    <phoneticPr fontId="1" type="noConversion"/>
  </si>
  <si>
    <t>MUL_A01_s1</t>
    <phoneticPr fontId="1" type="noConversion"/>
  </si>
  <si>
    <t>RAM5</t>
  </si>
  <si>
    <t>RAM5</t>
    <phoneticPr fontId="1" type="noConversion"/>
  </si>
  <si>
    <t>RAM6</t>
  </si>
  <si>
    <t>RAM6</t>
    <phoneticPr fontId="1" type="noConversion"/>
  </si>
  <si>
    <t>RAM7</t>
  </si>
  <si>
    <t>RAM7</t>
    <phoneticPr fontId="1" type="noConversion"/>
  </si>
  <si>
    <t>ADD_t0</t>
    <phoneticPr fontId="1" type="noConversion"/>
  </si>
  <si>
    <t>ADD_e0</t>
    <phoneticPr fontId="1" type="noConversion"/>
  </si>
  <si>
    <t>RAM_7</t>
  </si>
  <si>
    <t>RAM_7</t>
    <phoneticPr fontId="1" type="noConversion"/>
  </si>
  <si>
    <t>MUL_A10_s0</t>
    <phoneticPr fontId="1" type="noConversion"/>
  </si>
  <si>
    <t>MUL_A11_s1</t>
    <phoneticPr fontId="1" type="noConversion"/>
  </si>
  <si>
    <t>ADD_t1</t>
    <phoneticPr fontId="1" type="noConversion"/>
  </si>
  <si>
    <t>ADD_e1</t>
    <phoneticPr fontId="1" type="noConversion"/>
  </si>
  <si>
    <t>CBD3_r0</t>
    <phoneticPr fontId="1" type="noConversion"/>
  </si>
  <si>
    <t>CBD3_r1</t>
    <phoneticPr fontId="1" type="noConversion"/>
  </si>
  <si>
    <t>CBD3_e10</t>
    <phoneticPr fontId="1" type="noConversion"/>
  </si>
  <si>
    <t>CBD3_e11</t>
    <phoneticPr fontId="1" type="noConversion"/>
  </si>
  <si>
    <t>CBD2_e2</t>
    <phoneticPr fontId="1" type="noConversion"/>
  </si>
  <si>
    <t>NTT_r0</t>
    <phoneticPr fontId="1" type="noConversion"/>
  </si>
  <si>
    <t>NTT_r1</t>
    <phoneticPr fontId="1" type="noConversion"/>
  </si>
  <si>
    <t>MUL_A00_r0</t>
    <phoneticPr fontId="1" type="noConversion"/>
  </si>
  <si>
    <t>MUL_A10_r1</t>
    <phoneticPr fontId="1" type="noConversion"/>
  </si>
  <si>
    <t>ADD_u0</t>
    <phoneticPr fontId="1" type="noConversion"/>
  </si>
  <si>
    <t>ADD_e10</t>
    <phoneticPr fontId="1" type="noConversion"/>
  </si>
  <si>
    <t>INVNTT_u0</t>
    <phoneticPr fontId="1" type="noConversion"/>
  </si>
  <si>
    <t>MUL_A01_r0</t>
    <phoneticPr fontId="1" type="noConversion"/>
  </si>
  <si>
    <t>MUL_A11_r1</t>
    <phoneticPr fontId="1" type="noConversion"/>
  </si>
  <si>
    <t>ADD_u1</t>
    <phoneticPr fontId="1" type="noConversion"/>
  </si>
  <si>
    <t>ADD_e2</t>
    <phoneticPr fontId="1" type="noConversion"/>
  </si>
  <si>
    <t>INVNTT_u1</t>
    <phoneticPr fontId="1" type="noConversion"/>
  </si>
  <si>
    <t>MUL_t0_r0</t>
    <phoneticPr fontId="1" type="noConversion"/>
  </si>
  <si>
    <t>ADD_e11</t>
    <phoneticPr fontId="1" type="noConversion"/>
  </si>
  <si>
    <t>MUL_t1_r1</t>
    <phoneticPr fontId="1" type="noConversion"/>
  </si>
  <si>
    <t>ADD_v</t>
    <phoneticPr fontId="1" type="noConversion"/>
  </si>
  <si>
    <t>decode_u0</t>
    <phoneticPr fontId="1" type="noConversion"/>
  </si>
  <si>
    <t>decode_u1</t>
    <phoneticPr fontId="1" type="noConversion"/>
  </si>
  <si>
    <t>NTT_u0</t>
    <phoneticPr fontId="1" type="noConversion"/>
  </si>
  <si>
    <t>NTT_u1</t>
    <phoneticPr fontId="1" type="noConversion"/>
  </si>
  <si>
    <t>decode_s0</t>
    <phoneticPr fontId="1" type="noConversion"/>
  </si>
  <si>
    <t>decode_s1</t>
    <phoneticPr fontId="1" type="noConversion"/>
  </si>
  <si>
    <t>MUL_s0_u0</t>
    <phoneticPr fontId="1" type="noConversion"/>
  </si>
  <si>
    <t>MUL_s1_u1</t>
    <phoneticPr fontId="1" type="noConversion"/>
  </si>
  <si>
    <t>decode_v</t>
    <phoneticPr fontId="1" type="noConversion"/>
  </si>
  <si>
    <t>ADD_su</t>
    <phoneticPr fontId="1" type="noConversion"/>
  </si>
  <si>
    <t>INVNTT_su</t>
    <phoneticPr fontId="1" type="noConversion"/>
  </si>
  <si>
    <t>SUB_v_su</t>
    <phoneticPr fontId="1" type="noConversion"/>
  </si>
  <si>
    <t>decode_m</t>
    <phoneticPr fontId="1" type="noConversion"/>
  </si>
  <si>
    <t>CBD_n2</t>
    <phoneticPr fontId="1" type="noConversion"/>
  </si>
  <si>
    <t>CBD_n1</t>
    <phoneticPr fontId="1" type="noConversion"/>
  </si>
  <si>
    <t>INVNTT</t>
    <phoneticPr fontId="1" type="noConversion"/>
  </si>
  <si>
    <t>MULT</t>
    <phoneticPr fontId="1" type="noConversion"/>
  </si>
  <si>
    <t>ADD</t>
    <phoneticPr fontId="1" type="noConversion"/>
  </si>
  <si>
    <t>start_cycle</t>
    <phoneticPr fontId="1" type="noConversion"/>
  </si>
  <si>
    <t>length</t>
    <phoneticPr fontId="1" type="noConversion"/>
  </si>
  <si>
    <t>READ</t>
    <phoneticPr fontId="1" type="noConversion"/>
  </si>
  <si>
    <t>WRITE</t>
    <phoneticPr fontId="1" type="noConversion"/>
  </si>
  <si>
    <t>簡化時序表如下</t>
    <phoneticPr fontId="1" type="noConversion"/>
  </si>
  <si>
    <t>start cycle</t>
    <phoneticPr fontId="1" type="noConversion"/>
  </si>
  <si>
    <t>CBD_n1</t>
    <phoneticPr fontId="1" type="noConversion"/>
  </si>
  <si>
    <t>A_gen</t>
    <phoneticPr fontId="1" type="noConversion"/>
  </si>
  <si>
    <t>A00</t>
    <phoneticPr fontId="1" type="noConversion"/>
  </si>
  <si>
    <t>A01</t>
    <phoneticPr fontId="1" type="noConversion"/>
  </si>
  <si>
    <t>A10</t>
    <phoneticPr fontId="1" type="noConversion"/>
  </si>
  <si>
    <t>A11</t>
    <phoneticPr fontId="1" type="noConversion"/>
  </si>
  <si>
    <t>w_mem</t>
    <phoneticPr fontId="1" type="noConversion"/>
  </si>
  <si>
    <t>r_mem</t>
    <phoneticPr fontId="1" type="noConversion"/>
  </si>
  <si>
    <t>encode_sk</t>
    <phoneticPr fontId="1" type="noConversion"/>
  </si>
  <si>
    <t>encode_pk</t>
    <phoneticPr fontId="1" type="noConversion"/>
  </si>
  <si>
    <t>r_mem</t>
    <phoneticPr fontId="1" type="noConversion"/>
  </si>
  <si>
    <t>RAM4</t>
    <phoneticPr fontId="1" type="noConversion"/>
  </si>
  <si>
    <t>RAM5</t>
    <phoneticPr fontId="1" type="noConversion"/>
  </si>
  <si>
    <t>RAM6</t>
    <phoneticPr fontId="1" type="noConversion"/>
  </si>
  <si>
    <t>RAM7</t>
    <phoneticPr fontId="1" type="noConversion"/>
  </si>
  <si>
    <t>WRITE</t>
    <phoneticPr fontId="1" type="noConversion"/>
  </si>
  <si>
    <t>A00</t>
    <phoneticPr fontId="1" type="noConversion"/>
  </si>
  <si>
    <t>A10</t>
    <phoneticPr fontId="1" type="noConversion"/>
  </si>
  <si>
    <t>A11</t>
    <phoneticPr fontId="1" type="noConversion"/>
  </si>
  <si>
    <t>RAM0</t>
    <phoneticPr fontId="1" type="noConversion"/>
  </si>
  <si>
    <t>RAM1</t>
    <phoneticPr fontId="1" type="noConversion"/>
  </si>
  <si>
    <t>RAM3</t>
    <phoneticPr fontId="1" type="noConversion"/>
  </si>
  <si>
    <t>s0</t>
    <phoneticPr fontId="1" type="noConversion"/>
  </si>
  <si>
    <t>s1</t>
    <phoneticPr fontId="1" type="noConversion"/>
  </si>
  <si>
    <t>e0</t>
    <phoneticPr fontId="1" type="noConversion"/>
  </si>
  <si>
    <t>e1</t>
    <phoneticPr fontId="1" type="noConversion"/>
  </si>
  <si>
    <t>e10</t>
    <phoneticPr fontId="1" type="noConversion"/>
  </si>
  <si>
    <t>e11</t>
    <phoneticPr fontId="1" type="noConversion"/>
  </si>
  <si>
    <t>e2</t>
    <phoneticPr fontId="1" type="noConversion"/>
  </si>
  <si>
    <t>ADD_m</t>
    <phoneticPr fontId="1" type="noConversion"/>
  </si>
  <si>
    <t>ADD_e10</t>
  </si>
  <si>
    <t>MUL_A01_r0</t>
  </si>
  <si>
    <t>MUL_A11_r1</t>
  </si>
  <si>
    <t>ADD_u1</t>
  </si>
  <si>
    <t>ADD_e11</t>
    <phoneticPr fontId="1" type="noConversion"/>
  </si>
  <si>
    <t>decode_pk</t>
    <phoneticPr fontId="1" type="noConversion"/>
  </si>
  <si>
    <t>t0-RAM0</t>
    <phoneticPr fontId="1" type="noConversion"/>
  </si>
  <si>
    <t>t1-RAM1</t>
    <phoneticPr fontId="1" type="noConversion"/>
  </si>
  <si>
    <t>start_cycle</t>
    <phoneticPr fontId="1" type="noConversion"/>
  </si>
  <si>
    <t>length</t>
    <phoneticPr fontId="1" type="noConversion"/>
  </si>
  <si>
    <t>MUL_t0_r0</t>
    <phoneticPr fontId="1" type="noConversion"/>
  </si>
  <si>
    <t>MUL_t1_r1</t>
    <phoneticPr fontId="1" type="noConversion"/>
  </si>
  <si>
    <t>NTT_processer</t>
    <phoneticPr fontId="1" type="noConversion"/>
  </si>
  <si>
    <t>ADD_v</t>
    <phoneticPr fontId="1" type="noConversion"/>
  </si>
  <si>
    <t>ADD_e2</t>
    <phoneticPr fontId="1" type="noConversion"/>
  </si>
  <si>
    <t>decode_m</t>
    <phoneticPr fontId="1" type="noConversion"/>
  </si>
  <si>
    <t>RAM0</t>
    <phoneticPr fontId="1" type="noConversion"/>
  </si>
  <si>
    <t>decoder</t>
    <phoneticPr fontId="1" type="noConversion"/>
  </si>
  <si>
    <t>RAM1</t>
    <phoneticPr fontId="1" type="noConversion"/>
  </si>
  <si>
    <t>decode_c</t>
    <phoneticPr fontId="1" type="noConversion"/>
  </si>
  <si>
    <t>decode_sk</t>
    <phoneticPr fontId="1" type="noConversion"/>
  </si>
  <si>
    <t>MUL_s0_u0</t>
    <phoneticPr fontId="1" type="noConversion"/>
  </si>
  <si>
    <t>ADD_su</t>
    <phoneticPr fontId="1" type="noConversion"/>
  </si>
  <si>
    <t>SUB_v_su</t>
    <phoneticPr fontId="1" type="noConversion"/>
  </si>
  <si>
    <t>r_mem</t>
    <phoneticPr fontId="1" type="noConversion"/>
  </si>
  <si>
    <t>w_mem</t>
    <phoneticPr fontId="1" type="noConversion"/>
  </si>
  <si>
    <t>x</t>
    <phoneticPr fontId="1" type="noConversion"/>
  </si>
  <si>
    <t>start_cycle</t>
    <phoneticPr fontId="1" type="noConversion"/>
  </si>
  <si>
    <t>encode_c</t>
    <phoneticPr fontId="1" type="noConversion"/>
  </si>
  <si>
    <t>encode_m</t>
    <phoneticPr fontId="1" type="noConversion"/>
  </si>
  <si>
    <t>G</t>
    <phoneticPr fontId="1" type="noConversion"/>
  </si>
  <si>
    <t>start_cycle</t>
    <phoneticPr fontId="1" type="noConversion"/>
  </si>
  <si>
    <t>G</t>
    <phoneticPr fontId="1" type="noConversion"/>
  </si>
  <si>
    <t>RAM7</t>
    <phoneticPr fontId="1" type="noConversion"/>
  </si>
  <si>
    <t>x</t>
    <phoneticPr fontId="1" type="noConversion"/>
  </si>
  <si>
    <t>INVNTT_v</t>
    <phoneticPr fontId="1" type="noConversion"/>
  </si>
  <si>
    <t>RAM0</t>
    <phoneticPr fontId="1" type="noConversion"/>
  </si>
  <si>
    <t>reset</t>
    <phoneticPr fontId="1" type="noConversion"/>
  </si>
  <si>
    <t>rseet</t>
    <phoneticPr fontId="1" type="noConversion"/>
  </si>
  <si>
    <t>r0</t>
    <phoneticPr fontId="1" type="noConversion"/>
  </si>
  <si>
    <t>r1</t>
    <phoneticPr fontId="1" type="noConversion"/>
  </si>
  <si>
    <t>RAM</t>
    <phoneticPr fontId="1" type="noConversion"/>
  </si>
  <si>
    <t>RAM4</t>
    <phoneticPr fontId="1" type="noConversion"/>
  </si>
  <si>
    <t>RAM6</t>
    <phoneticPr fontId="1" type="noConversion"/>
  </si>
  <si>
    <t>RAM6</t>
    <phoneticPr fontId="1" type="noConversion"/>
  </si>
  <si>
    <t>RAM7</t>
    <phoneticPr fontId="1" type="noConversion"/>
  </si>
  <si>
    <t>NTT_e0</t>
    <phoneticPr fontId="1" type="noConversion"/>
  </si>
  <si>
    <t>NTT_e1</t>
    <phoneticPr fontId="1" type="noConversion"/>
  </si>
  <si>
    <t>Encode_pk</t>
    <phoneticPr fontId="1" type="noConversion"/>
  </si>
  <si>
    <t>Encode_sk</t>
    <phoneticPr fontId="1" type="noConversion"/>
  </si>
  <si>
    <t>Decode_sk</t>
    <phoneticPr fontId="1" type="noConversion"/>
  </si>
  <si>
    <t>Decode_pk</t>
    <phoneticPr fontId="1" type="noConversion"/>
  </si>
  <si>
    <t>Decode_c</t>
    <phoneticPr fontId="1" type="noConversion"/>
  </si>
  <si>
    <t>Decode_m</t>
    <phoneticPr fontId="1" type="noConversion"/>
  </si>
  <si>
    <t>Encode_c</t>
    <phoneticPr fontId="1" type="noConversion"/>
  </si>
  <si>
    <t>Encode_m</t>
    <phoneticPr fontId="1" type="noConversion"/>
  </si>
  <si>
    <t>CODER</t>
    <phoneticPr fontId="1" type="noConversion"/>
  </si>
  <si>
    <t>CODER</t>
    <phoneticPr fontId="1" type="noConversion"/>
  </si>
  <si>
    <t>coder_st_encode_pk</t>
    <phoneticPr fontId="1" type="noConversion"/>
  </si>
  <si>
    <t>coder_st_encode_sk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</si>
</sst>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等线"/>
      <family val="2"/>
      <charset val="136"/>
      <scheme val="minor"/>
    </font>
    <font>
      <sz val="9"/>
      <name val="等线"/>
      <family val="2"/>
      <charset val="136"/>
      <scheme val="minor"/>
    </font>
    <font>
      <sz val="11"/>
      <color rgb="FFCCCCCC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5" borderId="1" xfId="0" applyFill="1" applyBorder="1">
      <alignment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BH40"/>
  <sheetViews>
    <sheetView tabSelected="1" zoomScaleNormal="100" zoomScaleSheetLayoutView="55" workbookViewId="0">
      <selection activeCell="I23" sqref="I23"/>
    </sheetView>
  </sheetViews>
  <sheetFormatPr defaultColWidth="8.875" defaultRowHeight="15.75" x14ac:dyDescent="0.25"/>
  <cols>
    <col min="1" max="2" width="8.875" style="1"/>
    <col min="3" max="3" width="19.125" style="1" bestFit="1" customWidth="1"/>
    <col min="4" max="4" width="4.375" style="1" bestFit="1" customWidth="1"/>
    <col min="5" max="5" width="9.5" style="1" bestFit="1" customWidth="1"/>
    <col min="6" max="6" width="10.5" style="1" bestFit="1" customWidth="1"/>
    <col min="7" max="7" width="9" style="1" bestFit="1" customWidth="1"/>
    <col min="8" max="9" width="14.625" style="1" bestFit="1" customWidth="1"/>
    <col min="10" max="11" width="9.25" style="1" bestFit="1" customWidth="1"/>
    <col min="12" max="12" width="9.5" style="1" bestFit="1" customWidth="1"/>
    <col min="13" max="14" width="14.625" style="1" bestFit="1" customWidth="1"/>
    <col min="15" max="16" width="9.25" style="1" bestFit="1" customWidth="1"/>
    <col min="17" max="17" width="11.75" style="1" bestFit="1" customWidth="1"/>
    <col min="18" max="18" width="11.5" style="1" bestFit="1" customWidth="1"/>
    <col min="19" max="19" width="11.25" style="1" bestFit="1" customWidth="1"/>
    <col min="20" max="21" width="6.375" style="1" bestFit="1" customWidth="1"/>
    <col min="22" max="22" width="5.375" style="1" bestFit="1" customWidth="1"/>
    <col min="23" max="26" width="8" style="1" bestFit="1" customWidth="1"/>
    <col min="27" max="28" width="5.375" style="1" bestFit="1" customWidth="1"/>
    <col min="29" max="31" width="8" style="1" bestFit="1" customWidth="1"/>
    <col min="32" max="32" width="6.375" style="1" bestFit="1" customWidth="1"/>
    <col min="33" max="33" width="5.375" style="1" bestFit="1" customWidth="1"/>
    <col min="34" max="35" width="8" style="1" bestFit="1" customWidth="1"/>
    <col min="36" max="36" width="5.375" style="1" bestFit="1" customWidth="1"/>
    <col min="37" max="38" width="8" style="1" bestFit="1" customWidth="1"/>
    <col min="39" max="39" width="6.375" style="1" bestFit="1" customWidth="1"/>
    <col min="40" max="41" width="8" style="1" bestFit="1" customWidth="1"/>
    <col min="42" max="42" width="6.375" style="1" bestFit="1" customWidth="1"/>
    <col min="43" max="44" width="8" style="1" bestFit="1" customWidth="1"/>
    <col min="45" max="45" width="6.375" style="1" bestFit="1" customWidth="1"/>
    <col min="46" max="47" width="8" style="1" bestFit="1" customWidth="1"/>
    <col min="48" max="48" width="6.375" style="1" bestFit="1" customWidth="1"/>
    <col min="49" max="50" width="8" style="1" bestFit="1" customWidth="1"/>
    <col min="51" max="51" width="6.375" style="1" bestFit="1" customWidth="1"/>
    <col min="52" max="53" width="8" style="1" bestFit="1" customWidth="1"/>
    <col min="54" max="54" width="6.375" style="1" bestFit="1" customWidth="1"/>
    <col min="55" max="56" width="8" style="1" bestFit="1" customWidth="1"/>
    <col min="57" max="57" width="6.375" style="1" bestFit="1" customWidth="1"/>
    <col min="58" max="58" width="8" style="1" bestFit="1" customWidth="1"/>
    <col min="59" max="59" width="20.5" style="1" bestFit="1" customWidth="1"/>
    <col min="60" max="60" width="19.375" style="1" bestFit="1" customWidth="1"/>
    <col min="61" max="16384" width="8.875" style="1"/>
  </cols>
  <sheetData>
    <row r="2" spans="3:60" x14ac:dyDescent="0.25">
      <c r="C2" s="1" t="s">
        <v>139</v>
      </c>
      <c r="D2" s="5" t="s">
        <v>141</v>
      </c>
      <c r="H2" s="4" t="s">
        <v>75</v>
      </c>
      <c r="J2" s="3" t="s">
        <v>76</v>
      </c>
    </row>
    <row r="3" spans="3:60" x14ac:dyDescent="0.25">
      <c r="C3" s="1" t="s">
        <v>140</v>
      </c>
      <c r="D3" s="6">
        <v>0</v>
      </c>
    </row>
    <row r="4" spans="3:60" x14ac:dyDescent="0.25">
      <c r="C4" s="1" t="s">
        <v>74</v>
      </c>
      <c r="D4" s="6">
        <v>29</v>
      </c>
    </row>
    <row r="6" spans="3:60" x14ac:dyDescent="0.25">
      <c r="C6" s="1" t="s">
        <v>80</v>
      </c>
      <c r="F6" s="19" t="s">
        <v>95</v>
      </c>
      <c r="G6" s="20"/>
      <c r="H6" s="20"/>
      <c r="I6" s="21"/>
      <c r="J6" s="1" t="s">
        <v>146</v>
      </c>
      <c r="K6" s="19" t="s">
        <v>82</v>
      </c>
      <c r="L6" s="20"/>
      <c r="M6" s="20"/>
      <c r="N6" s="21"/>
      <c r="P6" s="1" t="s">
        <v>146</v>
      </c>
      <c r="Q6" s="19" t="s">
        <v>83</v>
      </c>
      <c r="R6" s="20"/>
      <c r="S6" s="21"/>
      <c r="U6" s="1" t="s">
        <v>146</v>
      </c>
      <c r="V6" s="19" t="s">
        <v>84</v>
      </c>
      <c r="W6" s="20"/>
      <c r="X6" s="21"/>
      <c r="Y6" s="1" t="s">
        <v>146</v>
      </c>
    </row>
    <row r="7" spans="3:60" x14ac:dyDescent="0.25">
      <c r="C7" s="1" t="s">
        <v>73</v>
      </c>
      <c r="F7" s="6">
        <f>33</f>
        <v>33</v>
      </c>
      <c r="G7" s="6">
        <f>F7+F8</f>
        <v>87</v>
      </c>
      <c r="H7" s="6">
        <f t="shared" ref="H7:N7" si="0">G7+G8</f>
        <v>119</v>
      </c>
      <c r="I7" s="6">
        <f t="shared" si="0"/>
        <v>120</v>
      </c>
      <c r="J7" s="6">
        <f t="shared" si="0"/>
        <v>151</v>
      </c>
      <c r="K7" s="6">
        <f t="shared" si="0"/>
        <v>152</v>
      </c>
      <c r="L7" s="6">
        <f t="shared" si="0"/>
        <v>178</v>
      </c>
      <c r="M7" s="6">
        <f t="shared" si="0"/>
        <v>210</v>
      </c>
      <c r="N7" s="6">
        <f t="shared" si="0"/>
        <v>238</v>
      </c>
      <c r="P7" s="6">
        <v>348</v>
      </c>
      <c r="Q7" s="6">
        <f>P7+P8</f>
        <v>349</v>
      </c>
      <c r="R7" s="6">
        <f t="shared" ref="R7:S7" si="1">Q7+Q8</f>
        <v>381</v>
      </c>
      <c r="S7" s="6">
        <f t="shared" si="1"/>
        <v>435</v>
      </c>
      <c r="U7" s="6">
        <v>492</v>
      </c>
      <c r="V7" s="6">
        <f>U7+U8</f>
        <v>493</v>
      </c>
      <c r="W7" s="6">
        <f t="shared" ref="W7:Y7" si="2">V7+V8</f>
        <v>547</v>
      </c>
      <c r="X7" s="6">
        <f t="shared" si="2"/>
        <v>579</v>
      </c>
      <c r="Y7" s="6">
        <f t="shared" si="2"/>
        <v>611</v>
      </c>
    </row>
    <row r="8" spans="3:60" x14ac:dyDescent="0.25">
      <c r="C8" s="1" t="s">
        <v>74</v>
      </c>
      <c r="F8" s="6">
        <v>54</v>
      </c>
      <c r="G8" s="6">
        <f>32</f>
        <v>32</v>
      </c>
      <c r="H8" s="7">
        <v>1</v>
      </c>
      <c r="I8" s="7">
        <v>31</v>
      </c>
      <c r="J8" s="1">
        <v>1</v>
      </c>
      <c r="K8" s="6">
        <v>26</v>
      </c>
      <c r="L8" s="6">
        <v>32</v>
      </c>
      <c r="M8" s="6">
        <v>28</v>
      </c>
      <c r="N8" s="7">
        <v>32</v>
      </c>
      <c r="P8" s="1">
        <v>1</v>
      </c>
      <c r="Q8" s="6">
        <v>32</v>
      </c>
      <c r="R8" s="6">
        <v>54</v>
      </c>
      <c r="S8" s="7">
        <v>32</v>
      </c>
      <c r="U8" s="1">
        <v>1</v>
      </c>
      <c r="V8" s="6">
        <v>54</v>
      </c>
      <c r="W8" s="6">
        <v>32</v>
      </c>
      <c r="X8" s="7">
        <v>32</v>
      </c>
      <c r="Y8" s="1">
        <v>1</v>
      </c>
    </row>
    <row r="9" spans="3:60" x14ac:dyDescent="0.25">
      <c r="G9" s="1">
        <f>SUM(F8:G8)</f>
        <v>86</v>
      </c>
      <c r="I9" s="1" t="s">
        <v>150</v>
      </c>
      <c r="M9" s="1">
        <f>SUM(K8:M8)</f>
        <v>86</v>
      </c>
      <c r="N9" s="1" t="s">
        <v>9</v>
      </c>
      <c r="R9" s="1">
        <f>SUM(Q8:R8)</f>
        <v>86</v>
      </c>
      <c r="S9" t="s">
        <v>10</v>
      </c>
      <c r="X9" s="1" t="s">
        <v>15</v>
      </c>
    </row>
    <row r="11" spans="3:60" x14ac:dyDescent="0.25">
      <c r="C11" s="1" t="s">
        <v>69</v>
      </c>
      <c r="E11" s="19" t="s">
        <v>101</v>
      </c>
      <c r="F11" s="20"/>
      <c r="G11" s="21"/>
      <c r="H11" s="1" t="s">
        <v>146</v>
      </c>
      <c r="I11" s="19" t="s">
        <v>102</v>
      </c>
      <c r="J11" s="20"/>
      <c r="K11" s="20"/>
      <c r="L11" s="21"/>
      <c r="W11" s="1" t="s">
        <v>146</v>
      </c>
      <c r="X11" s="19" t="s">
        <v>103</v>
      </c>
      <c r="Y11" s="20"/>
      <c r="Z11" s="21"/>
      <c r="AC11" s="1" t="s">
        <v>146</v>
      </c>
      <c r="AD11" s="19" t="s">
        <v>104</v>
      </c>
      <c r="AE11" s="21"/>
      <c r="AF11" s="1" t="s">
        <v>146</v>
      </c>
    </row>
    <row r="12" spans="3:60" x14ac:dyDescent="0.25">
      <c r="C12" s="1" t="s">
        <v>73</v>
      </c>
      <c r="E12" s="6">
        <v>29</v>
      </c>
      <c r="F12" s="6">
        <f>E12+E13</f>
        <v>33</v>
      </c>
      <c r="G12" s="6">
        <f t="shared" ref="G12:L12" si="3">F12+F13</f>
        <v>87</v>
      </c>
      <c r="H12" s="6">
        <f t="shared" si="3"/>
        <v>119</v>
      </c>
      <c r="I12" s="6">
        <f t="shared" si="3"/>
        <v>120</v>
      </c>
      <c r="J12" s="6">
        <f t="shared" si="3"/>
        <v>151</v>
      </c>
      <c r="K12" s="6">
        <f t="shared" si="3"/>
        <v>152</v>
      </c>
      <c r="L12" s="6">
        <f t="shared" si="3"/>
        <v>178</v>
      </c>
      <c r="W12" s="1">
        <f>X12-1</f>
        <v>578</v>
      </c>
      <c r="X12" s="6">
        <f>X17</f>
        <v>579</v>
      </c>
      <c r="Y12" s="6">
        <f>X12+X13</f>
        <v>611</v>
      </c>
      <c r="Z12" s="6">
        <f>Y12+Y13</f>
        <v>637</v>
      </c>
      <c r="AC12" s="1">
        <f>AD12-1</f>
        <v>718</v>
      </c>
      <c r="AD12" s="6">
        <f>AD17</f>
        <v>719</v>
      </c>
      <c r="AE12" s="6">
        <f>AD12+AD13</f>
        <v>777</v>
      </c>
      <c r="AF12" s="1">
        <f>AE12+AE13</f>
        <v>809</v>
      </c>
    </row>
    <row r="13" spans="3:60" x14ac:dyDescent="0.25">
      <c r="C13" s="1" t="s">
        <v>74</v>
      </c>
      <c r="E13" s="6">
        <v>4</v>
      </c>
      <c r="F13" s="6">
        <v>54</v>
      </c>
      <c r="G13" s="7">
        <v>32</v>
      </c>
      <c r="H13" s="1">
        <v>1</v>
      </c>
      <c r="I13" s="6">
        <v>31</v>
      </c>
      <c r="J13" s="6">
        <v>1</v>
      </c>
      <c r="K13" s="6">
        <v>26</v>
      </c>
      <c r="L13" s="7">
        <v>32</v>
      </c>
      <c r="W13" s="1">
        <v>1</v>
      </c>
      <c r="X13" s="6">
        <v>32</v>
      </c>
      <c r="Y13" s="6">
        <v>26</v>
      </c>
      <c r="Z13" s="7">
        <v>32</v>
      </c>
      <c r="AC13" s="1">
        <v>1</v>
      </c>
      <c r="AD13" s="6">
        <v>58</v>
      </c>
      <c r="AE13" s="7">
        <v>32</v>
      </c>
    </row>
    <row r="14" spans="3:60" x14ac:dyDescent="0.25">
      <c r="G14" s="1" t="s">
        <v>17</v>
      </c>
      <c r="K14" s="1">
        <f>SUM(I13:K13)</f>
        <v>58</v>
      </c>
      <c r="L14" s="1" t="s">
        <v>21</v>
      </c>
      <c r="Z14" s="1" t="s">
        <v>23</v>
      </c>
      <c r="AE14" s="1" t="s">
        <v>25</v>
      </c>
    </row>
    <row r="15" spans="3:60" x14ac:dyDescent="0.25">
      <c r="BG15" s="23" t="s">
        <v>167</v>
      </c>
      <c r="BH15" s="1" t="s">
        <v>168</v>
      </c>
    </row>
    <row r="16" spans="3:60" x14ac:dyDescent="0.25">
      <c r="C16" s="1" t="s">
        <v>121</v>
      </c>
      <c r="H16" s="19" t="s">
        <v>1</v>
      </c>
      <c r="I16" s="20"/>
      <c r="J16" s="20"/>
      <c r="K16" s="20"/>
      <c r="L16" s="20"/>
      <c r="M16" s="20"/>
      <c r="N16" s="20"/>
      <c r="O16" s="20"/>
      <c r="P16" s="21"/>
      <c r="Q16" s="19" t="s">
        <v>1</v>
      </c>
      <c r="R16" s="20"/>
      <c r="S16" s="20"/>
      <c r="T16" s="20"/>
      <c r="U16" s="20"/>
      <c r="V16" s="20"/>
      <c r="W16" s="21"/>
      <c r="X16" s="19" t="s">
        <v>71</v>
      </c>
      <c r="Y16" s="20"/>
      <c r="Z16" s="20"/>
      <c r="AA16" s="20"/>
      <c r="AB16" s="20"/>
      <c r="AC16" s="21"/>
      <c r="AD16" s="19" t="s">
        <v>71</v>
      </c>
      <c r="AE16" s="20"/>
      <c r="AF16" s="20"/>
      <c r="AG16" s="20"/>
      <c r="AH16" s="21"/>
      <c r="AI16" s="19" t="s">
        <v>1</v>
      </c>
      <c r="AJ16" s="20"/>
      <c r="AK16" s="21"/>
      <c r="AL16" s="19" t="s">
        <v>72</v>
      </c>
      <c r="AM16" s="20"/>
      <c r="AN16" s="21"/>
      <c r="AO16" s="19" t="s">
        <v>72</v>
      </c>
      <c r="AP16" s="20"/>
      <c r="AQ16" s="21"/>
      <c r="AR16" s="19" t="s">
        <v>71</v>
      </c>
      <c r="AS16" s="20"/>
      <c r="AT16" s="21"/>
      <c r="AU16" s="19" t="s">
        <v>71</v>
      </c>
      <c r="AV16" s="20"/>
      <c r="AW16" s="21"/>
      <c r="AX16" s="19" t="s">
        <v>1</v>
      </c>
      <c r="AY16" s="20"/>
      <c r="AZ16" s="21"/>
      <c r="BA16" s="19" t="s">
        <v>72</v>
      </c>
      <c r="BB16" s="20"/>
      <c r="BC16" s="21"/>
      <c r="BD16" s="19" t="s">
        <v>72</v>
      </c>
      <c r="BE16" s="20"/>
      <c r="BF16" s="21"/>
      <c r="BG16" s="1" t="s">
        <v>165</v>
      </c>
      <c r="BH16" s="1" t="s">
        <v>166</v>
      </c>
    </row>
    <row r="17" spans="3:60" x14ac:dyDescent="0.25">
      <c r="C17" s="1" t="s">
        <v>73</v>
      </c>
      <c r="H17" s="6">
        <v>119</v>
      </c>
      <c r="I17" s="6">
        <f>H17+H18</f>
        <v>120</v>
      </c>
      <c r="J17" s="6">
        <f t="shared" ref="J17:X17" si="4">I17+I18</f>
        <v>151</v>
      </c>
      <c r="K17" s="6">
        <f t="shared" si="4"/>
        <v>152</v>
      </c>
      <c r="L17" s="6">
        <f t="shared" si="4"/>
        <v>178</v>
      </c>
      <c r="M17" s="6">
        <f t="shared" si="4"/>
        <v>210</v>
      </c>
      <c r="N17" s="6">
        <f t="shared" si="4"/>
        <v>238</v>
      </c>
      <c r="O17" s="6">
        <f t="shared" si="4"/>
        <v>270</v>
      </c>
      <c r="P17" s="6">
        <f t="shared" si="4"/>
        <v>317</v>
      </c>
      <c r="Q17" s="6">
        <f t="shared" si="4"/>
        <v>349</v>
      </c>
      <c r="R17" s="6">
        <f t="shared" si="4"/>
        <v>381</v>
      </c>
      <c r="S17" s="6">
        <f t="shared" si="4"/>
        <v>435</v>
      </c>
      <c r="T17" s="6">
        <f t="shared" si="4"/>
        <v>467</v>
      </c>
      <c r="U17" s="6">
        <f t="shared" si="4"/>
        <v>492</v>
      </c>
      <c r="V17" s="6">
        <f t="shared" si="4"/>
        <v>493</v>
      </c>
      <c r="W17" s="6">
        <f t="shared" si="4"/>
        <v>547</v>
      </c>
      <c r="X17" s="6">
        <f t="shared" si="4"/>
        <v>579</v>
      </c>
      <c r="Y17" s="6">
        <f t="shared" ref="Y17" si="5">X17+X18</f>
        <v>611</v>
      </c>
      <c r="Z17" s="6">
        <f t="shared" ref="Z17" si="6">Y17+Y18</f>
        <v>637</v>
      </c>
      <c r="AA17" s="6">
        <f t="shared" ref="AA17" si="7">Z17+Z18</f>
        <v>669</v>
      </c>
      <c r="AB17" s="6">
        <f t="shared" ref="AB17" si="8">AA17+AA18</f>
        <v>687</v>
      </c>
      <c r="AC17" s="6">
        <f t="shared" ref="AC17" si="9">AB17+AB18</f>
        <v>705</v>
      </c>
      <c r="AD17" s="6">
        <f t="shared" ref="AD17" si="10">AC17+AC18</f>
        <v>719</v>
      </c>
      <c r="AE17" s="6">
        <f t="shared" ref="AE17" si="11">AD17+AD18</f>
        <v>777</v>
      </c>
      <c r="AF17" s="6">
        <f t="shared" ref="AF17" si="12">AE17+AE18</f>
        <v>809</v>
      </c>
      <c r="AG17" s="6">
        <f t="shared" ref="AG17" si="13">AF17+AF18</f>
        <v>827</v>
      </c>
      <c r="AH17" s="6">
        <f t="shared" ref="AH17" si="14">AG17+AG18</f>
        <v>845</v>
      </c>
      <c r="AI17" s="6">
        <f t="shared" ref="AI17" si="15">AH17+AH18</f>
        <v>859</v>
      </c>
      <c r="AJ17" s="6">
        <f t="shared" ref="AJ17" si="16">AI17+AI18</f>
        <v>891</v>
      </c>
      <c r="AK17" s="6">
        <f t="shared" ref="AK17" si="17">AJ17+AJ18</f>
        <v>1057</v>
      </c>
      <c r="AL17" s="6">
        <f t="shared" ref="AL17" si="18">AK17+AK18</f>
        <v>1089</v>
      </c>
      <c r="AM17" s="6">
        <f t="shared" ref="AM17" si="19">AL17+AL18</f>
        <v>1125</v>
      </c>
      <c r="AN17" s="6">
        <f t="shared" ref="AN17" si="20">AM17+AM18</f>
        <v>1153</v>
      </c>
      <c r="AO17" s="6">
        <f t="shared" ref="AO17" si="21">AN17+AN18</f>
        <v>1157</v>
      </c>
      <c r="AP17" s="6">
        <f t="shared" ref="AP17" si="22">AO17+AO18</f>
        <v>1193</v>
      </c>
      <c r="AQ17" s="6">
        <f t="shared" ref="AQ17" si="23">AP17+AP18</f>
        <v>1221</v>
      </c>
      <c r="AR17" s="6">
        <f t="shared" ref="AR17" si="24">AQ17+AQ18</f>
        <v>1225</v>
      </c>
      <c r="AS17" s="6">
        <f t="shared" ref="AS17" si="25">AR17+AR18</f>
        <v>1333</v>
      </c>
      <c r="AT17" s="6">
        <f t="shared" ref="AT17" si="26">AS17+AS18</f>
        <v>1351</v>
      </c>
      <c r="AU17" s="6">
        <f t="shared" ref="AU17" si="27">AT17+AT18</f>
        <v>1365</v>
      </c>
      <c r="AV17" s="6">
        <f t="shared" ref="AV17" si="28">AU17+AU18</f>
        <v>1473</v>
      </c>
      <c r="AW17" s="6">
        <f t="shared" ref="AW17" si="29">AV17+AV18</f>
        <v>1491</v>
      </c>
      <c r="AX17" s="6">
        <f t="shared" ref="AX17" si="30">AW17+AW18</f>
        <v>1505</v>
      </c>
      <c r="AY17" s="6">
        <f t="shared" ref="AY17" si="31">AX17+AX18</f>
        <v>1537</v>
      </c>
      <c r="AZ17" s="6">
        <f t="shared" ref="AZ17" si="32">AY17+AY18</f>
        <v>1703</v>
      </c>
      <c r="BA17" s="6">
        <f t="shared" ref="BA17" si="33">AZ17+AZ18</f>
        <v>1735</v>
      </c>
      <c r="BB17" s="6">
        <f t="shared" ref="BB17" si="34">BA17+BA18</f>
        <v>1771</v>
      </c>
      <c r="BC17" s="6">
        <f t="shared" ref="BC17" si="35">BB17+BB18</f>
        <v>1799</v>
      </c>
      <c r="BD17" s="6">
        <f t="shared" ref="BD17" si="36">BC17+BC18</f>
        <v>1803</v>
      </c>
      <c r="BE17" s="6">
        <f t="shared" ref="BE17" si="37">BD17+BD18</f>
        <v>1839</v>
      </c>
      <c r="BF17" s="6">
        <f t="shared" ref="BF17" si="38">BE17+BE18</f>
        <v>1867</v>
      </c>
      <c r="BG17" s="6">
        <f t="shared" ref="BG17" si="39">BF17+BF18</f>
        <v>1871</v>
      </c>
      <c r="BH17" s="1">
        <v>1936</v>
      </c>
    </row>
    <row r="18" spans="3:60" x14ac:dyDescent="0.25">
      <c r="C18" s="1" t="s">
        <v>74</v>
      </c>
      <c r="H18" s="8">
        <v>1</v>
      </c>
      <c r="I18" s="8">
        <v>31</v>
      </c>
      <c r="J18" s="6">
        <v>1</v>
      </c>
      <c r="K18" s="6">
        <v>26</v>
      </c>
      <c r="L18" s="6">
        <v>32</v>
      </c>
      <c r="M18" s="6">
        <v>28</v>
      </c>
      <c r="N18" s="6">
        <v>32</v>
      </c>
      <c r="O18" s="6">
        <v>47</v>
      </c>
      <c r="P18" s="7">
        <v>32</v>
      </c>
      <c r="Q18" s="8">
        <v>32</v>
      </c>
      <c r="R18" s="6">
        <v>54</v>
      </c>
      <c r="S18" s="6">
        <v>32</v>
      </c>
      <c r="T18" s="6">
        <v>25</v>
      </c>
      <c r="U18" s="6">
        <v>1</v>
      </c>
      <c r="V18" s="6">
        <v>54</v>
      </c>
      <c r="W18" s="7">
        <v>32</v>
      </c>
      <c r="X18" s="8">
        <v>32</v>
      </c>
      <c r="Y18" s="8">
        <v>26</v>
      </c>
      <c r="Z18" s="8">
        <v>32</v>
      </c>
      <c r="AA18" s="8">
        <v>18</v>
      </c>
      <c r="AB18" s="8">
        <v>18</v>
      </c>
      <c r="AC18" s="6">
        <v>14</v>
      </c>
      <c r="AD18" s="8">
        <v>58</v>
      </c>
      <c r="AE18" s="8">
        <v>32</v>
      </c>
      <c r="AF18" s="8">
        <v>18</v>
      </c>
      <c r="AG18" s="8">
        <v>18</v>
      </c>
      <c r="AH18" s="6">
        <v>14</v>
      </c>
      <c r="AI18" s="8">
        <v>32</v>
      </c>
      <c r="AJ18" s="6">
        <v>166</v>
      </c>
      <c r="AK18" s="7">
        <v>32</v>
      </c>
      <c r="AL18" s="8">
        <f>64-28</f>
        <v>36</v>
      </c>
      <c r="AM18" s="8">
        <v>28</v>
      </c>
      <c r="AN18" s="6">
        <v>4</v>
      </c>
      <c r="AO18" s="8">
        <f>64-28</f>
        <v>36</v>
      </c>
      <c r="AP18" s="8">
        <v>28</v>
      </c>
      <c r="AQ18" s="6">
        <v>4</v>
      </c>
      <c r="AR18" s="8">
        <f>126-18</f>
        <v>108</v>
      </c>
      <c r="AS18" s="8">
        <v>18</v>
      </c>
      <c r="AT18" s="6">
        <v>14</v>
      </c>
      <c r="AU18" s="8">
        <f>126-18</f>
        <v>108</v>
      </c>
      <c r="AV18" s="8">
        <v>18</v>
      </c>
      <c r="AW18" s="6">
        <v>14</v>
      </c>
      <c r="AX18" s="8">
        <v>32</v>
      </c>
      <c r="AY18" s="6">
        <v>166</v>
      </c>
      <c r="AZ18" s="7">
        <v>32</v>
      </c>
      <c r="BA18" s="8">
        <f>64-28</f>
        <v>36</v>
      </c>
      <c r="BB18" s="8">
        <v>28</v>
      </c>
      <c r="BC18" s="6">
        <v>4</v>
      </c>
      <c r="BD18" s="8">
        <f>64-28</f>
        <v>36</v>
      </c>
      <c r="BE18" s="8">
        <v>28</v>
      </c>
      <c r="BF18" s="6">
        <v>4</v>
      </c>
    </row>
    <row r="19" spans="3:60" x14ac:dyDescent="0.25">
      <c r="H19" s="6" t="s">
        <v>17</v>
      </c>
      <c r="I19" s="6"/>
      <c r="J19" s="6"/>
      <c r="K19" s="6"/>
      <c r="L19" s="6"/>
      <c r="M19" s="6"/>
      <c r="N19" s="6"/>
      <c r="O19" s="6">
        <f>SUM(J18:O18)</f>
        <v>166</v>
      </c>
      <c r="P19" s="6" t="s">
        <v>17</v>
      </c>
      <c r="Q19" s="6" t="s">
        <v>21</v>
      </c>
      <c r="R19" s="6"/>
      <c r="S19" s="6"/>
      <c r="T19" s="6"/>
      <c r="U19" s="6"/>
      <c r="V19" s="6">
        <f>SUM(R18:V18)</f>
        <v>166</v>
      </c>
      <c r="W19" s="6"/>
      <c r="X19" s="6" t="s">
        <v>13</v>
      </c>
      <c r="Y19" s="6" t="s">
        <v>13</v>
      </c>
      <c r="Z19" s="6"/>
      <c r="AA19" s="6">
        <f>SUM(X18:AA18)</f>
        <v>108</v>
      </c>
      <c r="AB19" s="7">
        <v>18</v>
      </c>
      <c r="AC19" s="7">
        <f>32-18</f>
        <v>14</v>
      </c>
      <c r="AD19" s="6"/>
      <c r="AE19" s="6"/>
      <c r="AF19" s="6"/>
      <c r="AG19" s="7">
        <v>18</v>
      </c>
      <c r="AH19" s="7">
        <f>32-18</f>
        <v>14</v>
      </c>
      <c r="AI19" s="6"/>
      <c r="AJ19" s="6"/>
      <c r="AK19" s="6"/>
      <c r="AL19" s="6"/>
      <c r="AM19" s="7">
        <v>28</v>
      </c>
      <c r="AN19" s="7">
        <f>32-28</f>
        <v>4</v>
      </c>
      <c r="AO19" s="6"/>
      <c r="AP19" s="7">
        <v>28</v>
      </c>
      <c r="AQ19" s="7">
        <f>32-28</f>
        <v>4</v>
      </c>
      <c r="AR19" s="6"/>
      <c r="AS19" s="7">
        <v>18</v>
      </c>
      <c r="AT19" s="7">
        <f>32-18</f>
        <v>14</v>
      </c>
      <c r="AU19" s="6"/>
      <c r="AV19" s="7">
        <v>18</v>
      </c>
      <c r="AW19" s="7">
        <f>32-18</f>
        <v>14</v>
      </c>
      <c r="AX19" s="6"/>
      <c r="AY19" s="6"/>
      <c r="AZ19" s="6"/>
      <c r="BA19" s="6"/>
      <c r="BB19" s="7">
        <v>28</v>
      </c>
      <c r="BC19" s="7">
        <f>32-28</f>
        <v>4</v>
      </c>
      <c r="BD19" s="6"/>
      <c r="BE19" s="7">
        <v>28</v>
      </c>
      <c r="BF19" s="7">
        <f>32-28</f>
        <v>4</v>
      </c>
    </row>
    <row r="20" spans="3:60" x14ac:dyDescent="0.25">
      <c r="W20" s="1" t="s">
        <v>21</v>
      </c>
      <c r="X20" s="1" t="s">
        <v>17</v>
      </c>
      <c r="Y20" s="1" t="s">
        <v>17</v>
      </c>
      <c r="AC20" s="1" t="s">
        <v>13</v>
      </c>
      <c r="AD20" s="1" t="s">
        <v>9</v>
      </c>
      <c r="AH20" s="1" t="s">
        <v>9</v>
      </c>
      <c r="AI20" s="1" t="s">
        <v>153</v>
      </c>
      <c r="AK20" s="1" t="s">
        <v>153</v>
      </c>
      <c r="AL20" s="1" t="s">
        <v>13</v>
      </c>
      <c r="AN20" s="1" t="s">
        <v>13</v>
      </c>
      <c r="AO20" s="1" t="s">
        <v>13</v>
      </c>
      <c r="AQ20" s="1" t="s">
        <v>23</v>
      </c>
      <c r="AR20" s="1" t="s">
        <v>11</v>
      </c>
      <c r="AT20" s="1" t="s">
        <v>11</v>
      </c>
      <c r="AU20" s="1" t="s">
        <v>15</v>
      </c>
      <c r="AW20" s="1" t="s">
        <v>15</v>
      </c>
      <c r="AX20" s="1" t="s">
        <v>154</v>
      </c>
      <c r="AZ20" s="1" t="s">
        <v>154</v>
      </c>
      <c r="BA20" s="1" t="s">
        <v>11</v>
      </c>
      <c r="BC20" s="1" t="s">
        <v>11</v>
      </c>
      <c r="BD20" s="1" t="s">
        <v>11</v>
      </c>
      <c r="BF20" s="1" t="s">
        <v>25</v>
      </c>
    </row>
    <row r="21" spans="3:60" x14ac:dyDescent="0.25">
      <c r="AD21" s="1" t="s">
        <v>21</v>
      </c>
      <c r="AL21" s="1" t="s">
        <v>9</v>
      </c>
      <c r="AO21" s="1" t="s">
        <v>23</v>
      </c>
      <c r="AR21" s="1" t="s">
        <v>17</v>
      </c>
      <c r="AU21" s="1" t="s">
        <v>21</v>
      </c>
      <c r="BA21" s="1" t="s">
        <v>15</v>
      </c>
      <c r="BD21" s="1" t="s">
        <v>25</v>
      </c>
    </row>
    <row r="22" spans="3:60" x14ac:dyDescent="0.25">
      <c r="C22" s="1" t="s">
        <v>77</v>
      </c>
    </row>
    <row r="23" spans="3:60" x14ac:dyDescent="0.25">
      <c r="C23" s="1" t="s">
        <v>80</v>
      </c>
      <c r="E23" s="1" t="s">
        <v>81</v>
      </c>
      <c r="F23" s="1" t="s">
        <v>82</v>
      </c>
      <c r="G23" s="1" t="s">
        <v>83</v>
      </c>
      <c r="H23" s="1" t="s">
        <v>84</v>
      </c>
    </row>
    <row r="24" spans="3:60" x14ac:dyDescent="0.25">
      <c r="C24" s="1" t="s">
        <v>78</v>
      </c>
      <c r="E24" s="1">
        <v>33</v>
      </c>
      <c r="F24" s="1">
        <v>152</v>
      </c>
      <c r="G24" s="1">
        <v>349</v>
      </c>
      <c r="H24" s="1">
        <v>492</v>
      </c>
    </row>
    <row r="25" spans="3:60" x14ac:dyDescent="0.25">
      <c r="C25" s="1" t="s">
        <v>85</v>
      </c>
      <c r="E25" s="1" t="s">
        <v>13</v>
      </c>
      <c r="F25" s="1" t="s">
        <v>9</v>
      </c>
      <c r="G25" s="1" t="s">
        <v>11</v>
      </c>
      <c r="H25" s="1" t="s">
        <v>15</v>
      </c>
    </row>
    <row r="28" spans="3:60" x14ac:dyDescent="0.25">
      <c r="C28" s="1" t="s">
        <v>79</v>
      </c>
      <c r="E28" s="1" t="s">
        <v>2</v>
      </c>
      <c r="F28" s="1" t="s">
        <v>4</v>
      </c>
      <c r="H28" s="1" t="s">
        <v>7</v>
      </c>
      <c r="I28" s="1" t="s">
        <v>6</v>
      </c>
    </row>
    <row r="29" spans="3:60" x14ac:dyDescent="0.25">
      <c r="C29" s="1" t="s">
        <v>78</v>
      </c>
      <c r="E29" s="1">
        <v>29</v>
      </c>
      <c r="F29" s="1">
        <v>120</v>
      </c>
      <c r="H29" s="1">
        <v>579</v>
      </c>
      <c r="I29" s="1">
        <v>719</v>
      </c>
    </row>
    <row r="30" spans="3:60" x14ac:dyDescent="0.25">
      <c r="C30" s="1" t="s">
        <v>85</v>
      </c>
      <c r="E30" s="1" t="s">
        <v>17</v>
      </c>
      <c r="F30" s="1" t="s">
        <v>21</v>
      </c>
      <c r="H30" s="1" t="s">
        <v>23</v>
      </c>
      <c r="I30" s="1" t="s">
        <v>29</v>
      </c>
    </row>
    <row r="32" spans="3:60" x14ac:dyDescent="0.25">
      <c r="C32" s="1" t="s">
        <v>121</v>
      </c>
      <c r="F32" s="1" t="s">
        <v>3</v>
      </c>
      <c r="G32" s="1" t="s">
        <v>5</v>
      </c>
      <c r="H32" s="1" t="s">
        <v>18</v>
      </c>
      <c r="I32" s="1" t="s">
        <v>19</v>
      </c>
      <c r="J32" s="1" t="s">
        <v>155</v>
      </c>
      <c r="K32" s="1" t="s">
        <v>26</v>
      </c>
      <c r="L32" s="1" t="s">
        <v>27</v>
      </c>
      <c r="M32" s="1" t="s">
        <v>30</v>
      </c>
      <c r="N32" s="1" t="s">
        <v>31</v>
      </c>
      <c r="O32" s="1" t="s">
        <v>156</v>
      </c>
      <c r="P32" s="1" t="s">
        <v>32</v>
      </c>
      <c r="Q32" s="1" t="s">
        <v>33</v>
      </c>
    </row>
    <row r="33" spans="3:20" x14ac:dyDescent="0.25">
      <c r="C33" s="1" t="s">
        <v>78</v>
      </c>
      <c r="F33" s="1">
        <v>119</v>
      </c>
      <c r="G33" s="1">
        <v>349</v>
      </c>
      <c r="H33" s="1">
        <v>579</v>
      </c>
      <c r="I33" s="1">
        <v>719</v>
      </c>
      <c r="J33" s="1">
        <v>859</v>
      </c>
      <c r="K33" s="1">
        <v>1089</v>
      </c>
      <c r="L33" s="1">
        <v>1157</v>
      </c>
      <c r="M33" s="1">
        <v>1225</v>
      </c>
      <c r="N33" s="1">
        <v>1365</v>
      </c>
      <c r="O33" s="1">
        <v>1505</v>
      </c>
      <c r="P33" s="1">
        <v>1735</v>
      </c>
      <c r="Q33" s="1">
        <v>1803</v>
      </c>
    </row>
    <row r="34" spans="3:20" x14ac:dyDescent="0.25">
      <c r="C34" s="1" t="s">
        <v>86</v>
      </c>
      <c r="F34" s="1" t="s">
        <v>17</v>
      </c>
      <c r="G34" s="1" t="s">
        <v>21</v>
      </c>
      <c r="H34" s="1" t="s">
        <v>13</v>
      </c>
      <c r="I34" s="1" t="s">
        <v>9</v>
      </c>
      <c r="J34" s="1" t="s">
        <v>23</v>
      </c>
      <c r="K34" s="1" t="s">
        <v>13</v>
      </c>
      <c r="L34" s="1" t="s">
        <v>13</v>
      </c>
      <c r="M34" s="1" t="s">
        <v>11</v>
      </c>
      <c r="N34" s="1" t="s">
        <v>15</v>
      </c>
      <c r="O34" s="1" t="s">
        <v>25</v>
      </c>
      <c r="P34" s="1" t="s">
        <v>11</v>
      </c>
      <c r="Q34" s="1" t="s">
        <v>11</v>
      </c>
    </row>
    <row r="35" spans="3:20" x14ac:dyDescent="0.25">
      <c r="C35" s="1" t="s">
        <v>86</v>
      </c>
      <c r="H35" s="1" t="s">
        <v>17</v>
      </c>
      <c r="I35" s="1" t="s">
        <v>21</v>
      </c>
      <c r="K35" s="1" t="s">
        <v>9</v>
      </c>
      <c r="L35" s="1" t="s">
        <v>23</v>
      </c>
      <c r="M35" s="1" t="s">
        <v>17</v>
      </c>
      <c r="N35" s="1" t="s">
        <v>21</v>
      </c>
      <c r="P35" s="1" t="s">
        <v>15</v>
      </c>
      <c r="Q35" s="1" t="s">
        <v>25</v>
      </c>
    </row>
    <row r="36" spans="3:20" x14ac:dyDescent="0.25">
      <c r="C36" s="1" t="s">
        <v>85</v>
      </c>
      <c r="F36" s="2" t="s">
        <v>17</v>
      </c>
      <c r="G36" s="2" t="s">
        <v>21</v>
      </c>
      <c r="H36" s="1" t="s">
        <v>13</v>
      </c>
      <c r="I36" s="1" t="s">
        <v>9</v>
      </c>
      <c r="J36" s="1" t="s">
        <v>23</v>
      </c>
      <c r="K36" s="1" t="s">
        <v>13</v>
      </c>
      <c r="L36" s="2" t="s">
        <v>23</v>
      </c>
      <c r="M36" s="1" t="s">
        <v>11</v>
      </c>
      <c r="N36" s="1" t="s">
        <v>15</v>
      </c>
      <c r="O36" s="1" t="s">
        <v>150</v>
      </c>
      <c r="P36" s="1" t="s">
        <v>11</v>
      </c>
      <c r="Q36" s="2" t="s">
        <v>25</v>
      </c>
    </row>
    <row r="37" spans="3:20" x14ac:dyDescent="0.25">
      <c r="R37" s="1" t="s">
        <v>88</v>
      </c>
      <c r="S37" s="1" t="s">
        <v>87</v>
      </c>
    </row>
    <row r="38" spans="3:20" x14ac:dyDescent="0.25">
      <c r="Q38" s="1" t="s">
        <v>136</v>
      </c>
      <c r="R38" s="1">
        <v>1871</v>
      </c>
      <c r="S38" s="1">
        <f>R38+65</f>
        <v>1936</v>
      </c>
      <c r="T38" s="1">
        <f>S38+65</f>
        <v>2001</v>
      </c>
    </row>
    <row r="39" spans="3:20" x14ac:dyDescent="0.25">
      <c r="Q39" s="1" t="s">
        <v>89</v>
      </c>
      <c r="R39" s="2" t="s">
        <v>92</v>
      </c>
      <c r="S39" s="2" t="s">
        <v>90</v>
      </c>
    </row>
    <row r="40" spans="3:20" x14ac:dyDescent="0.25">
      <c r="Q40" s="1" t="s">
        <v>89</v>
      </c>
      <c r="R40" s="2" t="s">
        <v>93</v>
      </c>
      <c r="S40" s="2" t="s">
        <v>91</v>
      </c>
    </row>
  </sheetData>
  <mergeCells count="20">
    <mergeCell ref="F6:I6"/>
    <mergeCell ref="K6:N6"/>
    <mergeCell ref="Q6:S6"/>
    <mergeCell ref="V6:X6"/>
    <mergeCell ref="I11:L11"/>
    <mergeCell ref="X11:Z11"/>
    <mergeCell ref="AU16:AW16"/>
    <mergeCell ref="BA16:BC16"/>
    <mergeCell ref="BD16:BF16"/>
    <mergeCell ref="E11:G11"/>
    <mergeCell ref="AO16:AQ16"/>
    <mergeCell ref="AR16:AT16"/>
    <mergeCell ref="AL16:AN16"/>
    <mergeCell ref="AD11:AE11"/>
    <mergeCell ref="H16:P16"/>
    <mergeCell ref="Q16:W16"/>
    <mergeCell ref="X16:AC16"/>
    <mergeCell ref="AD16:AH16"/>
    <mergeCell ref="AI16:AK16"/>
    <mergeCell ref="AX16:AZ1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R48"/>
  <sheetViews>
    <sheetView topLeftCell="I13" zoomScale="70" zoomScaleNormal="70" workbookViewId="0">
      <selection activeCell="X46" sqref="X46"/>
    </sheetView>
  </sheetViews>
  <sheetFormatPr defaultColWidth="8.875" defaultRowHeight="15.75" x14ac:dyDescent="0.25"/>
  <cols>
    <col min="1" max="1" width="8.875" style="1"/>
    <col min="2" max="3" width="15.875" style="1" bestFit="1" customWidth="1"/>
    <col min="4" max="5" width="10.25" style="1" bestFit="1" customWidth="1"/>
    <col min="6" max="6" width="11.75" style="1" bestFit="1" customWidth="1"/>
    <col min="7" max="7" width="15.875" style="1" bestFit="1" customWidth="1"/>
    <col min="8" max="8" width="14.25" style="1" bestFit="1" customWidth="1"/>
    <col min="9" max="9" width="9.5" style="1" bestFit="1" customWidth="1"/>
    <col min="10" max="10" width="12.875" style="1" bestFit="1" customWidth="1"/>
    <col min="11" max="11" width="10.625" style="1" bestFit="1" customWidth="1"/>
    <col min="12" max="13" width="14.25" style="1" bestFit="1" customWidth="1"/>
    <col min="14" max="14" width="9.5" style="1" bestFit="1" customWidth="1"/>
    <col min="15" max="15" width="12.875" style="1" bestFit="1" customWidth="1"/>
    <col min="16" max="16" width="10.625" style="1" bestFit="1" customWidth="1"/>
    <col min="17" max="18" width="12.25" style="1" bestFit="1" customWidth="1"/>
    <col min="19" max="19" width="11.75" style="1" bestFit="1" customWidth="1"/>
    <col min="20" max="20" width="11.5" style="1" bestFit="1" customWidth="1"/>
    <col min="21" max="21" width="9.25" style="1" bestFit="1" customWidth="1"/>
    <col min="22" max="23" width="8" style="1" bestFit="1" customWidth="1"/>
    <col min="24" max="24" width="9" style="1" bestFit="1" customWidth="1"/>
    <col min="25" max="25" width="11.75" style="1" bestFit="1" customWidth="1"/>
    <col min="26" max="26" width="11" style="1" bestFit="1" customWidth="1"/>
    <col min="27" max="35" width="8" style="1" bestFit="1" customWidth="1"/>
    <col min="36" max="36" width="6.375" style="1" bestFit="1" customWidth="1"/>
    <col min="37" max="38" width="8" style="1" bestFit="1" customWidth="1"/>
    <col min="39" max="39" width="6.375" style="1" bestFit="1" customWidth="1"/>
    <col min="40" max="40" width="8" style="1" bestFit="1" customWidth="1"/>
    <col min="41" max="16384" width="8.875" style="1"/>
  </cols>
  <sheetData>
    <row r="2" spans="3:42" x14ac:dyDescent="0.25">
      <c r="C2" s="4" t="s">
        <v>75</v>
      </c>
      <c r="E2" s="3" t="s">
        <v>94</v>
      </c>
    </row>
    <row r="4" spans="3:42" x14ac:dyDescent="0.25">
      <c r="C4" s="1" t="s">
        <v>80</v>
      </c>
      <c r="E4" s="19" t="s">
        <v>95</v>
      </c>
      <c r="F4" s="20"/>
      <c r="G4" s="20"/>
      <c r="H4" s="21"/>
      <c r="I4" s="17" t="s">
        <v>146</v>
      </c>
      <c r="J4" s="19" t="s">
        <v>82</v>
      </c>
      <c r="K4" s="20"/>
      <c r="L4" s="20"/>
      <c r="M4" s="21"/>
      <c r="N4" s="1" t="s">
        <v>146</v>
      </c>
      <c r="O4" s="19" t="s">
        <v>83</v>
      </c>
      <c r="P4" s="20"/>
      <c r="Q4" s="20"/>
      <c r="R4" s="20"/>
      <c r="S4" s="21"/>
      <c r="T4" s="1" t="s">
        <v>147</v>
      </c>
      <c r="U4" s="19" t="s">
        <v>84</v>
      </c>
      <c r="V4" s="20"/>
      <c r="W4" s="20"/>
      <c r="X4" s="21"/>
      <c r="Y4" s="1" t="s">
        <v>146</v>
      </c>
    </row>
    <row r="5" spans="3:42" x14ac:dyDescent="0.25">
      <c r="C5" s="1" t="s">
        <v>73</v>
      </c>
      <c r="E5" s="6">
        <v>4</v>
      </c>
      <c r="F5" s="6">
        <f>E5+E6</f>
        <v>58</v>
      </c>
      <c r="G5" s="6">
        <f>F5+F6</f>
        <v>90</v>
      </c>
      <c r="H5" s="10">
        <f>G5+G6</f>
        <v>91</v>
      </c>
      <c r="I5" s="13">
        <f t="shared" ref="I5" si="0">H5+H6</f>
        <v>122</v>
      </c>
      <c r="J5" s="12">
        <f t="shared" ref="J5" si="1">I5+I6</f>
        <v>123</v>
      </c>
      <c r="K5" s="6">
        <f t="shared" ref="K5" si="2">J5+J6</f>
        <v>149</v>
      </c>
      <c r="L5" s="6">
        <f t="shared" ref="L5" si="3">K5+K6</f>
        <v>181</v>
      </c>
      <c r="M5" s="6">
        <f t="shared" ref="M5:O5" si="4">L5+L6</f>
        <v>209</v>
      </c>
      <c r="N5" s="1">
        <f t="shared" si="4"/>
        <v>241</v>
      </c>
      <c r="O5" s="6">
        <f t="shared" si="4"/>
        <v>242</v>
      </c>
      <c r="P5" s="6">
        <f t="shared" ref="P5" si="5">O5+O6</f>
        <v>288</v>
      </c>
      <c r="Q5" s="6">
        <f t="shared" ref="Q5" si="6">P5+P6</f>
        <v>320</v>
      </c>
      <c r="R5" s="6">
        <f t="shared" ref="R5" si="7">Q5+Q6</f>
        <v>328</v>
      </c>
      <c r="S5" s="6">
        <f t="shared" ref="S5:T5" si="8">R5+R6</f>
        <v>352</v>
      </c>
      <c r="T5" s="1">
        <f t="shared" si="8"/>
        <v>360</v>
      </c>
      <c r="U5" s="6">
        <f t="shared" ref="U5:V5" si="9">T5+T6</f>
        <v>361</v>
      </c>
      <c r="V5" s="6">
        <f t="shared" si="9"/>
        <v>391</v>
      </c>
      <c r="W5" s="6">
        <f t="shared" ref="W5" si="10">V5+V6</f>
        <v>423</v>
      </c>
      <c r="X5" s="6">
        <f t="shared" ref="X5:Y5" si="11">W5+W6</f>
        <v>447</v>
      </c>
      <c r="Y5" s="1">
        <f t="shared" si="11"/>
        <v>479</v>
      </c>
    </row>
    <row r="6" spans="3:42" x14ac:dyDescent="0.25">
      <c r="C6" s="1" t="s">
        <v>74</v>
      </c>
      <c r="E6" s="6">
        <v>54</v>
      </c>
      <c r="F6" s="6">
        <f>32</f>
        <v>32</v>
      </c>
      <c r="G6" s="7">
        <v>1</v>
      </c>
      <c r="H6" s="11">
        <v>31</v>
      </c>
      <c r="I6" s="13">
        <v>1</v>
      </c>
      <c r="J6" s="12">
        <v>26</v>
      </c>
      <c r="K6" s="6">
        <v>32</v>
      </c>
      <c r="L6" s="6">
        <v>28</v>
      </c>
      <c r="M6" s="7">
        <v>32</v>
      </c>
      <c r="N6" s="1">
        <v>1</v>
      </c>
      <c r="O6" s="6">
        <v>46</v>
      </c>
      <c r="P6" s="6">
        <v>32</v>
      </c>
      <c r="Q6" s="6">
        <v>8</v>
      </c>
      <c r="R6" s="7">
        <v>24</v>
      </c>
      <c r="S6" s="7">
        <v>8</v>
      </c>
      <c r="T6" s="1">
        <v>1</v>
      </c>
      <c r="U6" s="6">
        <v>30</v>
      </c>
      <c r="V6" s="6">
        <v>32</v>
      </c>
      <c r="W6" s="6">
        <v>24</v>
      </c>
      <c r="X6" s="7">
        <v>32</v>
      </c>
      <c r="Y6" s="1">
        <v>1</v>
      </c>
    </row>
    <row r="7" spans="3:42" x14ac:dyDescent="0.25">
      <c r="F7" s="1">
        <f>SUM(E6:F6)</f>
        <v>86</v>
      </c>
      <c r="H7" s="1" t="s">
        <v>12</v>
      </c>
      <c r="L7" s="1">
        <f>SUM(J6:L6)</f>
        <v>86</v>
      </c>
      <c r="M7" s="1" t="s">
        <v>8</v>
      </c>
      <c r="Q7" s="1">
        <f>SUM(O6:Q6)</f>
        <v>86</v>
      </c>
      <c r="R7" s="1" t="s">
        <v>10</v>
      </c>
      <c r="S7" s="9"/>
      <c r="W7" s="1">
        <f>SUM(U6:W6)</f>
        <v>86</v>
      </c>
      <c r="X7" s="1" t="s">
        <v>14</v>
      </c>
    </row>
    <row r="9" spans="3:42" x14ac:dyDescent="0.25">
      <c r="C9" s="1" t="s">
        <v>69</v>
      </c>
      <c r="D9" s="22" t="s">
        <v>148</v>
      </c>
      <c r="E9" s="22"/>
      <c r="F9" s="22"/>
      <c r="G9" s="1" t="s">
        <v>146</v>
      </c>
      <c r="H9" s="19" t="s">
        <v>149</v>
      </c>
      <c r="I9" s="20"/>
      <c r="J9" s="20"/>
      <c r="K9" s="21"/>
      <c r="T9" s="1" t="s">
        <v>146</v>
      </c>
      <c r="U9" s="19" t="s">
        <v>105</v>
      </c>
      <c r="V9" s="21"/>
      <c r="Z9" s="1" t="s">
        <v>146</v>
      </c>
      <c r="AA9" s="19" t="s">
        <v>106</v>
      </c>
      <c r="AB9" s="21"/>
      <c r="AK9" s="1" t="s">
        <v>146</v>
      </c>
      <c r="AL9" s="14" t="s">
        <v>107</v>
      </c>
      <c r="AM9" s="15"/>
      <c r="AN9" s="16"/>
      <c r="AO9" s="1" t="s">
        <v>146</v>
      </c>
    </row>
    <row r="10" spans="3:42" x14ac:dyDescent="0.25">
      <c r="C10" s="1" t="s">
        <v>73</v>
      </c>
      <c r="D10" s="6">
        <v>0</v>
      </c>
      <c r="E10" s="6">
        <f>D10+D11</f>
        <v>4</v>
      </c>
      <c r="F10" s="6">
        <f t="shared" ref="F10:G10" si="12">E10+E11</f>
        <v>58</v>
      </c>
      <c r="G10" s="1">
        <f t="shared" si="12"/>
        <v>90</v>
      </c>
      <c r="H10" s="6">
        <f>G10+G11</f>
        <v>91</v>
      </c>
      <c r="I10" s="6">
        <f>H10+H11</f>
        <v>122</v>
      </c>
      <c r="J10" s="6">
        <f>I10+I11</f>
        <v>123</v>
      </c>
      <c r="K10" s="6">
        <f>J10+J11</f>
        <v>149</v>
      </c>
      <c r="T10" s="1">
        <v>360</v>
      </c>
      <c r="U10" s="6">
        <f>T10+T11</f>
        <v>361</v>
      </c>
      <c r="V10" s="6">
        <f>U10+U11</f>
        <v>391</v>
      </c>
      <c r="Z10" s="1">
        <v>549</v>
      </c>
      <c r="AA10" s="6">
        <f>Z10+Z11</f>
        <v>550</v>
      </c>
      <c r="AB10" s="6">
        <f>AA10+AA11</f>
        <v>580</v>
      </c>
      <c r="AK10" s="1">
        <v>897</v>
      </c>
      <c r="AL10" s="6">
        <v>898</v>
      </c>
      <c r="AM10" s="6">
        <f>AL10+AL11</f>
        <v>928</v>
      </c>
      <c r="AN10" s="6">
        <f>AM10+AM11</f>
        <v>930</v>
      </c>
      <c r="AO10" s="1">
        <f>AN10+AN11</f>
        <v>960</v>
      </c>
    </row>
    <row r="11" spans="3:42" x14ac:dyDescent="0.25">
      <c r="C11" s="1" t="s">
        <v>74</v>
      </c>
      <c r="D11" s="6">
        <f>57-53</f>
        <v>4</v>
      </c>
      <c r="E11" s="6">
        <v>54</v>
      </c>
      <c r="F11" s="7">
        <v>32</v>
      </c>
      <c r="G11" s="1">
        <v>1</v>
      </c>
      <c r="H11" s="6">
        <v>31</v>
      </c>
      <c r="I11" s="6">
        <v>1</v>
      </c>
      <c r="J11" s="6">
        <v>26</v>
      </c>
      <c r="K11" s="7">
        <v>32</v>
      </c>
      <c r="T11" s="1">
        <v>1</v>
      </c>
      <c r="U11" s="6">
        <v>30</v>
      </c>
      <c r="V11" s="7">
        <v>32</v>
      </c>
      <c r="Z11" s="1">
        <v>1</v>
      </c>
      <c r="AA11" s="6">
        <v>30</v>
      </c>
      <c r="AB11" s="7">
        <v>32</v>
      </c>
      <c r="AK11" s="1">
        <v>1</v>
      </c>
      <c r="AL11" s="6">
        <v>30</v>
      </c>
      <c r="AM11" s="7">
        <v>2</v>
      </c>
      <c r="AN11" s="7">
        <v>30</v>
      </c>
      <c r="AO11" s="1">
        <v>1</v>
      </c>
    </row>
    <row r="12" spans="3:42" x14ac:dyDescent="0.25">
      <c r="E12" s="1">
        <f>SUM(D11:E11)</f>
        <v>58</v>
      </c>
      <c r="F12" s="1" t="s">
        <v>16</v>
      </c>
      <c r="J12" s="1">
        <f>SUM(H11:J11)</f>
        <v>58</v>
      </c>
      <c r="K12" s="1" t="s">
        <v>20</v>
      </c>
      <c r="V12" s="1" t="s">
        <v>22</v>
      </c>
      <c r="AB12" s="1" t="s">
        <v>28</v>
      </c>
      <c r="AN12" s="1" t="s">
        <v>11</v>
      </c>
    </row>
    <row r="14" spans="3:42" x14ac:dyDescent="0.25">
      <c r="C14" s="1" t="s">
        <v>121</v>
      </c>
      <c r="G14" s="19" t="s">
        <v>1</v>
      </c>
      <c r="H14" s="20"/>
      <c r="I14" s="20"/>
      <c r="J14" s="20"/>
      <c r="K14" s="20"/>
      <c r="L14" s="20"/>
      <c r="M14" s="20"/>
      <c r="N14" s="20"/>
      <c r="O14" s="20"/>
      <c r="P14" s="21"/>
      <c r="Q14" s="19" t="s">
        <v>1</v>
      </c>
      <c r="R14" s="20"/>
      <c r="S14" s="20"/>
      <c r="T14" s="20"/>
      <c r="U14" s="20"/>
      <c r="V14" s="20"/>
      <c r="W14" s="20"/>
      <c r="X14" s="20"/>
      <c r="Y14" s="20"/>
      <c r="Z14" s="21"/>
      <c r="AA14" s="19" t="s">
        <v>41</v>
      </c>
      <c r="AB14" s="20"/>
      <c r="AC14" s="20"/>
      <c r="AD14" s="20"/>
      <c r="AE14" s="21"/>
      <c r="AF14" s="19" t="s">
        <v>42</v>
      </c>
      <c r="AG14" s="20"/>
      <c r="AH14" s="21"/>
      <c r="AI14" s="19" t="s">
        <v>43</v>
      </c>
      <c r="AJ14" s="20"/>
      <c r="AK14" s="21"/>
      <c r="AL14" s="19" t="s">
        <v>70</v>
      </c>
      <c r="AM14" s="20"/>
      <c r="AN14" s="20"/>
      <c r="AO14" s="20"/>
      <c r="AP14" s="21"/>
    </row>
    <row r="15" spans="3:42" x14ac:dyDescent="0.25">
      <c r="C15" s="1" t="s">
        <v>73</v>
      </c>
      <c r="G15" s="6">
        <v>90</v>
      </c>
      <c r="H15" s="6">
        <f t="shared" ref="H15" si="13">G15+G16</f>
        <v>91</v>
      </c>
      <c r="I15" s="6">
        <f t="shared" ref="I15" si="14">H15+H16</f>
        <v>122</v>
      </c>
      <c r="J15" s="6">
        <f t="shared" ref="J15" si="15">I15+I16</f>
        <v>123</v>
      </c>
      <c r="K15" s="6">
        <f t="shared" ref="K15" si="16">J15+J16</f>
        <v>149</v>
      </c>
      <c r="L15" s="6">
        <f t="shared" ref="L15" si="17">K15+K16</f>
        <v>181</v>
      </c>
      <c r="M15" s="6">
        <f t="shared" ref="M15" si="18">L15+L16</f>
        <v>209</v>
      </c>
      <c r="N15" s="6">
        <f t="shared" ref="N15" si="19">M15+M16</f>
        <v>241</v>
      </c>
      <c r="O15" s="6">
        <f t="shared" ref="O15" si="20">N15+N16</f>
        <v>242</v>
      </c>
      <c r="P15" s="6">
        <f t="shared" ref="P15" si="21">O15+O16</f>
        <v>288</v>
      </c>
      <c r="Q15" s="6">
        <f t="shared" ref="Q15" si="22">P15+P16</f>
        <v>320</v>
      </c>
      <c r="R15" s="6">
        <f t="shared" ref="R15" si="23">Q15+Q16</f>
        <v>328</v>
      </c>
      <c r="S15" s="6">
        <f t="shared" ref="S15" si="24">R15+R16</f>
        <v>352</v>
      </c>
      <c r="T15" s="6">
        <f t="shared" ref="T15" si="25">S15+S16</f>
        <v>360</v>
      </c>
      <c r="U15" s="6">
        <f t="shared" ref="U15" si="26">T15+T16</f>
        <v>361</v>
      </c>
      <c r="V15" s="6">
        <f t="shared" ref="V15" si="27">U15+U16</f>
        <v>391</v>
      </c>
      <c r="W15" s="6">
        <f t="shared" ref="W15" si="28">V15+V16</f>
        <v>423</v>
      </c>
      <c r="X15" s="6">
        <f t="shared" ref="X15" si="29">W15+W16</f>
        <v>447</v>
      </c>
      <c r="Y15" s="6">
        <f t="shared" ref="Y15" si="30">X15+X16</f>
        <v>479</v>
      </c>
      <c r="Z15" s="6">
        <f t="shared" ref="Z15" si="31">Y15+Y16</f>
        <v>518</v>
      </c>
      <c r="AA15" s="6">
        <f t="shared" ref="AA15" si="32">Z15+Z16</f>
        <v>550</v>
      </c>
      <c r="AB15" s="6">
        <f t="shared" ref="AB15" si="33">AA15+AA16</f>
        <v>580</v>
      </c>
      <c r="AC15" s="6">
        <f t="shared" ref="AC15" si="34">AB15+AB16</f>
        <v>612</v>
      </c>
      <c r="AD15" s="6">
        <f t="shared" ref="AD15" si="35">AC15+AC16</f>
        <v>658</v>
      </c>
      <c r="AE15" s="6">
        <f t="shared" ref="AE15" si="36">AD15+AD16</f>
        <v>676</v>
      </c>
      <c r="AF15" s="6">
        <f t="shared" ref="AF15" si="37">AE15+AE16</f>
        <v>690</v>
      </c>
      <c r="AG15" s="6">
        <f t="shared" ref="AG15" si="38">AF15+AF16</f>
        <v>798</v>
      </c>
      <c r="AH15" s="6">
        <f t="shared" ref="AH15" si="39">AG15+AG16</f>
        <v>816</v>
      </c>
      <c r="AI15" s="6">
        <f t="shared" ref="AI15" si="40">AH15+AH16</f>
        <v>830</v>
      </c>
      <c r="AJ15" s="6">
        <f t="shared" ref="AJ15" si="41">AI15+AI16</f>
        <v>866</v>
      </c>
      <c r="AK15" s="6">
        <f t="shared" ref="AK15" si="42">AJ15+AJ16</f>
        <v>894</v>
      </c>
      <c r="AL15" s="6">
        <f t="shared" ref="AL15" si="43">AK15+AK16</f>
        <v>898</v>
      </c>
      <c r="AM15" s="6">
        <f t="shared" ref="AM15" si="44">AL15+AL16</f>
        <v>928</v>
      </c>
      <c r="AN15" s="6">
        <f t="shared" ref="AN15" si="45">AM15+AM16</f>
        <v>930</v>
      </c>
      <c r="AO15" s="6">
        <f t="shared" ref="AO15" si="46">AN15+AN16</f>
        <v>960</v>
      </c>
      <c r="AP15" s="6">
        <f t="shared" ref="AP15" si="47">AO15+AO16</f>
        <v>1096</v>
      </c>
    </row>
    <row r="16" spans="3:42" x14ac:dyDescent="0.25">
      <c r="C16" s="1" t="s">
        <v>74</v>
      </c>
      <c r="G16" s="8">
        <v>1</v>
      </c>
      <c r="H16" s="8">
        <v>31</v>
      </c>
      <c r="I16" s="6">
        <v>1</v>
      </c>
      <c r="J16" s="6">
        <v>26</v>
      </c>
      <c r="K16" s="6">
        <v>32</v>
      </c>
      <c r="L16" s="6">
        <v>28</v>
      </c>
      <c r="M16" s="6">
        <v>32</v>
      </c>
      <c r="N16" s="6">
        <v>1</v>
      </c>
      <c r="O16" s="6">
        <v>46</v>
      </c>
      <c r="P16" s="7">
        <v>32</v>
      </c>
      <c r="Q16" s="8">
        <v>8</v>
      </c>
      <c r="R16" s="8">
        <v>24</v>
      </c>
      <c r="S16" s="6">
        <v>8</v>
      </c>
      <c r="T16" s="6">
        <v>1</v>
      </c>
      <c r="U16" s="6">
        <v>30</v>
      </c>
      <c r="V16" s="6">
        <v>32</v>
      </c>
      <c r="W16" s="6">
        <v>24</v>
      </c>
      <c r="X16" s="6">
        <v>32</v>
      </c>
      <c r="Y16" s="6">
        <v>39</v>
      </c>
      <c r="Z16" s="7">
        <v>32</v>
      </c>
      <c r="AA16" s="8">
        <v>30</v>
      </c>
      <c r="AB16" s="8">
        <v>32</v>
      </c>
      <c r="AC16" s="8">
        <v>46</v>
      </c>
      <c r="AD16" s="8">
        <v>18</v>
      </c>
      <c r="AE16" s="6">
        <v>14</v>
      </c>
      <c r="AF16" s="8">
        <f>126-18</f>
        <v>108</v>
      </c>
      <c r="AG16" s="8">
        <v>18</v>
      </c>
      <c r="AH16" s="6">
        <v>14</v>
      </c>
      <c r="AI16" s="8">
        <f>64-28</f>
        <v>36</v>
      </c>
      <c r="AJ16" s="8">
        <v>28</v>
      </c>
      <c r="AK16" s="6">
        <v>4</v>
      </c>
      <c r="AL16" s="8">
        <v>30</v>
      </c>
      <c r="AM16" s="8">
        <v>2</v>
      </c>
      <c r="AN16" s="6">
        <v>30</v>
      </c>
      <c r="AO16" s="6">
        <v>136</v>
      </c>
      <c r="AP16" s="7">
        <v>32</v>
      </c>
    </row>
    <row r="17" spans="2:44" x14ac:dyDescent="0.25">
      <c r="C17" s="1" t="s">
        <v>74</v>
      </c>
      <c r="G17" s="6"/>
      <c r="H17" s="6"/>
      <c r="I17" s="6"/>
      <c r="J17" s="6"/>
      <c r="K17" s="6"/>
      <c r="L17" s="6"/>
      <c r="M17" s="6"/>
      <c r="N17" s="6"/>
      <c r="O17" s="6">
        <f>SUM(I16:O16)</f>
        <v>166</v>
      </c>
      <c r="P17" s="6"/>
      <c r="Q17" s="6"/>
      <c r="R17" s="6"/>
      <c r="S17" s="6"/>
      <c r="T17" s="6"/>
      <c r="U17" s="6"/>
      <c r="V17" s="6"/>
      <c r="W17" s="6"/>
      <c r="X17" s="6"/>
      <c r="Y17" s="6">
        <f>SUM(S16:Y16)</f>
        <v>166</v>
      </c>
      <c r="Z17" s="6"/>
      <c r="AA17" s="6"/>
      <c r="AB17" s="6"/>
      <c r="AC17" s="6"/>
      <c r="AD17" s="7">
        <v>18</v>
      </c>
      <c r="AE17" s="7">
        <f>32-18</f>
        <v>14</v>
      </c>
      <c r="AF17" s="6"/>
      <c r="AG17" s="7">
        <v>18</v>
      </c>
      <c r="AH17" s="7">
        <f>32-18</f>
        <v>14</v>
      </c>
      <c r="AI17" s="6"/>
      <c r="AJ17" s="7">
        <v>28</v>
      </c>
      <c r="AK17" s="7">
        <f>32-28</f>
        <v>4</v>
      </c>
      <c r="AL17" s="6"/>
      <c r="AM17" s="6"/>
      <c r="AN17" s="6"/>
      <c r="AO17" s="6"/>
      <c r="AP17" s="6"/>
    </row>
    <row r="18" spans="2:44" x14ac:dyDescent="0.25">
      <c r="G18" s="1" t="s">
        <v>90</v>
      </c>
      <c r="P18" s="1" t="s">
        <v>17</v>
      </c>
      <c r="Q18" s="1" t="s">
        <v>21</v>
      </c>
      <c r="Z18" s="1" t="s">
        <v>21</v>
      </c>
      <c r="AA18" s="1" t="s">
        <v>12</v>
      </c>
      <c r="AE18" s="1" t="s">
        <v>12</v>
      </c>
      <c r="AF18" s="1" t="s">
        <v>11</v>
      </c>
      <c r="AH18" s="1" t="s">
        <v>11</v>
      </c>
      <c r="AI18" s="1" t="s">
        <v>12</v>
      </c>
      <c r="AK18" s="1" t="s">
        <v>12</v>
      </c>
      <c r="AL18" s="1" t="s">
        <v>12</v>
      </c>
      <c r="AP18" s="1" t="s">
        <v>12</v>
      </c>
    </row>
    <row r="19" spans="2:44" x14ac:dyDescent="0.25">
      <c r="AA19" s="1" t="s">
        <v>151</v>
      </c>
      <c r="AF19" s="1" t="s">
        <v>20</v>
      </c>
      <c r="AI19" s="1" t="s">
        <v>11</v>
      </c>
    </row>
    <row r="21" spans="2:44" x14ac:dyDescent="0.25">
      <c r="G21" s="1" t="s">
        <v>121</v>
      </c>
      <c r="H21" s="22" t="s">
        <v>109</v>
      </c>
      <c r="I21" s="22"/>
      <c r="J21" s="22"/>
      <c r="K21" s="22" t="s">
        <v>110</v>
      </c>
      <c r="L21" s="22"/>
      <c r="M21" s="22"/>
      <c r="N21" s="22" t="s">
        <v>111</v>
      </c>
      <c r="O21" s="22"/>
      <c r="P21" s="22"/>
      <c r="Q21" s="22" t="s">
        <v>112</v>
      </c>
      <c r="R21" s="22"/>
      <c r="S21" s="22"/>
      <c r="T21" s="22" t="s">
        <v>70</v>
      </c>
      <c r="U21" s="22"/>
      <c r="V21" s="22"/>
      <c r="W21" s="22" t="s">
        <v>113</v>
      </c>
      <c r="X21" s="22"/>
      <c r="Y21" s="22"/>
      <c r="Z21" s="22" t="s">
        <v>119</v>
      </c>
      <c r="AA21" s="22"/>
      <c r="AB21" s="22"/>
      <c r="AC21" s="22" t="s">
        <v>120</v>
      </c>
      <c r="AD21" s="22"/>
      <c r="AE21" s="22"/>
      <c r="AF21" s="22" t="s">
        <v>122</v>
      </c>
      <c r="AG21" s="22"/>
      <c r="AH21" s="22"/>
      <c r="AI21" s="22" t="s">
        <v>70</v>
      </c>
      <c r="AJ21" s="22"/>
      <c r="AK21" s="22"/>
      <c r="AL21" s="22" t="s">
        <v>123</v>
      </c>
      <c r="AM21" s="22"/>
      <c r="AN21" s="22"/>
      <c r="AO21" s="19" t="s">
        <v>108</v>
      </c>
      <c r="AP21" s="20"/>
      <c r="AQ21" s="21"/>
    </row>
    <row r="22" spans="2:44" x14ac:dyDescent="0.25">
      <c r="G22" s="1" t="s">
        <v>73</v>
      </c>
      <c r="H22" s="6">
        <f>AP15+AP16</f>
        <v>1128</v>
      </c>
      <c r="I22" s="6">
        <f t="shared" ref="I22:Y22" si="48">H22+H23</f>
        <v>1164</v>
      </c>
      <c r="J22" s="6">
        <f t="shared" si="48"/>
        <v>1192</v>
      </c>
      <c r="K22" s="6">
        <f t="shared" si="48"/>
        <v>1196</v>
      </c>
      <c r="L22" s="6">
        <f t="shared" si="48"/>
        <v>1304</v>
      </c>
      <c r="M22" s="6">
        <f t="shared" si="48"/>
        <v>1322</v>
      </c>
      <c r="N22" s="6">
        <f t="shared" si="48"/>
        <v>1336</v>
      </c>
      <c r="O22" s="6">
        <f t="shared" si="48"/>
        <v>1444</v>
      </c>
      <c r="P22" s="6">
        <f t="shared" si="48"/>
        <v>1462</v>
      </c>
      <c r="Q22" s="6">
        <f t="shared" si="48"/>
        <v>1476</v>
      </c>
      <c r="R22" s="6">
        <f t="shared" si="48"/>
        <v>1512</v>
      </c>
      <c r="S22" s="6">
        <f t="shared" si="48"/>
        <v>1540</v>
      </c>
      <c r="T22" s="6">
        <f t="shared" si="48"/>
        <v>1544</v>
      </c>
      <c r="U22" s="6">
        <f t="shared" si="48"/>
        <v>1576</v>
      </c>
      <c r="V22" s="6">
        <f t="shared" si="48"/>
        <v>1742</v>
      </c>
      <c r="W22" s="6">
        <f t="shared" si="48"/>
        <v>1774</v>
      </c>
      <c r="X22" s="6">
        <f t="shared" si="48"/>
        <v>1810</v>
      </c>
      <c r="Y22" s="6">
        <f t="shared" si="48"/>
        <v>1838</v>
      </c>
      <c r="Z22" s="6">
        <f t="shared" ref="Z22:AB22" si="49">Y22+Y23</f>
        <v>1842</v>
      </c>
      <c r="AA22" s="6">
        <f t="shared" si="49"/>
        <v>1950</v>
      </c>
      <c r="AB22" s="6">
        <f t="shared" si="49"/>
        <v>1968</v>
      </c>
      <c r="AC22" s="6">
        <f t="shared" ref="AC22:AE22" si="50">AB22+AB23</f>
        <v>1982</v>
      </c>
      <c r="AD22" s="6">
        <f t="shared" si="50"/>
        <v>2090</v>
      </c>
      <c r="AE22" s="6">
        <f t="shared" si="50"/>
        <v>2108</v>
      </c>
      <c r="AF22" s="6">
        <f t="shared" ref="AF22:AG22" si="51">AE22+AE23</f>
        <v>2122</v>
      </c>
      <c r="AG22" s="6">
        <f t="shared" si="51"/>
        <v>2158</v>
      </c>
      <c r="AH22" s="6">
        <f t="shared" ref="AH22" si="52">AG22+AG23</f>
        <v>2186</v>
      </c>
      <c r="AI22" s="6">
        <f t="shared" ref="AI22" si="53">AH22+AH23</f>
        <v>2190</v>
      </c>
      <c r="AJ22" s="6">
        <f t="shared" ref="AJ22" si="54">AI22+AI23</f>
        <v>2222</v>
      </c>
      <c r="AK22" s="6">
        <f t="shared" ref="AK22" si="55">AJ22+AJ23</f>
        <v>2388</v>
      </c>
      <c r="AL22" s="6">
        <f t="shared" ref="AL22" si="56">AK22+AK23</f>
        <v>2420</v>
      </c>
      <c r="AM22" s="6">
        <f t="shared" ref="AM22" si="57">AL22+AL23</f>
        <v>2456</v>
      </c>
      <c r="AN22" s="6">
        <f t="shared" ref="AN22" si="58">AM22+AM23</f>
        <v>2484</v>
      </c>
      <c r="AO22" s="6">
        <f t="shared" ref="AO22" si="59">AN22+AN23</f>
        <v>2488</v>
      </c>
      <c r="AP22" s="6">
        <f t="shared" ref="AP22" si="60">AO22+AO23</f>
        <v>2524</v>
      </c>
      <c r="AQ22" s="6">
        <f t="shared" ref="AQ22" si="61">AP22+AP23</f>
        <v>2552</v>
      </c>
      <c r="AR22" s="6">
        <f t="shared" ref="AR22" si="62">AQ22+AQ23</f>
        <v>2556</v>
      </c>
    </row>
    <row r="23" spans="2:44" x14ac:dyDescent="0.25">
      <c r="G23" s="1" t="s">
        <v>74</v>
      </c>
      <c r="H23" s="8">
        <f>64-28</f>
        <v>36</v>
      </c>
      <c r="I23" s="8">
        <v>28</v>
      </c>
      <c r="J23" s="6">
        <v>4</v>
      </c>
      <c r="K23" s="8">
        <f>126-18</f>
        <v>108</v>
      </c>
      <c r="L23" s="8">
        <v>18</v>
      </c>
      <c r="M23" s="6">
        <v>14</v>
      </c>
      <c r="N23" s="8">
        <f>126-18</f>
        <v>108</v>
      </c>
      <c r="O23" s="8">
        <v>18</v>
      </c>
      <c r="P23" s="6">
        <v>14</v>
      </c>
      <c r="Q23" s="8">
        <f>64-28</f>
        <v>36</v>
      </c>
      <c r="R23" s="8">
        <v>28</v>
      </c>
      <c r="S23" s="6">
        <v>4</v>
      </c>
      <c r="T23" s="8">
        <v>32</v>
      </c>
      <c r="U23" s="6">
        <v>166</v>
      </c>
      <c r="V23" s="7">
        <v>32</v>
      </c>
      <c r="W23" s="8">
        <f>64-28</f>
        <v>36</v>
      </c>
      <c r="X23" s="8">
        <v>28</v>
      </c>
      <c r="Y23" s="6">
        <v>4</v>
      </c>
      <c r="Z23" s="8">
        <f>126-18</f>
        <v>108</v>
      </c>
      <c r="AA23" s="8">
        <v>18</v>
      </c>
      <c r="AB23" s="6">
        <v>14</v>
      </c>
      <c r="AC23" s="8">
        <f>126-18</f>
        <v>108</v>
      </c>
      <c r="AD23" s="8">
        <v>18</v>
      </c>
      <c r="AE23" s="6">
        <v>14</v>
      </c>
      <c r="AF23" s="8">
        <f>64-28</f>
        <v>36</v>
      </c>
      <c r="AG23" s="8">
        <v>28</v>
      </c>
      <c r="AH23" s="6">
        <v>4</v>
      </c>
      <c r="AI23" s="8">
        <v>32</v>
      </c>
      <c r="AJ23" s="6">
        <v>166</v>
      </c>
      <c r="AK23" s="7">
        <v>32</v>
      </c>
      <c r="AL23" s="8">
        <f>64-28</f>
        <v>36</v>
      </c>
      <c r="AM23" s="8">
        <v>28</v>
      </c>
      <c r="AN23" s="6">
        <v>4</v>
      </c>
      <c r="AO23" s="8">
        <f>64-28</f>
        <v>36</v>
      </c>
      <c r="AP23" s="8">
        <v>28</v>
      </c>
      <c r="AQ23" s="6">
        <v>4</v>
      </c>
    </row>
    <row r="24" spans="2:44" x14ac:dyDescent="0.25">
      <c r="G24" s="1" t="s">
        <v>74</v>
      </c>
      <c r="H24" s="6"/>
      <c r="I24" s="7">
        <v>28</v>
      </c>
      <c r="J24" s="7">
        <f>32-28</f>
        <v>4</v>
      </c>
      <c r="K24" s="6"/>
      <c r="L24" s="7">
        <v>18</v>
      </c>
      <c r="M24" s="7">
        <f>32-18</f>
        <v>14</v>
      </c>
      <c r="N24" s="6"/>
      <c r="O24" s="7">
        <v>18</v>
      </c>
      <c r="P24" s="7">
        <f>32-18</f>
        <v>14</v>
      </c>
      <c r="Q24" s="6"/>
      <c r="R24" s="7">
        <v>28</v>
      </c>
      <c r="S24" s="7">
        <f>32-28</f>
        <v>4</v>
      </c>
      <c r="T24" s="6"/>
      <c r="U24" s="6"/>
      <c r="V24" s="6"/>
      <c r="W24" s="6"/>
      <c r="X24" s="7">
        <v>28</v>
      </c>
      <c r="Y24" s="7">
        <f>32-28</f>
        <v>4</v>
      </c>
      <c r="Z24" s="6"/>
      <c r="AA24" s="7">
        <v>18</v>
      </c>
      <c r="AB24" s="7">
        <f>32-18</f>
        <v>14</v>
      </c>
      <c r="AC24" s="6"/>
      <c r="AD24" s="7">
        <v>18</v>
      </c>
      <c r="AE24" s="7">
        <f>32-18</f>
        <v>14</v>
      </c>
      <c r="AF24" s="6"/>
      <c r="AG24" s="7">
        <v>28</v>
      </c>
      <c r="AH24" s="7">
        <f>32-28</f>
        <v>4</v>
      </c>
      <c r="AI24" s="6"/>
      <c r="AJ24" s="6"/>
      <c r="AK24" s="6"/>
      <c r="AL24" s="6"/>
      <c r="AM24" s="7">
        <v>28</v>
      </c>
      <c r="AN24" s="7">
        <f>32-28</f>
        <v>4</v>
      </c>
      <c r="AO24" s="6"/>
      <c r="AP24" s="7">
        <v>28</v>
      </c>
      <c r="AQ24" s="7">
        <f>32-28</f>
        <v>4</v>
      </c>
    </row>
    <row r="25" spans="2:44" x14ac:dyDescent="0.25">
      <c r="H25" s="1" t="s">
        <v>12</v>
      </c>
      <c r="J25" s="1" t="s">
        <v>152</v>
      </c>
      <c r="K25" s="1" t="s">
        <v>9</v>
      </c>
      <c r="M25" s="1" t="s">
        <v>9</v>
      </c>
      <c r="N25" s="1" t="s">
        <v>15</v>
      </c>
      <c r="P25" s="1" t="s">
        <v>14</v>
      </c>
      <c r="Q25" s="1" t="s">
        <v>9</v>
      </c>
      <c r="S25" s="1" t="s">
        <v>14</v>
      </c>
      <c r="T25" s="1" t="s">
        <v>14</v>
      </c>
      <c r="V25" s="1" t="s">
        <v>14</v>
      </c>
      <c r="W25" s="1" t="s">
        <v>15</v>
      </c>
      <c r="Y25" s="1" t="s">
        <v>24</v>
      </c>
      <c r="Z25" s="1" t="s">
        <v>13</v>
      </c>
      <c r="AB25" s="1" t="s">
        <v>13</v>
      </c>
      <c r="AC25" s="1" t="s">
        <v>9</v>
      </c>
      <c r="AE25" s="1" t="s">
        <v>99</v>
      </c>
      <c r="AF25" s="1" t="s">
        <v>98</v>
      </c>
      <c r="AH25" s="1" t="s">
        <v>98</v>
      </c>
      <c r="AI25" s="1" t="s">
        <v>145</v>
      </c>
      <c r="AK25" s="1" t="s">
        <v>145</v>
      </c>
      <c r="AL25" s="1" t="s">
        <v>13</v>
      </c>
      <c r="AN25" s="1" t="s">
        <v>13</v>
      </c>
      <c r="AO25" s="1" t="s">
        <v>98</v>
      </c>
      <c r="AQ25" s="1" t="s">
        <v>98</v>
      </c>
    </row>
    <row r="26" spans="2:44" x14ac:dyDescent="0.25">
      <c r="H26" s="1" t="s">
        <v>22</v>
      </c>
      <c r="K26" s="1" t="s">
        <v>16</v>
      </c>
      <c r="N26" s="1" t="s">
        <v>20</v>
      </c>
      <c r="Q26" s="1" t="s">
        <v>14</v>
      </c>
      <c r="W26" s="1" t="s">
        <v>24</v>
      </c>
      <c r="Z26" s="1" t="s">
        <v>17</v>
      </c>
      <c r="AC26" s="1" t="s">
        <v>21</v>
      </c>
      <c r="AF26" s="1" t="s">
        <v>99</v>
      </c>
      <c r="AL26" s="1" t="s">
        <v>11</v>
      </c>
      <c r="AO26" s="1" t="s">
        <v>100</v>
      </c>
    </row>
    <row r="28" spans="2:44" x14ac:dyDescent="0.25">
      <c r="B28" s="1" t="s">
        <v>77</v>
      </c>
      <c r="T28" s="5" t="s">
        <v>114</v>
      </c>
      <c r="Z28" s="5" t="s">
        <v>124</v>
      </c>
    </row>
    <row r="29" spans="2:44" x14ac:dyDescent="0.25">
      <c r="B29" s="1" t="s">
        <v>80</v>
      </c>
      <c r="D29" s="1" t="s">
        <v>95</v>
      </c>
      <c r="E29" s="1" t="s">
        <v>82</v>
      </c>
      <c r="F29" s="1" t="s">
        <v>96</v>
      </c>
      <c r="G29" s="1" t="s">
        <v>97</v>
      </c>
      <c r="S29" s="1" t="s">
        <v>117</v>
      </c>
      <c r="T29" s="6">
        <v>1544</v>
      </c>
      <c r="U29" s="1">
        <f>T29+T30</f>
        <v>1609</v>
      </c>
      <c r="Y29" s="1" t="s">
        <v>117</v>
      </c>
      <c r="Z29" s="6">
        <v>1842</v>
      </c>
      <c r="AA29" s="1">
        <f>Z29+Z30</f>
        <v>1876</v>
      </c>
    </row>
    <row r="30" spans="2:44" x14ac:dyDescent="0.25">
      <c r="B30" s="1" t="s">
        <v>78</v>
      </c>
      <c r="D30" s="1">
        <v>4</v>
      </c>
      <c r="E30" s="1">
        <v>123</v>
      </c>
      <c r="F30" s="1">
        <v>242</v>
      </c>
      <c r="G30" s="1">
        <v>361</v>
      </c>
      <c r="S30" s="1" t="s">
        <v>118</v>
      </c>
      <c r="T30" s="7">
        <v>65</v>
      </c>
      <c r="Y30" s="1" t="s">
        <v>118</v>
      </c>
      <c r="Z30" s="7">
        <v>34</v>
      </c>
    </row>
    <row r="31" spans="2:44" x14ac:dyDescent="0.25">
      <c r="B31" s="1" t="s">
        <v>85</v>
      </c>
      <c r="D31" s="1" t="s">
        <v>12</v>
      </c>
      <c r="E31" s="1" t="s">
        <v>8</v>
      </c>
      <c r="F31" s="1" t="s">
        <v>10</v>
      </c>
      <c r="G31" s="1" t="s">
        <v>14</v>
      </c>
      <c r="T31" s="1" t="s">
        <v>115</v>
      </c>
      <c r="Z31" s="1" t="s">
        <v>15</v>
      </c>
    </row>
    <row r="32" spans="2:44" x14ac:dyDescent="0.25">
      <c r="T32" s="1" t="s">
        <v>116</v>
      </c>
    </row>
    <row r="34" spans="2:24" x14ac:dyDescent="0.25">
      <c r="B34" s="1" t="s">
        <v>69</v>
      </c>
      <c r="D34" s="1" t="s">
        <v>34</v>
      </c>
      <c r="E34" s="1" t="s">
        <v>35</v>
      </c>
      <c r="F34" s="1" t="s">
        <v>36</v>
      </c>
      <c r="G34" s="1" t="s">
        <v>37</v>
      </c>
      <c r="J34" s="1" t="s">
        <v>38</v>
      </c>
    </row>
    <row r="35" spans="2:24" x14ac:dyDescent="0.25">
      <c r="B35" s="1" t="s">
        <v>78</v>
      </c>
      <c r="D35" s="1">
        <v>0</v>
      </c>
      <c r="E35" s="1">
        <v>91</v>
      </c>
      <c r="F35" s="1">
        <v>361</v>
      </c>
      <c r="G35" s="1">
        <v>550</v>
      </c>
      <c r="J35" s="1">
        <v>898</v>
      </c>
    </row>
    <row r="36" spans="2:24" x14ac:dyDescent="0.25">
      <c r="B36" s="1" t="s">
        <v>85</v>
      </c>
      <c r="D36" s="1" t="s">
        <v>16</v>
      </c>
      <c r="E36" s="1" t="s">
        <v>20</v>
      </c>
      <c r="F36" s="1" t="s">
        <v>22</v>
      </c>
      <c r="G36" s="1" t="s">
        <v>28</v>
      </c>
      <c r="J36" s="1" t="s">
        <v>11</v>
      </c>
    </row>
    <row r="38" spans="2:24" x14ac:dyDescent="0.25">
      <c r="B38" s="1" t="s">
        <v>121</v>
      </c>
      <c r="E38" s="1" t="s">
        <v>39</v>
      </c>
      <c r="F38" s="1" t="s">
        <v>40</v>
      </c>
      <c r="G38" s="1" t="s">
        <v>41</v>
      </c>
      <c r="H38" s="1" t="s">
        <v>42</v>
      </c>
      <c r="I38" s="1" t="s">
        <v>43</v>
      </c>
      <c r="J38" s="1" t="s">
        <v>45</v>
      </c>
      <c r="K38" s="1" t="s">
        <v>44</v>
      </c>
      <c r="L38" s="1" t="s">
        <v>46</v>
      </c>
      <c r="M38" s="1" t="s">
        <v>47</v>
      </c>
      <c r="N38" s="1" t="s">
        <v>48</v>
      </c>
      <c r="O38" s="1" t="s">
        <v>50</v>
      </c>
      <c r="P38" s="1" t="s">
        <v>52</v>
      </c>
      <c r="Q38" s="1" t="s">
        <v>51</v>
      </c>
      <c r="R38" s="1" t="s">
        <v>53</v>
      </c>
      <c r="S38" s="1" t="s">
        <v>54</v>
      </c>
      <c r="T38" s="1" t="s">
        <v>144</v>
      </c>
      <c r="U38" s="1" t="s">
        <v>49</v>
      </c>
      <c r="V38" s="1" t="s">
        <v>108</v>
      </c>
    </row>
    <row r="39" spans="2:24" x14ac:dyDescent="0.25">
      <c r="B39" s="1" t="s">
        <v>78</v>
      </c>
      <c r="E39" s="1">
        <v>90</v>
      </c>
      <c r="F39" s="1">
        <v>320</v>
      </c>
      <c r="G39" s="1">
        <v>550</v>
      </c>
      <c r="H39" s="1">
        <v>690</v>
      </c>
      <c r="I39" s="1">
        <v>830</v>
      </c>
      <c r="J39" s="1">
        <v>898</v>
      </c>
      <c r="K39" s="1">
        <v>1128</v>
      </c>
      <c r="L39" s="1">
        <v>1196</v>
      </c>
      <c r="M39" s="1">
        <v>1336</v>
      </c>
      <c r="N39" s="1">
        <v>1476</v>
      </c>
      <c r="O39" s="1">
        <v>1544</v>
      </c>
      <c r="P39" s="1">
        <v>1774</v>
      </c>
      <c r="Q39" s="1">
        <v>1842</v>
      </c>
      <c r="R39" s="1">
        <v>1982</v>
      </c>
      <c r="S39" s="1">
        <v>2122</v>
      </c>
      <c r="T39" s="1">
        <v>2190</v>
      </c>
      <c r="U39" s="1">
        <v>2420</v>
      </c>
      <c r="V39" s="1">
        <v>2488</v>
      </c>
    </row>
    <row r="40" spans="2:24" x14ac:dyDescent="0.25">
      <c r="B40" s="1" t="s">
        <v>86</v>
      </c>
      <c r="E40" s="1" t="s">
        <v>16</v>
      </c>
      <c r="F40" s="1" t="s">
        <v>20</v>
      </c>
      <c r="G40" s="1" t="s">
        <v>12</v>
      </c>
      <c r="H40" s="1" t="s">
        <v>11</v>
      </c>
      <c r="I40" s="1" t="s">
        <v>12</v>
      </c>
      <c r="J40" s="1" t="s">
        <v>13</v>
      </c>
      <c r="K40" s="1" t="s">
        <v>12</v>
      </c>
      <c r="L40" s="1" t="s">
        <v>9</v>
      </c>
      <c r="M40" s="1" t="s">
        <v>15</v>
      </c>
      <c r="N40" s="1" t="s">
        <v>9</v>
      </c>
      <c r="O40" s="1" t="s">
        <v>15</v>
      </c>
      <c r="P40" s="1" t="s">
        <v>15</v>
      </c>
      <c r="Q40" s="1" t="s">
        <v>13</v>
      </c>
      <c r="R40" s="1" t="s">
        <v>9</v>
      </c>
      <c r="S40" s="1" t="s">
        <v>13</v>
      </c>
      <c r="T40" s="1" t="s">
        <v>145</v>
      </c>
      <c r="U40" s="1" t="s">
        <v>13</v>
      </c>
      <c r="V40" s="1" t="s">
        <v>98</v>
      </c>
    </row>
    <row r="41" spans="2:24" x14ac:dyDescent="0.25">
      <c r="B41" s="1" t="s">
        <v>86</v>
      </c>
      <c r="G41" s="1" t="s">
        <v>16</v>
      </c>
      <c r="H41" s="1" t="s">
        <v>20</v>
      </c>
      <c r="I41" s="1" t="s">
        <v>11</v>
      </c>
      <c r="K41" s="1" t="s">
        <v>22</v>
      </c>
      <c r="L41" s="1" t="s">
        <v>16</v>
      </c>
      <c r="M41" s="1" t="s">
        <v>20</v>
      </c>
      <c r="N41" s="1" t="s">
        <v>14</v>
      </c>
      <c r="P41" s="1" t="s">
        <v>24</v>
      </c>
      <c r="Q41" s="1" t="s">
        <v>17</v>
      </c>
      <c r="R41" s="1" t="s">
        <v>21</v>
      </c>
      <c r="S41" s="1" t="s">
        <v>9</v>
      </c>
      <c r="U41" s="1" t="s">
        <v>11</v>
      </c>
      <c r="V41" s="1" t="s">
        <v>100</v>
      </c>
    </row>
    <row r="42" spans="2:24" x14ac:dyDescent="0.25">
      <c r="B42" s="1" t="s">
        <v>85</v>
      </c>
      <c r="E42" s="1" t="s">
        <v>16</v>
      </c>
      <c r="F42" s="1" t="s">
        <v>20</v>
      </c>
      <c r="G42" s="1" t="s">
        <v>12</v>
      </c>
      <c r="H42" s="1" t="s">
        <v>11</v>
      </c>
      <c r="I42" s="1" t="s">
        <v>12</v>
      </c>
      <c r="J42" s="1" t="s">
        <v>13</v>
      </c>
      <c r="K42" s="2" t="s">
        <v>22</v>
      </c>
      <c r="L42" s="1" t="s">
        <v>9</v>
      </c>
      <c r="M42" s="1" t="s">
        <v>14</v>
      </c>
      <c r="N42" s="1" t="s">
        <v>15</v>
      </c>
      <c r="O42" s="1" t="s">
        <v>15</v>
      </c>
      <c r="P42" s="2" t="s">
        <v>25</v>
      </c>
      <c r="Q42" s="1" t="s">
        <v>13</v>
      </c>
      <c r="R42" s="1" t="s">
        <v>9</v>
      </c>
      <c r="S42" s="1" t="s">
        <v>13</v>
      </c>
      <c r="T42" s="1" t="s">
        <v>145</v>
      </c>
      <c r="U42" s="1" t="s">
        <v>98</v>
      </c>
      <c r="V42" s="2" t="s">
        <v>13</v>
      </c>
    </row>
    <row r="44" spans="2:24" x14ac:dyDescent="0.25">
      <c r="O44" s="1" t="s">
        <v>114</v>
      </c>
      <c r="Q44" s="1" t="s">
        <v>67</v>
      </c>
      <c r="W44" s="1" t="s">
        <v>137</v>
      </c>
    </row>
    <row r="45" spans="2:24" x14ac:dyDescent="0.25">
      <c r="O45" s="1">
        <v>1544</v>
      </c>
      <c r="Q45" s="1">
        <v>1842</v>
      </c>
      <c r="V45" s="1" t="s">
        <v>136</v>
      </c>
      <c r="W45" s="1">
        <v>2556</v>
      </c>
      <c r="X45" s="1">
        <f>W45+98</f>
        <v>2654</v>
      </c>
    </row>
    <row r="46" spans="2:24" x14ac:dyDescent="0.25">
      <c r="N46" s="1" t="s">
        <v>85</v>
      </c>
      <c r="O46" s="1" t="s">
        <v>115</v>
      </c>
      <c r="Q46" s="1" t="s">
        <v>15</v>
      </c>
      <c r="V46" s="1" t="s">
        <v>86</v>
      </c>
      <c r="W46" s="2" t="s">
        <v>22</v>
      </c>
    </row>
    <row r="47" spans="2:24" x14ac:dyDescent="0.25">
      <c r="O47" s="1" t="s">
        <v>116</v>
      </c>
      <c r="V47" s="1" t="s">
        <v>86</v>
      </c>
      <c r="W47" s="2" t="s">
        <v>142</v>
      </c>
    </row>
    <row r="48" spans="2:24" x14ac:dyDescent="0.25">
      <c r="V48" s="1" t="s">
        <v>86</v>
      </c>
      <c r="W48" s="2" t="s">
        <v>125</v>
      </c>
    </row>
  </sheetData>
  <mergeCells count="26">
    <mergeCell ref="AA9:AB9"/>
    <mergeCell ref="W21:Y21"/>
    <mergeCell ref="T21:V21"/>
    <mergeCell ref="Q21:S21"/>
    <mergeCell ref="N21:P21"/>
    <mergeCell ref="Z21:AB21"/>
    <mergeCell ref="E4:H4"/>
    <mergeCell ref="J4:M4"/>
    <mergeCell ref="O4:S4"/>
    <mergeCell ref="U4:X4"/>
    <mergeCell ref="H9:K9"/>
    <mergeCell ref="U9:V9"/>
    <mergeCell ref="D9:F9"/>
    <mergeCell ref="AL14:AP14"/>
    <mergeCell ref="AO21:AQ21"/>
    <mergeCell ref="G14:P14"/>
    <mergeCell ref="Q14:Z14"/>
    <mergeCell ref="AA14:AE14"/>
    <mergeCell ref="AF14:AH14"/>
    <mergeCell ref="AI14:AK14"/>
    <mergeCell ref="H21:J21"/>
    <mergeCell ref="K21:M21"/>
    <mergeCell ref="AI21:AK21"/>
    <mergeCell ref="AC21:AE21"/>
    <mergeCell ref="AF21:AH21"/>
    <mergeCell ref="AL21:AN2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24"/>
  <sheetViews>
    <sheetView zoomScale="85" zoomScaleNormal="85" workbookViewId="0">
      <selection activeCell="D11" sqref="D11"/>
    </sheetView>
  </sheetViews>
  <sheetFormatPr defaultColWidth="8.875" defaultRowHeight="15.75" x14ac:dyDescent="0.25"/>
  <cols>
    <col min="1" max="1" width="8.875" style="1"/>
    <col min="2" max="2" width="17.875" style="1" bestFit="1" customWidth="1"/>
    <col min="3" max="4" width="10.5" style="1" bestFit="1" customWidth="1"/>
    <col min="5" max="5" width="10.375" style="1" bestFit="1" customWidth="1"/>
    <col min="6" max="7" width="12.5" style="1" bestFit="1" customWidth="1"/>
    <col min="8" max="8" width="9.125" style="1" bestFit="1" customWidth="1"/>
    <col min="9" max="9" width="12.625" style="1" bestFit="1" customWidth="1"/>
    <col min="10" max="10" width="10.625" style="1" bestFit="1" customWidth="1"/>
    <col min="11" max="11" width="10.375" style="1" bestFit="1" customWidth="1"/>
    <col min="12" max="12" width="10" style="1" bestFit="1" customWidth="1"/>
    <col min="13" max="13" width="7.5" style="1" bestFit="1" customWidth="1"/>
    <col min="14" max="14" width="4.625" style="1" bestFit="1" customWidth="1"/>
    <col min="15" max="16" width="7.5" style="1" bestFit="1" customWidth="1"/>
    <col min="17" max="17" width="4.625" style="1" bestFit="1" customWidth="1"/>
    <col min="18" max="19" width="7.5" style="1" bestFit="1" customWidth="1"/>
    <col min="20" max="20" width="4.625" style="1" bestFit="1" customWidth="1"/>
    <col min="21" max="22" width="7.5" style="1" bestFit="1" customWidth="1"/>
    <col min="23" max="23" width="4.625" style="1" bestFit="1" customWidth="1"/>
    <col min="24" max="25" width="7.5" style="1" bestFit="1" customWidth="1"/>
    <col min="26" max="26" width="4.625" style="1" bestFit="1" customWidth="1"/>
    <col min="27" max="28" width="7.5" style="1" bestFit="1" customWidth="1"/>
    <col min="29" max="29" width="5.75" style="1" bestFit="1" customWidth="1"/>
    <col min="30" max="30" width="7.5" style="1" bestFit="1" customWidth="1"/>
    <col min="31" max="31" width="5.75" style="1" bestFit="1" customWidth="1"/>
    <col min="32" max="16384" width="8.875" style="1"/>
  </cols>
  <sheetData>
    <row r="2" spans="2:31" x14ac:dyDescent="0.25">
      <c r="B2" s="4" t="s">
        <v>75</v>
      </c>
      <c r="D2" s="3" t="s">
        <v>76</v>
      </c>
    </row>
    <row r="4" spans="2:31" x14ac:dyDescent="0.25">
      <c r="B4" s="1" t="s">
        <v>126</v>
      </c>
      <c r="C4" s="19" t="s">
        <v>128</v>
      </c>
      <c r="D4" s="20"/>
      <c r="E4" s="20"/>
      <c r="F4" s="21"/>
      <c r="G4" s="19" t="s">
        <v>129</v>
      </c>
      <c r="H4" s="20"/>
      <c r="I4" s="21"/>
      <c r="J4"/>
    </row>
    <row r="5" spans="2:31" x14ac:dyDescent="0.25">
      <c r="B5" s="1" t="s">
        <v>73</v>
      </c>
      <c r="C5" s="6">
        <v>0</v>
      </c>
      <c r="D5" s="6">
        <f t="shared" ref="D5" si="0">C5+C6</f>
        <v>2</v>
      </c>
      <c r="E5" s="6">
        <f t="shared" ref="E5" si="1">D5+D6</f>
        <v>34</v>
      </c>
      <c r="F5" s="6">
        <f t="shared" ref="F5" si="2">E5+E6</f>
        <v>66</v>
      </c>
      <c r="G5" s="6">
        <f t="shared" ref="G5" si="3">F5+F6</f>
        <v>98</v>
      </c>
      <c r="H5" s="6">
        <f t="shared" ref="H5" si="4">G5+G6</f>
        <v>99</v>
      </c>
      <c r="I5" s="6">
        <f t="shared" ref="I5" si="5">H5+H6</f>
        <v>131</v>
      </c>
    </row>
    <row r="6" spans="2:31" x14ac:dyDescent="0.25">
      <c r="B6" s="1" t="s">
        <v>74</v>
      </c>
      <c r="C6" s="6">
        <v>2</v>
      </c>
      <c r="D6" s="7">
        <v>32</v>
      </c>
      <c r="E6" s="7">
        <v>32</v>
      </c>
      <c r="F6" s="7">
        <v>32</v>
      </c>
      <c r="G6" s="6">
        <v>1</v>
      </c>
      <c r="H6" s="7">
        <v>32</v>
      </c>
      <c r="I6" s="7">
        <v>32</v>
      </c>
    </row>
    <row r="7" spans="2:31" x14ac:dyDescent="0.25">
      <c r="D7" s="1" t="s">
        <v>125</v>
      </c>
      <c r="E7" s="1" t="s">
        <v>127</v>
      </c>
      <c r="F7" s="1" t="s">
        <v>11</v>
      </c>
      <c r="H7" s="1" t="s">
        <v>15</v>
      </c>
      <c r="I7" s="1" t="s">
        <v>17</v>
      </c>
    </row>
    <row r="9" spans="2:31" x14ac:dyDescent="0.25">
      <c r="B9" s="1" t="s">
        <v>121</v>
      </c>
      <c r="E9" s="19" t="s">
        <v>1</v>
      </c>
      <c r="F9" s="20"/>
      <c r="G9" s="20"/>
      <c r="H9" s="20"/>
      <c r="I9" s="20"/>
      <c r="J9" s="20"/>
      <c r="K9" s="20"/>
      <c r="L9" s="21"/>
      <c r="M9" s="19" t="s">
        <v>1</v>
      </c>
      <c r="N9" s="20"/>
      <c r="O9" s="21"/>
      <c r="P9" s="19" t="s">
        <v>130</v>
      </c>
      <c r="Q9" s="20"/>
      <c r="R9" s="21"/>
      <c r="S9" s="19" t="s">
        <v>130</v>
      </c>
      <c r="T9" s="20"/>
      <c r="U9" s="21"/>
      <c r="V9" s="19" t="s">
        <v>131</v>
      </c>
      <c r="W9" s="20"/>
      <c r="X9" s="21"/>
      <c r="Y9" s="19" t="s">
        <v>70</v>
      </c>
      <c r="Z9" s="20"/>
      <c r="AA9" s="21"/>
      <c r="AB9" s="19" t="s">
        <v>132</v>
      </c>
      <c r="AC9" s="20"/>
      <c r="AD9" s="21"/>
    </row>
    <row r="10" spans="2:31" x14ac:dyDescent="0.25">
      <c r="B10" s="1" t="s">
        <v>73</v>
      </c>
      <c r="E10" s="6">
        <v>34</v>
      </c>
      <c r="F10" s="6">
        <f>E10+E11</f>
        <v>66</v>
      </c>
      <c r="G10" s="6">
        <f t="shared" ref="G10" si="6">F10+F11</f>
        <v>98</v>
      </c>
      <c r="H10" s="6">
        <f t="shared" ref="H10" si="7">G10+G11</f>
        <v>99</v>
      </c>
      <c r="I10" s="6">
        <f t="shared" ref="I10" si="8">H10+H11</f>
        <v>131</v>
      </c>
      <c r="J10" s="6">
        <f t="shared" ref="J10" si="9">I10+I11</f>
        <v>163</v>
      </c>
      <c r="K10" s="6">
        <f>J10+J11</f>
        <v>164</v>
      </c>
      <c r="L10" s="6">
        <f t="shared" ref="L10" si="10">K10+K11</f>
        <v>232</v>
      </c>
      <c r="M10" s="6">
        <f t="shared" ref="M10" si="11">L10+L11</f>
        <v>264</v>
      </c>
      <c r="N10" s="6">
        <f t="shared" ref="N10" si="12">M10+M11</f>
        <v>296</v>
      </c>
      <c r="O10" s="6">
        <f t="shared" ref="O10" si="13">N10+N11</f>
        <v>462</v>
      </c>
      <c r="P10" s="6">
        <f t="shared" ref="P10" si="14">O10+O11</f>
        <v>494</v>
      </c>
      <c r="Q10" s="6">
        <f t="shared" ref="Q10" si="15">P10+P11</f>
        <v>602</v>
      </c>
      <c r="R10" s="6">
        <f t="shared" ref="R10" si="16">Q10+Q11</f>
        <v>620</v>
      </c>
      <c r="S10" s="6">
        <f t="shared" ref="S10" si="17">R10+R11</f>
        <v>634</v>
      </c>
      <c r="T10" s="6">
        <f t="shared" ref="T10" si="18">S10+S11</f>
        <v>742</v>
      </c>
      <c r="U10" s="6">
        <f t="shared" ref="U10:X10" si="19">T10+T11</f>
        <v>760</v>
      </c>
      <c r="V10" s="6">
        <f t="shared" si="19"/>
        <v>774</v>
      </c>
      <c r="W10" s="6">
        <f t="shared" si="19"/>
        <v>810</v>
      </c>
      <c r="X10" s="6">
        <f t="shared" si="19"/>
        <v>838</v>
      </c>
      <c r="Y10" s="6">
        <f t="shared" ref="Y10" si="20">X10+X11</f>
        <v>842</v>
      </c>
      <c r="Z10" s="6">
        <f t="shared" ref="Z10" si="21">Y10+Y11</f>
        <v>874</v>
      </c>
      <c r="AA10" s="6">
        <f t="shared" ref="AA10" si="22">Z10+Z11</f>
        <v>1040</v>
      </c>
      <c r="AB10" s="6">
        <f t="shared" ref="AB10" si="23">AA10+AA11</f>
        <v>1072</v>
      </c>
      <c r="AC10" s="6">
        <f t="shared" ref="AC10" si="24">AB10+AB11</f>
        <v>1108</v>
      </c>
      <c r="AD10" s="6">
        <f t="shared" ref="AD10:AE10" si="25">AC10+AC11</f>
        <v>1136</v>
      </c>
      <c r="AE10" s="6">
        <f t="shared" si="25"/>
        <v>1140</v>
      </c>
    </row>
    <row r="11" spans="2:31" x14ac:dyDescent="0.25">
      <c r="B11" s="1" t="s">
        <v>74</v>
      </c>
      <c r="E11" s="8">
        <v>32</v>
      </c>
      <c r="F11" s="6">
        <v>32</v>
      </c>
      <c r="G11" s="6">
        <v>1</v>
      </c>
      <c r="H11" s="6">
        <v>32</v>
      </c>
      <c r="I11" s="6">
        <v>32</v>
      </c>
      <c r="J11" s="6">
        <v>1</v>
      </c>
      <c r="K11" s="6">
        <v>68</v>
      </c>
      <c r="L11" s="11">
        <v>32</v>
      </c>
      <c r="M11" s="8">
        <v>32</v>
      </c>
      <c r="N11" s="6">
        <v>166</v>
      </c>
      <c r="O11" s="7">
        <v>32</v>
      </c>
      <c r="P11" s="8">
        <f>126-18</f>
        <v>108</v>
      </c>
      <c r="Q11" s="8">
        <v>18</v>
      </c>
      <c r="R11" s="6">
        <v>14</v>
      </c>
      <c r="S11" s="8">
        <f>126-18</f>
        <v>108</v>
      </c>
      <c r="T11" s="8">
        <v>18</v>
      </c>
      <c r="U11" s="6">
        <v>14</v>
      </c>
      <c r="V11" s="8">
        <f>64-28</f>
        <v>36</v>
      </c>
      <c r="W11" s="8">
        <v>28</v>
      </c>
      <c r="X11" s="6">
        <v>4</v>
      </c>
      <c r="Y11" s="8">
        <v>32</v>
      </c>
      <c r="Z11" s="6">
        <v>166</v>
      </c>
      <c r="AA11" s="7">
        <v>32</v>
      </c>
      <c r="AB11" s="8">
        <f>64-28</f>
        <v>36</v>
      </c>
      <c r="AC11" s="8">
        <v>28</v>
      </c>
      <c r="AD11" s="6">
        <v>4</v>
      </c>
    </row>
    <row r="12" spans="2:31" x14ac:dyDescent="0.25">
      <c r="B12" s="1" t="s">
        <v>74</v>
      </c>
      <c r="E12" s="6"/>
      <c r="F12" s="6"/>
      <c r="G12" s="6"/>
      <c r="H12" s="6"/>
      <c r="I12" s="6"/>
      <c r="J12" s="6"/>
      <c r="K12" s="6"/>
      <c r="L12" s="10"/>
      <c r="M12" s="6"/>
      <c r="N12" s="6"/>
      <c r="O12" s="6"/>
      <c r="P12" s="6"/>
      <c r="Q12" s="7">
        <v>18</v>
      </c>
      <c r="R12" s="7">
        <f>32-18</f>
        <v>14</v>
      </c>
      <c r="S12" s="6"/>
      <c r="T12" s="7">
        <v>18</v>
      </c>
      <c r="U12" s="7">
        <f>32-18</f>
        <v>14</v>
      </c>
      <c r="V12" s="6"/>
      <c r="W12" s="7">
        <v>28</v>
      </c>
      <c r="X12" s="7">
        <f>32-28</f>
        <v>4</v>
      </c>
      <c r="Y12" s="6"/>
      <c r="Z12" s="6"/>
      <c r="AA12" s="6"/>
      <c r="AB12" s="6"/>
      <c r="AC12" s="7">
        <v>28</v>
      </c>
      <c r="AD12" s="7">
        <f>32-28</f>
        <v>4</v>
      </c>
    </row>
    <row r="13" spans="2:31" x14ac:dyDescent="0.25">
      <c r="E13" s="1" t="s">
        <v>13</v>
      </c>
      <c r="L13" s="1" t="s">
        <v>13</v>
      </c>
      <c r="M13" s="1" t="s">
        <v>127</v>
      </c>
      <c r="O13" s="1" t="s">
        <v>127</v>
      </c>
      <c r="P13" s="1" t="s">
        <v>125</v>
      </c>
      <c r="R13" s="1" t="s">
        <v>125</v>
      </c>
      <c r="S13" s="1" t="s">
        <v>127</v>
      </c>
      <c r="U13" s="1" t="s">
        <v>127</v>
      </c>
      <c r="V13" s="1" t="s">
        <v>125</v>
      </c>
      <c r="X13" s="1" t="s">
        <v>125</v>
      </c>
      <c r="Y13" s="1" t="s">
        <v>125</v>
      </c>
      <c r="AA13" s="1" t="s">
        <v>125</v>
      </c>
      <c r="AB13" s="1" t="s">
        <v>11</v>
      </c>
      <c r="AD13" s="1" t="s">
        <v>125</v>
      </c>
    </row>
    <row r="14" spans="2:31" x14ac:dyDescent="0.25">
      <c r="P14" s="1" t="s">
        <v>15</v>
      </c>
      <c r="S14" s="1" t="s">
        <v>17</v>
      </c>
      <c r="V14" s="1" t="s">
        <v>127</v>
      </c>
      <c r="AB14" s="1" t="s">
        <v>125</v>
      </c>
    </row>
    <row r="15" spans="2:31" x14ac:dyDescent="0.25">
      <c r="B15" s="1" t="s">
        <v>77</v>
      </c>
    </row>
    <row r="16" spans="2:31" x14ac:dyDescent="0.25">
      <c r="C16" s="1" t="s">
        <v>55</v>
      </c>
      <c r="D16" s="1" t="s">
        <v>56</v>
      </c>
      <c r="E16" s="1" t="s">
        <v>63</v>
      </c>
      <c r="F16" s="1" t="s">
        <v>59</v>
      </c>
      <c r="G16" s="1" t="s">
        <v>60</v>
      </c>
      <c r="K16" s="1" t="s">
        <v>138</v>
      </c>
    </row>
    <row r="17" spans="2:12" x14ac:dyDescent="0.25">
      <c r="B17" s="1" t="s">
        <v>136</v>
      </c>
      <c r="C17" s="1">
        <v>0</v>
      </c>
      <c r="D17" s="1" t="s">
        <v>135</v>
      </c>
      <c r="E17" s="1" t="s">
        <v>143</v>
      </c>
      <c r="F17" s="1">
        <v>98</v>
      </c>
      <c r="G17" s="1" t="s">
        <v>135</v>
      </c>
      <c r="J17" s="1" t="s">
        <v>136</v>
      </c>
      <c r="K17" s="1">
        <v>1140</v>
      </c>
      <c r="L17" s="1">
        <f>K17+34</f>
        <v>1174</v>
      </c>
    </row>
    <row r="18" spans="2:12" x14ac:dyDescent="0.25">
      <c r="B18" s="1" t="s">
        <v>85</v>
      </c>
      <c r="C18" s="1" t="s">
        <v>13</v>
      </c>
      <c r="D18" s="1" t="s">
        <v>9</v>
      </c>
      <c r="E18" s="1" t="s">
        <v>17</v>
      </c>
      <c r="F18" s="1" t="s">
        <v>11</v>
      </c>
      <c r="G18" s="1" t="s">
        <v>15</v>
      </c>
      <c r="J18" s="1" t="s">
        <v>86</v>
      </c>
      <c r="K18" s="2" t="s">
        <v>125</v>
      </c>
    </row>
    <row r="20" spans="2:12" x14ac:dyDescent="0.25">
      <c r="B20" s="1" t="s">
        <v>0</v>
      </c>
      <c r="D20" s="1" t="s">
        <v>57</v>
      </c>
      <c r="E20" s="1" t="s">
        <v>58</v>
      </c>
      <c r="F20" s="1" t="s">
        <v>61</v>
      </c>
      <c r="G20" s="1" t="s">
        <v>62</v>
      </c>
      <c r="H20" s="1" t="s">
        <v>64</v>
      </c>
      <c r="I20" s="1" t="s">
        <v>65</v>
      </c>
      <c r="J20" s="1" t="s">
        <v>66</v>
      </c>
    </row>
    <row r="21" spans="2:12" x14ac:dyDescent="0.25">
      <c r="B21" s="1" t="s">
        <v>136</v>
      </c>
      <c r="D21" s="1">
        <v>34</v>
      </c>
      <c r="E21" s="1">
        <v>264</v>
      </c>
      <c r="F21" s="1">
        <v>494</v>
      </c>
      <c r="G21" s="1">
        <v>634</v>
      </c>
      <c r="H21" s="1">
        <v>774</v>
      </c>
      <c r="I21" s="1">
        <v>842</v>
      </c>
      <c r="J21" s="1">
        <v>1072</v>
      </c>
    </row>
    <row r="22" spans="2:12" x14ac:dyDescent="0.25">
      <c r="B22" s="1" t="s">
        <v>133</v>
      </c>
      <c r="D22" s="1" t="s">
        <v>13</v>
      </c>
      <c r="E22" s="1" t="s">
        <v>9</v>
      </c>
      <c r="F22" s="1" t="s">
        <v>12</v>
      </c>
      <c r="G22" s="1" t="s">
        <v>9</v>
      </c>
      <c r="H22" s="1" t="s">
        <v>12</v>
      </c>
      <c r="I22" s="1" t="s">
        <v>13</v>
      </c>
      <c r="J22" s="1" t="s">
        <v>11</v>
      </c>
    </row>
    <row r="23" spans="2:12" x14ac:dyDescent="0.25">
      <c r="B23" s="1" t="s">
        <v>133</v>
      </c>
      <c r="F23" s="1" t="s">
        <v>15</v>
      </c>
      <c r="G23" s="1" t="s">
        <v>17</v>
      </c>
      <c r="H23" s="1" t="s">
        <v>9</v>
      </c>
      <c r="J23" s="1" t="s">
        <v>13</v>
      </c>
    </row>
    <row r="24" spans="2:12" x14ac:dyDescent="0.25">
      <c r="B24" s="1" t="s">
        <v>134</v>
      </c>
      <c r="D24" s="1" t="s">
        <v>13</v>
      </c>
      <c r="E24" s="1" t="s">
        <v>9</v>
      </c>
      <c r="F24" s="1" t="s">
        <v>12</v>
      </c>
      <c r="G24" s="1" t="s">
        <v>9</v>
      </c>
      <c r="H24" s="1" t="s">
        <v>12</v>
      </c>
      <c r="I24" s="1" t="s">
        <v>13</v>
      </c>
      <c r="J24" s="2" t="s">
        <v>13</v>
      </c>
    </row>
  </sheetData>
  <mergeCells count="9">
    <mergeCell ref="AB9:AD9"/>
    <mergeCell ref="P9:R9"/>
    <mergeCell ref="M9:O9"/>
    <mergeCell ref="E9:L9"/>
    <mergeCell ref="C4:F4"/>
    <mergeCell ref="G4:I4"/>
    <mergeCell ref="Y9:AA9"/>
    <mergeCell ref="V9:X9"/>
    <mergeCell ref="S9:U9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O26"/>
  <sheetViews>
    <sheetView topLeftCell="B7" zoomScaleNormal="100" workbookViewId="0">
      <selection activeCell="L16" sqref="L16"/>
    </sheetView>
  </sheetViews>
  <sheetFormatPr defaultRowHeight="15.75" x14ac:dyDescent="0.25"/>
  <sheetData>
    <row r="8" spans="3:10" x14ac:dyDescent="0.25">
      <c r="C8" s="22" t="s">
        <v>68</v>
      </c>
      <c r="D8" s="22"/>
      <c r="E8" s="1"/>
      <c r="F8" s="22" t="s">
        <v>69</v>
      </c>
      <c r="G8" s="22"/>
      <c r="H8" s="1"/>
      <c r="I8" s="22" t="s">
        <v>80</v>
      </c>
      <c r="J8" s="22"/>
    </row>
    <row r="9" spans="3:10" x14ac:dyDescent="0.25">
      <c r="C9" s="6">
        <v>30</v>
      </c>
      <c r="D9" s="7">
        <v>32</v>
      </c>
      <c r="F9" s="6">
        <v>58</v>
      </c>
      <c r="G9" s="7">
        <v>32</v>
      </c>
      <c r="I9" s="6">
        <v>86</v>
      </c>
      <c r="J9" s="7">
        <v>32</v>
      </c>
    </row>
    <row r="10" spans="3:10" x14ac:dyDescent="0.25">
      <c r="E10" s="1"/>
      <c r="H10" s="1"/>
    </row>
    <row r="11" spans="3:10" x14ac:dyDescent="0.25">
      <c r="C11" s="1"/>
      <c r="D11" s="1"/>
      <c r="E11" s="1"/>
      <c r="F11" s="1"/>
      <c r="G11" s="1"/>
      <c r="H11" s="1"/>
      <c r="I11" s="1"/>
      <c r="J11" s="1"/>
    </row>
    <row r="12" spans="3:10" x14ac:dyDescent="0.25">
      <c r="C12" s="22" t="s">
        <v>1</v>
      </c>
      <c r="D12" s="22"/>
      <c r="E12" s="22"/>
      <c r="F12" s="1"/>
      <c r="G12" s="22" t="s">
        <v>70</v>
      </c>
      <c r="H12" s="22"/>
      <c r="I12" s="22"/>
      <c r="J12" s="1"/>
    </row>
    <row r="13" spans="3:10" x14ac:dyDescent="0.25">
      <c r="C13" s="8">
        <v>32</v>
      </c>
      <c r="D13" s="6">
        <v>166</v>
      </c>
      <c r="E13" s="7">
        <v>32</v>
      </c>
      <c r="G13" s="8">
        <v>32</v>
      </c>
      <c r="H13" s="6">
        <v>166</v>
      </c>
      <c r="I13" s="7">
        <v>32</v>
      </c>
      <c r="J13" s="1"/>
    </row>
    <row r="14" spans="3:10" x14ac:dyDescent="0.25">
      <c r="F14" s="1"/>
      <c r="J14" s="1"/>
    </row>
    <row r="15" spans="3:10" x14ac:dyDescent="0.25">
      <c r="C15" s="1"/>
      <c r="D15" s="1"/>
      <c r="E15" s="1"/>
      <c r="F15" s="1"/>
      <c r="G15" s="1"/>
      <c r="H15" s="1"/>
      <c r="I15" s="1"/>
      <c r="J15" s="1"/>
    </row>
    <row r="16" spans="3:10" x14ac:dyDescent="0.25">
      <c r="C16" s="22" t="s">
        <v>71</v>
      </c>
      <c r="D16" s="22"/>
      <c r="E16" s="22"/>
      <c r="F16" s="1"/>
      <c r="G16" s="22" t="s">
        <v>72</v>
      </c>
      <c r="H16" s="22"/>
      <c r="I16" s="22"/>
      <c r="J16" s="1"/>
    </row>
    <row r="17" spans="3:15" x14ac:dyDescent="0.25">
      <c r="C17" s="18">
        <f>126-18</f>
        <v>108</v>
      </c>
      <c r="D17" s="18">
        <v>18</v>
      </c>
      <c r="E17" s="6">
        <v>14</v>
      </c>
      <c r="G17" s="18">
        <f>64-28</f>
        <v>36</v>
      </c>
      <c r="H17" s="18">
        <v>28</v>
      </c>
      <c r="I17" s="6">
        <v>4</v>
      </c>
      <c r="J17" s="1"/>
    </row>
    <row r="18" spans="3:15" x14ac:dyDescent="0.25">
      <c r="C18" s="6"/>
      <c r="D18" s="7">
        <v>18</v>
      </c>
      <c r="E18" s="7">
        <f>32-18</f>
        <v>14</v>
      </c>
      <c r="F18" s="1"/>
      <c r="G18" s="6"/>
      <c r="H18" s="7">
        <v>28</v>
      </c>
      <c r="I18" s="7">
        <f>32-28</f>
        <v>4</v>
      </c>
      <c r="J18" s="1"/>
    </row>
    <row r="19" spans="3:15" x14ac:dyDescent="0.25">
      <c r="F19" s="1"/>
    </row>
    <row r="21" spans="3:15" x14ac:dyDescent="0.25">
      <c r="C21" s="22" t="s">
        <v>157</v>
      </c>
      <c r="D21" s="22"/>
      <c r="F21" s="22" t="s">
        <v>158</v>
      </c>
      <c r="G21" s="22"/>
      <c r="I21" s="22" t="s">
        <v>163</v>
      </c>
      <c r="J21" s="22"/>
      <c r="K21" s="22"/>
      <c r="M21" s="22" t="s">
        <v>164</v>
      </c>
      <c r="N21" s="22"/>
      <c r="O21" s="22"/>
    </row>
    <row r="22" spans="3:15" x14ac:dyDescent="0.25">
      <c r="C22" s="6">
        <v>1</v>
      </c>
      <c r="D22" s="8">
        <v>64</v>
      </c>
      <c r="F22" s="6">
        <v>1</v>
      </c>
      <c r="G22" s="8">
        <v>64</v>
      </c>
      <c r="I22" s="6">
        <v>1</v>
      </c>
      <c r="J22" s="8">
        <v>96</v>
      </c>
      <c r="K22" s="6">
        <v>1</v>
      </c>
      <c r="M22" s="6">
        <v>1</v>
      </c>
      <c r="N22" s="8">
        <v>32</v>
      </c>
      <c r="O22" s="6">
        <v>1</v>
      </c>
    </row>
    <row r="25" spans="3:15" x14ac:dyDescent="0.25">
      <c r="C25" s="22" t="s">
        <v>160</v>
      </c>
      <c r="D25" s="22"/>
      <c r="F25" s="22" t="s">
        <v>159</v>
      </c>
      <c r="G25" s="22"/>
      <c r="I25" s="22" t="s">
        <v>161</v>
      </c>
      <c r="J25" s="22"/>
      <c r="M25" s="22" t="s">
        <v>162</v>
      </c>
      <c r="N25" s="22"/>
    </row>
    <row r="26" spans="3:15" x14ac:dyDescent="0.25">
      <c r="C26" s="6">
        <v>1</v>
      </c>
      <c r="D26" s="7">
        <v>64</v>
      </c>
      <c r="F26" s="6">
        <v>1</v>
      </c>
      <c r="G26" s="7">
        <v>64</v>
      </c>
      <c r="I26" s="6">
        <v>2</v>
      </c>
      <c r="J26" s="7">
        <v>96</v>
      </c>
      <c r="M26" s="6">
        <v>2</v>
      </c>
      <c r="N26" s="7">
        <v>32</v>
      </c>
    </row>
  </sheetData>
  <mergeCells count="15">
    <mergeCell ref="M25:N25"/>
    <mergeCell ref="I21:K21"/>
    <mergeCell ref="M21:O21"/>
    <mergeCell ref="C21:D21"/>
    <mergeCell ref="F21:G21"/>
    <mergeCell ref="C25:D25"/>
    <mergeCell ref="F25:G25"/>
    <mergeCell ref="I25:J25"/>
    <mergeCell ref="C16:E16"/>
    <mergeCell ref="G16:I16"/>
    <mergeCell ref="C8:D8"/>
    <mergeCell ref="F8:G8"/>
    <mergeCell ref="I8:J8"/>
    <mergeCell ref="C12:E12"/>
    <mergeCell ref="G12:I1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key_gen</vt:lpstr>
      <vt:lpstr>enc</vt:lpstr>
      <vt:lpstr>dec</vt:lpstr>
      <vt:lpstr>工作表1</vt:lpstr>
      <vt:lpstr>key_gen!Print_Area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Maddox Albert</cp:lastModifiedBy>
  <dcterms:created xsi:type="dcterms:W3CDTF">2023-08-16T05:14:16Z</dcterms:created>
  <dcterms:modified xsi:type="dcterms:W3CDTF">2024-03-14T14:22:02Z</dcterms:modified>
</cp:coreProperties>
</file>