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tda\OneDrive\Documentos\SEMESTRE 2021-2\Estadística 2\"/>
    </mc:Choice>
  </mc:AlternateContent>
  <xr:revisionPtr revIDLastSave="0" documentId="13_ncr:1_{F92E6FCA-C73D-4314-9821-10A55BE5C331}" xr6:coauthVersionLast="45" xr6:coauthVersionMax="46" xr10:uidLastSave="{00000000-0000-0000-0000-000000000000}"/>
  <bookViews>
    <workbookView xWindow="2830" yWindow="3510" windowWidth="28800" windowHeight="15460" activeTab="2" xr2:uid="{6EDA208E-89BA-42EB-9C9B-B01C65044043}"/>
  </bookViews>
  <sheets>
    <sheet name="Primer Ejemplo" sheetId="1" r:id="rId1"/>
    <sheet name="Segundo Ejemplo" sheetId="2" r:id="rId2"/>
    <sheet name="Participac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5" i="3" l="1" a="1"/>
  <c r="E25" i="3" s="1"/>
  <c r="B23" i="3" a="1"/>
  <c r="B23" i="3" s="1"/>
  <c r="H8" i="3"/>
  <c r="H9" i="3"/>
  <c r="H10" i="3"/>
  <c r="H11" i="3"/>
  <c r="H7" i="3"/>
  <c r="G8" i="3"/>
  <c r="G9" i="3"/>
  <c r="G10" i="3"/>
  <c r="G11" i="3"/>
  <c r="G7" i="3"/>
  <c r="F8" i="3"/>
  <c r="F9" i="3"/>
  <c r="F10" i="3"/>
  <c r="F11" i="3"/>
  <c r="F7" i="3"/>
  <c r="C20" i="3"/>
  <c r="C19" i="3"/>
  <c r="C18" i="3"/>
  <c r="C17" i="3"/>
  <c r="C16" i="3"/>
  <c r="C15" i="3"/>
  <c r="C14" i="3"/>
  <c r="E11" i="3"/>
  <c r="E10" i="3"/>
  <c r="E9" i="3"/>
  <c r="E8" i="3"/>
  <c r="E7" i="3"/>
  <c r="D11" i="3"/>
  <c r="D10" i="3"/>
  <c r="D9" i="3"/>
  <c r="D8" i="3"/>
  <c r="D7" i="3"/>
  <c r="B6" i="3" a="1"/>
  <c r="B6" i="3" s="1"/>
  <c r="H15" i="1" l="1"/>
  <c r="H7" i="1"/>
  <c r="H8" i="1"/>
  <c r="H9" i="1"/>
  <c r="H10" i="1"/>
  <c r="H11" i="1"/>
  <c r="H12" i="1"/>
  <c r="H13" i="1"/>
  <c r="H14" i="1"/>
  <c r="H4" i="1"/>
  <c r="H5" i="1"/>
  <c r="H6" i="1"/>
  <c r="H3" i="1"/>
  <c r="G4" i="1"/>
  <c r="G5" i="1"/>
  <c r="G6" i="1"/>
  <c r="G7" i="1"/>
  <c r="G8" i="1"/>
  <c r="G9" i="1"/>
  <c r="G10" i="1"/>
  <c r="G11" i="1"/>
  <c r="G12" i="1"/>
  <c r="G13" i="1"/>
  <c r="G14" i="1"/>
  <c r="G3" i="1"/>
  <c r="G15" i="1" s="1"/>
  <c r="F15" i="1"/>
  <c r="F4" i="1"/>
  <c r="F5" i="1"/>
  <c r="F6" i="1"/>
  <c r="F7" i="1"/>
  <c r="F8" i="1"/>
  <c r="F9" i="1"/>
  <c r="F10" i="1"/>
  <c r="F11" i="1"/>
  <c r="F12" i="1"/>
  <c r="F13" i="1"/>
  <c r="F14" i="1"/>
  <c r="F3" i="1"/>
  <c r="G15" i="2"/>
  <c r="G4" i="2"/>
  <c r="G5" i="2"/>
  <c r="G6" i="2"/>
  <c r="G7" i="2"/>
  <c r="G8" i="2"/>
  <c r="G9" i="2"/>
  <c r="G10" i="2"/>
  <c r="G11" i="2"/>
  <c r="G12" i="2"/>
  <c r="G13" i="2"/>
  <c r="G14" i="2"/>
  <c r="G3" i="2"/>
  <c r="F15" i="2"/>
  <c r="F4" i="2"/>
  <c r="F5" i="2"/>
  <c r="F6" i="2"/>
  <c r="F7" i="2"/>
  <c r="F8" i="2"/>
  <c r="F9" i="2"/>
  <c r="F10" i="2"/>
  <c r="F11" i="2"/>
  <c r="F12" i="2"/>
  <c r="F13" i="2"/>
  <c r="F14" i="2"/>
  <c r="F3" i="2"/>
  <c r="H4" i="2"/>
  <c r="H5" i="2"/>
  <c r="H6" i="2"/>
  <c r="H7" i="2"/>
  <c r="H8" i="2"/>
  <c r="H9" i="2"/>
  <c r="H10" i="2"/>
  <c r="H11" i="2"/>
  <c r="H12" i="2"/>
  <c r="H13" i="2"/>
  <c r="H14" i="2"/>
  <c r="H3" i="2"/>
  <c r="B23" i="2"/>
  <c r="E15" i="2"/>
  <c r="B22" i="2"/>
  <c r="C15" i="2"/>
  <c r="D15" i="2"/>
  <c r="B15" i="2"/>
  <c r="E4" i="2"/>
  <c r="E5" i="2"/>
  <c r="E6" i="2"/>
  <c r="E7" i="2"/>
  <c r="E8" i="2"/>
  <c r="E9" i="2"/>
  <c r="E10" i="2"/>
  <c r="E11" i="2"/>
  <c r="E12" i="2"/>
  <c r="E13" i="2"/>
  <c r="E14" i="2"/>
  <c r="E3" i="2"/>
  <c r="D4" i="2"/>
  <c r="D5" i="2"/>
  <c r="D6" i="2"/>
  <c r="D7" i="2"/>
  <c r="D8" i="2"/>
  <c r="D9" i="2"/>
  <c r="D10" i="2"/>
  <c r="D11" i="2"/>
  <c r="D12" i="2"/>
  <c r="D13" i="2"/>
  <c r="D14" i="2"/>
  <c r="D3" i="2"/>
  <c r="B23" i="1"/>
  <c r="B22" i="1"/>
  <c r="C15" i="1"/>
  <c r="D15" i="1"/>
  <c r="E15" i="1"/>
  <c r="B15" i="1"/>
  <c r="E4" i="1"/>
  <c r="E5" i="1"/>
  <c r="E6" i="1"/>
  <c r="E7" i="1"/>
  <c r="E8" i="1"/>
  <c r="E9" i="1"/>
  <c r="E10" i="1"/>
  <c r="E11" i="1"/>
  <c r="E12" i="1"/>
  <c r="E13" i="1"/>
  <c r="E14" i="1"/>
  <c r="E3" i="1"/>
  <c r="D4" i="1"/>
  <c r="D5" i="1"/>
  <c r="D6" i="1"/>
  <c r="D7" i="1"/>
  <c r="D8" i="1"/>
  <c r="D9" i="1"/>
  <c r="D10" i="1"/>
  <c r="D11" i="1"/>
  <c r="D12" i="1"/>
  <c r="D13" i="1"/>
  <c r="D14" i="1"/>
  <c r="D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<sst xmlns="http://schemas.openxmlformats.org/spreadsheetml/2006/main" count="48" uniqueCount="23">
  <si>
    <t>Cotinina Y</t>
  </si>
  <si>
    <t>Cigarrillos por día X</t>
  </si>
  <si>
    <t>XiYi</t>
  </si>
  <si>
    <t>Xi^2</t>
  </si>
  <si>
    <t>ei</t>
  </si>
  <si>
    <t>ei^2</t>
  </si>
  <si>
    <t>Suma</t>
  </si>
  <si>
    <t>n</t>
  </si>
  <si>
    <t>SumaXiYi</t>
  </si>
  <si>
    <t>Suma Xi</t>
  </si>
  <si>
    <t>Suma Yi</t>
  </si>
  <si>
    <t>SumaXi^2</t>
  </si>
  <si>
    <t>Beta est</t>
  </si>
  <si>
    <t>Alfa est</t>
  </si>
  <si>
    <t>X</t>
  </si>
  <si>
    <t>Y</t>
  </si>
  <si>
    <t>Ypeso</t>
  </si>
  <si>
    <t>Xestatura</t>
  </si>
  <si>
    <t>Yiest=139.064+2.478Xi</t>
  </si>
  <si>
    <t>Yi=-75.4427+0.867581Xi</t>
  </si>
  <si>
    <t>Yi est</t>
  </si>
  <si>
    <t>BETA</t>
  </si>
  <si>
    <t>ALFA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</si>
</sst>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2" fillId="2" borderId="1" xfId="0" applyFont="1" applyFill="1" applyBorder="1"/>
    <xf numFmtId="0" fontId="3" fillId="3" borderId="1" xfId="0" applyFont="1" applyFill="1" applyBorder="1" applyAlignment="1">
      <alignment vertical="center" wrapText="1"/>
    </xf>
    <xf numFmtId="0" fontId="0" fillId="0" borderId="2" xfId="0" applyBorder="1"/>
    <xf numFmtId="0" fontId="3" fillId="3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/>
    </xf>
    <xf numFmtId="0" fontId="2" fillId="2" borderId="0" xfId="0" applyFont="1" applyFill="1" applyBorder="1"/>
    <xf numFmtId="0" fontId="4" fillId="2" borderId="1" xfId="0" applyFont="1" applyFill="1" applyBorder="1" applyAlignment="1">
      <alignment horizontal="center"/>
    </xf>
    <xf numFmtId="0" fontId="0" fillId="0" borderId="4" xfId="0" applyBorder="1"/>
    <xf numFmtId="0" fontId="1" fillId="2" borderId="5" xfId="0" applyFont="1" applyFill="1" applyBorder="1" applyAlignment="1">
      <alignment horizontal="center"/>
    </xf>
    <xf numFmtId="0" fontId="1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4" borderId="0" xfId="0" applyFont="1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>
        <c:manualLayout>
          <c:layoutTarget val="inner"/>
          <c:xMode val="edge"/>
          <c:yMode val="edge"/>
          <c:x val="6.8136482939632551E-2"/>
          <c:y val="0.16708333333333336"/>
          <c:w val="0.87753018372703417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'Primer Ejemplo'!$B$3:$B$14</c:f>
              <c:numCache>
                <c:formatCode>General</c:formatCode>
                <c:ptCount val="12"/>
                <c:pt idx="0">
                  <c:v>60</c:v>
                </c:pt>
                <c:pt idx="1">
                  <c:v>10</c:v>
                </c:pt>
                <c:pt idx="2">
                  <c:v>4</c:v>
                </c:pt>
                <c:pt idx="3">
                  <c:v>15</c:v>
                </c:pt>
                <c:pt idx="4">
                  <c:v>10</c:v>
                </c:pt>
                <c:pt idx="5">
                  <c:v>1</c:v>
                </c:pt>
                <c:pt idx="6">
                  <c:v>20</c:v>
                </c:pt>
                <c:pt idx="7">
                  <c:v>8</c:v>
                </c:pt>
                <c:pt idx="8">
                  <c:v>7</c:v>
                </c:pt>
                <c:pt idx="9">
                  <c:v>10</c:v>
                </c:pt>
                <c:pt idx="10">
                  <c:v>10</c:v>
                </c:pt>
                <c:pt idx="11">
                  <c:v>20</c:v>
                </c:pt>
              </c:numCache>
            </c:numRef>
          </c:xVal>
          <c:yVal>
            <c:numRef>
              <c:f>'Primer Ejemplo'!$C$3:$C$14</c:f>
              <c:numCache>
                <c:formatCode>General</c:formatCode>
                <c:ptCount val="12"/>
                <c:pt idx="0">
                  <c:v>179</c:v>
                </c:pt>
                <c:pt idx="1">
                  <c:v>283</c:v>
                </c:pt>
                <c:pt idx="2">
                  <c:v>75.599999999999994</c:v>
                </c:pt>
                <c:pt idx="3">
                  <c:v>174</c:v>
                </c:pt>
                <c:pt idx="4">
                  <c:v>209</c:v>
                </c:pt>
                <c:pt idx="5">
                  <c:v>9.51</c:v>
                </c:pt>
                <c:pt idx="6">
                  <c:v>350</c:v>
                </c:pt>
                <c:pt idx="7">
                  <c:v>1.85</c:v>
                </c:pt>
                <c:pt idx="8">
                  <c:v>43.4</c:v>
                </c:pt>
                <c:pt idx="9">
                  <c:v>25.1</c:v>
                </c:pt>
                <c:pt idx="10">
                  <c:v>408</c:v>
                </c:pt>
                <c:pt idx="11">
                  <c:v>344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8AB-46A9-A27C-E90CC9D7B1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852959"/>
        <c:axId val="97860031"/>
      </c:scatterChart>
      <c:valAx>
        <c:axId val="97852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7860031"/>
        <c:crosses val="autoZero"/>
        <c:crossBetween val="midCat"/>
      </c:valAx>
      <c:valAx>
        <c:axId val="97860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97852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xVal>
            <c:numRef>
              <c:f>'Segundo Ejemplo'!$B$3:$B$14</c:f>
              <c:numCache>
                <c:formatCode>General</c:formatCode>
                <c:ptCount val="12"/>
                <c:pt idx="0">
                  <c:v>152</c:v>
                </c:pt>
                <c:pt idx="1">
                  <c:v>155</c:v>
                </c:pt>
                <c:pt idx="2">
                  <c:v>152</c:v>
                </c:pt>
                <c:pt idx="3">
                  <c:v>155</c:v>
                </c:pt>
                <c:pt idx="4">
                  <c:v>157</c:v>
                </c:pt>
                <c:pt idx="5">
                  <c:v>152</c:v>
                </c:pt>
                <c:pt idx="6">
                  <c:v>157</c:v>
                </c:pt>
                <c:pt idx="7">
                  <c:v>165</c:v>
                </c:pt>
                <c:pt idx="8">
                  <c:v>162</c:v>
                </c:pt>
                <c:pt idx="9">
                  <c:v>178</c:v>
                </c:pt>
                <c:pt idx="10">
                  <c:v>183</c:v>
                </c:pt>
                <c:pt idx="11">
                  <c:v>178</c:v>
                </c:pt>
              </c:numCache>
            </c:numRef>
          </c:xVal>
          <c:yVal>
            <c:numRef>
              <c:f>'Segundo Ejemplo'!$C$3:$C$14</c:f>
              <c:numCache>
                <c:formatCode>General</c:formatCode>
                <c:ptCount val="12"/>
                <c:pt idx="0">
                  <c:v>50</c:v>
                </c:pt>
                <c:pt idx="1">
                  <c:v>61.5</c:v>
                </c:pt>
                <c:pt idx="2">
                  <c:v>54.5</c:v>
                </c:pt>
                <c:pt idx="3">
                  <c:v>57.5</c:v>
                </c:pt>
                <c:pt idx="4">
                  <c:v>63.5</c:v>
                </c:pt>
                <c:pt idx="5">
                  <c:v>59</c:v>
                </c:pt>
                <c:pt idx="6">
                  <c:v>61</c:v>
                </c:pt>
                <c:pt idx="7">
                  <c:v>72</c:v>
                </c:pt>
                <c:pt idx="8">
                  <c:v>66</c:v>
                </c:pt>
                <c:pt idx="9">
                  <c:v>72</c:v>
                </c:pt>
                <c:pt idx="10">
                  <c:v>84</c:v>
                </c:pt>
                <c:pt idx="11">
                  <c:v>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56-4BF9-B299-1C6694B4D4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2339359"/>
        <c:axId val="1202339775"/>
      </c:scatterChart>
      <c:valAx>
        <c:axId val="1202339359"/>
        <c:scaling>
          <c:orientation val="minMax"/>
          <c:min val="14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02339775"/>
        <c:crosses val="autoZero"/>
        <c:crossBetween val="midCat"/>
      </c:valAx>
      <c:valAx>
        <c:axId val="1202339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023393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752475</xdr:colOff>
      <xdr:row>9</xdr:row>
      <xdr:rowOff>28575</xdr:rowOff>
    </xdr:from>
    <xdr:to>
      <xdr:col>9</xdr:col>
      <xdr:colOff>742950</xdr:colOff>
      <xdr:row>9</xdr:row>
      <xdr:rowOff>219075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37D8BBC-125F-43DE-9F3F-58DCCF60A4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6650" y="2286000"/>
          <a:ext cx="7524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171450</xdr:colOff>
      <xdr:row>10</xdr:row>
      <xdr:rowOff>123825</xdr:rowOff>
    </xdr:from>
    <xdr:to>
      <xdr:col>13</xdr:col>
      <xdr:colOff>542925</xdr:colOff>
      <xdr:row>12</xdr:row>
      <xdr:rowOff>200025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0FA0F6-59A1-4F86-92B0-1EC15F175B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67625" y="2619375"/>
          <a:ext cx="3419475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28575</xdr:colOff>
      <xdr:row>12</xdr:row>
      <xdr:rowOff>152400</xdr:rowOff>
    </xdr:from>
    <xdr:to>
      <xdr:col>13</xdr:col>
      <xdr:colOff>714375</xdr:colOff>
      <xdr:row>15</xdr:row>
      <xdr:rowOff>38100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C66E0DCD-B160-4B5A-AE82-C58816AF91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3124200"/>
          <a:ext cx="373380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647700</xdr:colOff>
      <xdr:row>18</xdr:row>
      <xdr:rowOff>204787</xdr:rowOff>
    </xdr:from>
    <xdr:to>
      <xdr:col>14</xdr:col>
      <xdr:colOff>647700</xdr:colOff>
      <xdr:row>32</xdr:row>
      <xdr:rowOff>42862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3A2489B6-A5E3-40E9-847F-2F025D1B25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466725</xdr:colOff>
      <xdr:row>10</xdr:row>
      <xdr:rowOff>19050</xdr:rowOff>
    </xdr:from>
    <xdr:to>
      <xdr:col>10</xdr:col>
      <xdr:colOff>457200</xdr:colOff>
      <xdr:row>10</xdr:row>
      <xdr:rowOff>209550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F75FF5E-7528-46CC-96AB-66E37F4DAC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19950" y="2381250"/>
          <a:ext cx="7524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9525</xdr:colOff>
      <xdr:row>12</xdr:row>
      <xdr:rowOff>0</xdr:rowOff>
    </xdr:from>
    <xdr:to>
      <xdr:col>14</xdr:col>
      <xdr:colOff>381000</xdr:colOff>
      <xdr:row>14</xdr:row>
      <xdr:rowOff>76200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4CAE34-033B-4F86-BBCB-C44BC5EF5B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0" y="2838450"/>
          <a:ext cx="3419475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733425</xdr:colOff>
      <xdr:row>13</xdr:row>
      <xdr:rowOff>209550</xdr:rowOff>
    </xdr:from>
    <xdr:to>
      <xdr:col>14</xdr:col>
      <xdr:colOff>657225</xdr:colOff>
      <xdr:row>16</xdr:row>
      <xdr:rowOff>142875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C4DF9F9-4D46-4C81-BFAD-FD66331D2F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6650" y="3286125"/>
          <a:ext cx="373380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114300</xdr:colOff>
      <xdr:row>19</xdr:row>
      <xdr:rowOff>61912</xdr:rowOff>
    </xdr:from>
    <xdr:to>
      <xdr:col>14</xdr:col>
      <xdr:colOff>114300</xdr:colOff>
      <xdr:row>32</xdr:row>
      <xdr:rowOff>138112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546AC3BC-888B-40EB-8063-6924949DA3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234950</xdr:colOff>
      <xdr:row>16</xdr:row>
      <xdr:rowOff>107950</xdr:rowOff>
    </xdr:from>
    <xdr:to>
      <xdr:col>7</xdr:col>
      <xdr:colOff>606425</xdr:colOff>
      <xdr:row>19</xdr:row>
      <xdr:rowOff>101600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E3274BC8-F03C-488C-A851-AF1AF023FC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0950" y="3054350"/>
          <a:ext cx="3419475" cy="546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254000</xdr:colOff>
      <xdr:row>12</xdr:row>
      <xdr:rowOff>133350</xdr:rowOff>
    </xdr:from>
    <xdr:to>
      <xdr:col>8</xdr:col>
      <xdr:colOff>177800</xdr:colOff>
      <xdr:row>15</xdr:row>
      <xdr:rowOff>117475</xdr:rowOff>
    </xdr:to>
    <xdr:pic>
      <xdr:nvPicPr>
        <xdr:cNvPr id="3" name="Imagen 3">
          <a:extLst>
            <a:ext uri="{FF2B5EF4-FFF2-40B4-BE49-F238E27FC236}">
              <a16:creationId xmlns:a16="http://schemas.microsoft.com/office/drawing/2014/main" id="{F0E3FA41-D5C5-47D2-B930-52BC9548C4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00" y="2343150"/>
          <a:ext cx="3733800" cy="536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13</xdr:col>
      <xdr:colOff>685800</xdr:colOff>
      <xdr:row>15</xdr:row>
      <xdr:rowOff>57150</xdr:rowOff>
    </xdr:from>
    <xdr:to>
      <xdr:col>14</xdr:col>
      <xdr:colOff>676275</xdr:colOff>
      <xdr:row>16</xdr:row>
      <xdr:rowOff>63500</xdr:rowOff>
    </xdr:to>
    <xdr:pic>
      <xdr:nvPicPr>
        <xdr:cNvPr id="4" name="Imagen 1">
          <a:extLst>
            <a:ext uri="{FF2B5EF4-FFF2-40B4-BE49-F238E27FC236}">
              <a16:creationId xmlns:a16="http://schemas.microsoft.com/office/drawing/2014/main" id="{ED8B7986-1835-4E43-A0EF-850B436D5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91800" y="2819400"/>
          <a:ext cx="752475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AF87D-F5B5-4336-BA26-E35DB4B39ABD}">
  <dimension ref="A2:H25"/>
  <sheetViews>
    <sheetView workbookViewId="0">
      <selection activeCell="H19" sqref="H19"/>
    </sheetView>
  </sheetViews>
  <sheetFormatPr defaultColWidth="10.90625" defaultRowHeight="14.5" x14ac:dyDescent="0.35"/>
  <cols>
    <col min="1" max="1" width="12.1796875" bestFit="1" customWidth="1"/>
    <col min="2" max="2" width="20.26953125" bestFit="1" customWidth="1"/>
  </cols>
  <sheetData>
    <row r="2" spans="1:8" ht="15.5" x14ac:dyDescent="0.35">
      <c r="B2" s="2" t="s">
        <v>1</v>
      </c>
      <c r="C2" s="1" t="s">
        <v>0</v>
      </c>
      <c r="D2" s="1" t="s">
        <v>2</v>
      </c>
      <c r="E2" s="1" t="s">
        <v>3</v>
      </c>
      <c r="F2" s="1" t="s">
        <v>20</v>
      </c>
      <c r="G2" s="1" t="s">
        <v>4</v>
      </c>
      <c r="H2" s="14" t="s">
        <v>5</v>
      </c>
    </row>
    <row r="3" spans="1:8" ht="18.5" x14ac:dyDescent="0.45">
      <c r="A3">
        <v>1</v>
      </c>
      <c r="B3" s="4">
        <v>60</v>
      </c>
      <c r="C3" s="4">
        <v>179</v>
      </c>
      <c r="D3" s="4">
        <f>B3*C3</f>
        <v>10740</v>
      </c>
      <c r="E3" s="4">
        <f>POWER(B3,2)</f>
        <v>3600</v>
      </c>
      <c r="F3" s="4">
        <f>$B$23+($B$22*B3)</f>
        <v>287.75809988794617</v>
      </c>
      <c r="G3" s="4">
        <f>C3-F3</f>
        <v>-108.75809988794617</v>
      </c>
      <c r="H3">
        <f>POWER(G3,2)</f>
        <v>11828.324291236477</v>
      </c>
    </row>
    <row r="4" spans="1:8" ht="18.5" x14ac:dyDescent="0.45">
      <c r="A4">
        <v>2</v>
      </c>
      <c r="B4" s="4">
        <v>10</v>
      </c>
      <c r="C4" s="4">
        <v>283</v>
      </c>
      <c r="D4" s="4">
        <f t="shared" ref="D4:D14" si="0">B4*C4</f>
        <v>2830</v>
      </c>
      <c r="E4" s="4">
        <f t="shared" ref="E4:E14" si="1">POWER(B4,2)</f>
        <v>100</v>
      </c>
      <c r="F4" s="4">
        <f t="shared" ref="F4:F14" si="2">$B$23+($B$22*B4)</f>
        <v>163.84643028653755</v>
      </c>
      <c r="G4" s="4">
        <f t="shared" ref="G4:G14" si="3">C4-F4</f>
        <v>119.15356971346245</v>
      </c>
      <c r="H4">
        <f t="shared" ref="H4:H14" si="4">POWER(G4,2)</f>
        <v>14197.573175460955</v>
      </c>
    </row>
    <row r="5" spans="1:8" ht="18.5" x14ac:dyDescent="0.45">
      <c r="A5">
        <v>3</v>
      </c>
      <c r="B5" s="4">
        <v>4</v>
      </c>
      <c r="C5" s="4">
        <v>75.599999999999994</v>
      </c>
      <c r="D5" s="4">
        <f t="shared" si="0"/>
        <v>302.39999999999998</v>
      </c>
      <c r="E5" s="4">
        <f t="shared" si="1"/>
        <v>16</v>
      </c>
      <c r="F5" s="4">
        <f t="shared" si="2"/>
        <v>148.97702993436855</v>
      </c>
      <c r="G5" s="4">
        <f t="shared" si="3"/>
        <v>-73.377029934368551</v>
      </c>
      <c r="H5">
        <f t="shared" si="4"/>
        <v>5384.1885219892183</v>
      </c>
    </row>
    <row r="6" spans="1:8" ht="18.5" x14ac:dyDescent="0.45">
      <c r="A6">
        <v>4</v>
      </c>
      <c r="B6" s="4">
        <v>15</v>
      </c>
      <c r="C6" s="4">
        <v>174</v>
      </c>
      <c r="D6" s="4">
        <f t="shared" si="0"/>
        <v>2610</v>
      </c>
      <c r="E6" s="4">
        <f t="shared" si="1"/>
        <v>225</v>
      </c>
      <c r="F6" s="4">
        <f t="shared" si="2"/>
        <v>176.23759724667843</v>
      </c>
      <c r="G6" s="4">
        <f t="shared" si="3"/>
        <v>-2.2375972466784333</v>
      </c>
      <c r="H6">
        <f t="shared" si="4"/>
        <v>5.0068414383429056</v>
      </c>
    </row>
    <row r="7" spans="1:8" ht="18.5" x14ac:dyDescent="0.45">
      <c r="A7">
        <v>5</v>
      </c>
      <c r="B7" s="4">
        <v>10</v>
      </c>
      <c r="C7" s="4">
        <v>209</v>
      </c>
      <c r="D7" s="4">
        <f t="shared" si="0"/>
        <v>2090</v>
      </c>
      <c r="E7" s="4">
        <f t="shared" si="1"/>
        <v>100</v>
      </c>
      <c r="F7" s="4">
        <f t="shared" si="2"/>
        <v>163.84643028653755</v>
      </c>
      <c r="G7" s="4">
        <f t="shared" si="3"/>
        <v>45.153569713462446</v>
      </c>
      <c r="H7">
        <f t="shared" si="4"/>
        <v>2038.8448578685131</v>
      </c>
    </row>
    <row r="8" spans="1:8" ht="18.5" x14ac:dyDescent="0.45">
      <c r="A8">
        <v>6</v>
      </c>
      <c r="B8" s="4">
        <v>1</v>
      </c>
      <c r="C8" s="4">
        <v>9.51</v>
      </c>
      <c r="D8" s="4">
        <f t="shared" si="0"/>
        <v>9.51</v>
      </c>
      <c r="E8" s="4">
        <f t="shared" si="1"/>
        <v>1</v>
      </c>
      <c r="F8" s="4">
        <f t="shared" si="2"/>
        <v>141.54232975828401</v>
      </c>
      <c r="G8" s="4">
        <f t="shared" si="3"/>
        <v>-132.03232975828402</v>
      </c>
      <c r="H8">
        <f t="shared" si="4"/>
        <v>17432.536101400252</v>
      </c>
    </row>
    <row r="9" spans="1:8" ht="18.5" x14ac:dyDescent="0.45">
      <c r="A9">
        <v>7</v>
      </c>
      <c r="B9" s="4">
        <v>20</v>
      </c>
      <c r="C9" s="4">
        <v>350</v>
      </c>
      <c r="D9" s="4">
        <f t="shared" si="0"/>
        <v>7000</v>
      </c>
      <c r="E9" s="4">
        <f t="shared" si="1"/>
        <v>400</v>
      </c>
      <c r="F9" s="4">
        <f t="shared" si="2"/>
        <v>188.62876420681928</v>
      </c>
      <c r="G9" s="4">
        <f t="shared" si="3"/>
        <v>161.37123579318072</v>
      </c>
      <c r="H9">
        <f t="shared" si="4"/>
        <v>26040.67574141833</v>
      </c>
    </row>
    <row r="10" spans="1:8" ht="18.5" x14ac:dyDescent="0.45">
      <c r="A10">
        <v>8</v>
      </c>
      <c r="B10" s="4">
        <v>8</v>
      </c>
      <c r="C10" s="4">
        <v>1.85</v>
      </c>
      <c r="D10" s="4">
        <f t="shared" si="0"/>
        <v>14.8</v>
      </c>
      <c r="E10" s="4">
        <f t="shared" si="1"/>
        <v>64</v>
      </c>
      <c r="F10" s="4">
        <f t="shared" si="2"/>
        <v>158.88996350248124</v>
      </c>
      <c r="G10" s="4">
        <f t="shared" si="3"/>
        <v>-157.03996350248124</v>
      </c>
      <c r="H10">
        <f t="shared" si="4"/>
        <v>24661.550136860642</v>
      </c>
    </row>
    <row r="11" spans="1:8" ht="18.5" x14ac:dyDescent="0.45">
      <c r="A11">
        <v>9</v>
      </c>
      <c r="B11" s="4">
        <v>7</v>
      </c>
      <c r="C11" s="4">
        <v>43.4</v>
      </c>
      <c r="D11" s="4">
        <f t="shared" si="0"/>
        <v>303.8</v>
      </c>
      <c r="E11" s="4">
        <f t="shared" si="1"/>
        <v>49</v>
      </c>
      <c r="F11" s="4">
        <f t="shared" si="2"/>
        <v>156.41173011045305</v>
      </c>
      <c r="G11" s="4">
        <f t="shared" si="3"/>
        <v>-113.01173011045304</v>
      </c>
      <c r="H11">
        <f t="shared" si="4"/>
        <v>12771.651142557879</v>
      </c>
    </row>
    <row r="12" spans="1:8" ht="18.5" x14ac:dyDescent="0.45">
      <c r="A12">
        <v>10</v>
      </c>
      <c r="B12" s="4">
        <v>10</v>
      </c>
      <c r="C12" s="4">
        <v>25.1</v>
      </c>
      <c r="D12" s="4">
        <f t="shared" si="0"/>
        <v>251</v>
      </c>
      <c r="E12" s="4">
        <f t="shared" si="1"/>
        <v>100</v>
      </c>
      <c r="F12" s="4">
        <f t="shared" si="2"/>
        <v>163.84643028653755</v>
      </c>
      <c r="G12" s="4">
        <f t="shared" si="3"/>
        <v>-138.74643028653756</v>
      </c>
      <c r="H12">
        <f t="shared" si="4"/>
        <v>19250.571917257028</v>
      </c>
    </row>
    <row r="13" spans="1:8" ht="18.5" x14ac:dyDescent="0.45">
      <c r="A13">
        <v>11</v>
      </c>
      <c r="B13" s="4">
        <v>10</v>
      </c>
      <c r="C13" s="4">
        <v>408</v>
      </c>
      <c r="D13" s="4">
        <f t="shared" si="0"/>
        <v>4080</v>
      </c>
      <c r="E13" s="4">
        <f t="shared" si="1"/>
        <v>100</v>
      </c>
      <c r="F13" s="4">
        <f t="shared" si="2"/>
        <v>163.84643028653755</v>
      </c>
      <c r="G13" s="4">
        <f t="shared" si="3"/>
        <v>244.15356971346245</v>
      </c>
      <c r="H13">
        <f t="shared" si="4"/>
        <v>59610.965603826568</v>
      </c>
    </row>
    <row r="14" spans="1:8" ht="18.5" x14ac:dyDescent="0.45">
      <c r="A14">
        <v>12</v>
      </c>
      <c r="B14" s="4">
        <v>20</v>
      </c>
      <c r="C14" s="4">
        <v>344</v>
      </c>
      <c r="D14" s="4">
        <f t="shared" si="0"/>
        <v>6880</v>
      </c>
      <c r="E14" s="4">
        <f t="shared" si="1"/>
        <v>400</v>
      </c>
      <c r="F14" s="4">
        <f t="shared" si="2"/>
        <v>188.62876420681928</v>
      </c>
      <c r="G14" s="4">
        <f t="shared" si="3"/>
        <v>155.37123579318072</v>
      </c>
      <c r="H14">
        <f t="shared" si="4"/>
        <v>24140.22091190016</v>
      </c>
    </row>
    <row r="15" spans="1:8" x14ac:dyDescent="0.35">
      <c r="A15" t="s">
        <v>6</v>
      </c>
      <c r="B15" s="3">
        <f>SUM(B3:B14)</f>
        <v>175</v>
      </c>
      <c r="C15" s="3">
        <f t="shared" ref="C15:E15" si="5">SUM(C3:C14)</f>
        <v>2102.46</v>
      </c>
      <c r="D15" s="3">
        <f t="shared" si="5"/>
        <v>37111.509999999995</v>
      </c>
      <c r="E15" s="3">
        <f t="shared" si="5"/>
        <v>5155</v>
      </c>
      <c r="F15" s="3">
        <f t="shared" ref="F15" si="6">SUM(F3:F14)</f>
        <v>2102.46</v>
      </c>
      <c r="G15" s="3">
        <f t="shared" ref="G15:H15" si="7">SUM(G3:G14)</f>
        <v>-3.1263880373444408E-13</v>
      </c>
      <c r="H15" s="3">
        <f t="shared" si="7"/>
        <v>217362.10924321436</v>
      </c>
    </row>
    <row r="17" spans="1:2" ht="18.5" x14ac:dyDescent="0.45">
      <c r="A17" s="5" t="s">
        <v>7</v>
      </c>
      <c r="B17" s="10">
        <v>12</v>
      </c>
    </row>
    <row r="18" spans="1:2" ht="18.5" x14ac:dyDescent="0.45">
      <c r="A18" s="5" t="s">
        <v>8</v>
      </c>
      <c r="B18" s="10">
        <v>37111.509999999995</v>
      </c>
    </row>
    <row r="19" spans="1:2" ht="18.5" x14ac:dyDescent="0.45">
      <c r="A19" s="5" t="s">
        <v>9</v>
      </c>
      <c r="B19" s="3">
        <v>175</v>
      </c>
    </row>
    <row r="20" spans="1:2" ht="18.5" x14ac:dyDescent="0.45">
      <c r="A20" s="5" t="s">
        <v>10</v>
      </c>
      <c r="B20" s="10">
        <v>2102.46</v>
      </c>
    </row>
    <row r="21" spans="1:2" ht="18.5" x14ac:dyDescent="0.45">
      <c r="A21" s="5" t="s">
        <v>11</v>
      </c>
      <c r="B21" s="10">
        <v>5155</v>
      </c>
    </row>
    <row r="22" spans="1:2" ht="18.5" x14ac:dyDescent="0.45">
      <c r="A22" s="5" t="s">
        <v>12</v>
      </c>
      <c r="B22" s="10">
        <f>(12*B18-B19*B20)/(12*B21-POWER(B19,2))</f>
        <v>2.4782333920281716</v>
      </c>
    </row>
    <row r="23" spans="1:2" ht="18.5" x14ac:dyDescent="0.45">
      <c r="A23" s="5" t="s">
        <v>13</v>
      </c>
      <c r="B23" s="10">
        <f>(B20*B21-B19*B18)/(12*B21-POWER(B19,2))</f>
        <v>139.06409636625585</v>
      </c>
    </row>
    <row r="25" spans="1:2" x14ac:dyDescent="0.35">
      <c r="B25" t="s">
        <v>18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0E689-50E0-4A73-ABD6-1D3DD0729ED7}">
  <dimension ref="A2:Q26"/>
  <sheetViews>
    <sheetView workbookViewId="0">
      <selection activeCell="F3" sqref="F3"/>
    </sheetView>
  </sheetViews>
  <sheetFormatPr defaultColWidth="10.90625" defaultRowHeight="14.5" x14ac:dyDescent="0.35"/>
  <cols>
    <col min="2" max="2" width="12.81640625" bestFit="1" customWidth="1"/>
    <col min="3" max="3" width="8.453125" bestFit="1" customWidth="1"/>
  </cols>
  <sheetData>
    <row r="2" spans="1:17" ht="21" x14ac:dyDescent="0.5">
      <c r="B2" s="11" t="s">
        <v>17</v>
      </c>
      <c r="C2" s="11" t="s">
        <v>16</v>
      </c>
      <c r="D2" s="9" t="s">
        <v>2</v>
      </c>
      <c r="E2" s="9" t="s">
        <v>3</v>
      </c>
      <c r="F2" s="9" t="s">
        <v>4</v>
      </c>
      <c r="G2" s="9" t="s">
        <v>5</v>
      </c>
      <c r="H2" s="13" t="s">
        <v>20</v>
      </c>
    </row>
    <row r="3" spans="1:17" ht="18.5" x14ac:dyDescent="0.45">
      <c r="A3" s="4">
        <v>1</v>
      </c>
      <c r="B3" s="4">
        <v>152</v>
      </c>
      <c r="C3" s="4">
        <v>50</v>
      </c>
      <c r="D3" s="4">
        <f>B3*C3</f>
        <v>7600</v>
      </c>
      <c r="E3" s="4">
        <f>POWER(B3,2)</f>
        <v>23104</v>
      </c>
      <c r="F3" s="4">
        <f>C3-H3</f>
        <v>-6.4295932844644028</v>
      </c>
      <c r="G3" s="4">
        <f>F3^2</f>
        <v>41.339669803629747</v>
      </c>
      <c r="H3" s="12">
        <f>$B$23+($B$22*B3)</f>
        <v>56.429593284464403</v>
      </c>
      <c r="I3" s="3"/>
      <c r="J3" s="7"/>
      <c r="K3" s="3"/>
      <c r="L3" s="3"/>
      <c r="M3" s="3"/>
      <c r="N3" s="3"/>
      <c r="O3" s="3"/>
      <c r="P3" s="3"/>
      <c r="Q3" s="3"/>
    </row>
    <row r="4" spans="1:17" ht="18.5" x14ac:dyDescent="0.45">
      <c r="A4" s="4">
        <v>2</v>
      </c>
      <c r="B4" s="4">
        <v>155</v>
      </c>
      <c r="C4" s="4">
        <v>61.5</v>
      </c>
      <c r="D4" s="4">
        <f t="shared" ref="D4:D14" si="0">B4*C4</f>
        <v>9532.5</v>
      </c>
      <c r="E4" s="4">
        <f t="shared" ref="E4:E14" si="1">POWER(B4,2)</f>
        <v>24025</v>
      </c>
      <c r="F4" s="4">
        <f t="shared" ref="F4:F14" si="2">C4-H4</f>
        <v>2.4676637502955714</v>
      </c>
      <c r="G4" s="4">
        <f t="shared" ref="G4:G14" si="3">F4^2</f>
        <v>6.0893643845228045</v>
      </c>
      <c r="H4" s="12">
        <f t="shared" ref="H4:H14" si="4">$B$23+($B$22*B4)</f>
        <v>59.032336249704429</v>
      </c>
      <c r="I4" s="6"/>
      <c r="J4" s="8"/>
      <c r="K4" s="6"/>
      <c r="L4" s="6"/>
      <c r="M4" s="6"/>
      <c r="N4" s="6"/>
      <c r="O4" s="6"/>
      <c r="P4" s="6"/>
      <c r="Q4" s="6"/>
    </row>
    <row r="5" spans="1:17" ht="18.5" x14ac:dyDescent="0.45">
      <c r="A5" s="4">
        <v>3</v>
      </c>
      <c r="B5" s="4">
        <v>152</v>
      </c>
      <c r="C5" s="4">
        <v>54.5</v>
      </c>
      <c r="D5" s="4">
        <f t="shared" si="0"/>
        <v>8284</v>
      </c>
      <c r="E5" s="4">
        <f t="shared" si="1"/>
        <v>23104</v>
      </c>
      <c r="F5" s="4">
        <f t="shared" si="2"/>
        <v>-1.9295932844644028</v>
      </c>
      <c r="G5" s="4">
        <f t="shared" si="3"/>
        <v>3.7233302434501216</v>
      </c>
      <c r="H5" s="12">
        <f t="shared" si="4"/>
        <v>56.429593284464403</v>
      </c>
      <c r="I5" s="6"/>
      <c r="J5" s="8"/>
      <c r="K5" s="6"/>
      <c r="L5" s="6"/>
      <c r="M5" s="6"/>
      <c r="N5" s="6"/>
      <c r="O5" s="6"/>
      <c r="P5" s="6"/>
      <c r="Q5" s="6"/>
    </row>
    <row r="6" spans="1:17" ht="18.5" x14ac:dyDescent="0.45">
      <c r="A6" s="4">
        <v>4</v>
      </c>
      <c r="B6" s="4">
        <v>155</v>
      </c>
      <c r="C6" s="4">
        <v>57.5</v>
      </c>
      <c r="D6" s="4">
        <f t="shared" si="0"/>
        <v>8912.5</v>
      </c>
      <c r="E6" s="4">
        <f t="shared" si="1"/>
        <v>24025</v>
      </c>
      <c r="F6" s="4">
        <f t="shared" si="2"/>
        <v>-1.5323362497044286</v>
      </c>
      <c r="G6" s="4">
        <f t="shared" si="3"/>
        <v>2.3480543821582329</v>
      </c>
      <c r="H6" s="12">
        <f t="shared" si="4"/>
        <v>59.032336249704429</v>
      </c>
      <c r="I6" s="3"/>
      <c r="J6" s="7"/>
      <c r="K6" s="3"/>
      <c r="L6" s="3"/>
      <c r="M6" s="3"/>
      <c r="N6" s="3"/>
      <c r="O6" s="3"/>
      <c r="P6" s="3"/>
      <c r="Q6" s="3"/>
    </row>
    <row r="7" spans="1:17" ht="18.5" x14ac:dyDescent="0.45">
      <c r="A7" s="4">
        <v>5</v>
      </c>
      <c r="B7" s="4">
        <v>157</v>
      </c>
      <c r="C7" s="4">
        <v>63.5</v>
      </c>
      <c r="D7" s="4">
        <f t="shared" si="0"/>
        <v>9969.5</v>
      </c>
      <c r="E7" s="4">
        <f t="shared" si="1"/>
        <v>24649</v>
      </c>
      <c r="F7" s="4">
        <f t="shared" si="2"/>
        <v>2.732501773468897</v>
      </c>
      <c r="G7" s="4">
        <f t="shared" si="3"/>
        <v>7.4665659420106669</v>
      </c>
      <c r="H7" s="12">
        <f t="shared" si="4"/>
        <v>60.767498226531103</v>
      </c>
    </row>
    <row r="8" spans="1:17" ht="18.5" x14ac:dyDescent="0.45">
      <c r="A8" s="4">
        <v>6</v>
      </c>
      <c r="B8" s="4">
        <v>152</v>
      </c>
      <c r="C8" s="4">
        <v>59</v>
      </c>
      <c r="D8" s="4">
        <f t="shared" si="0"/>
        <v>8968</v>
      </c>
      <c r="E8" s="4">
        <f t="shared" si="1"/>
        <v>23104</v>
      </c>
      <c r="F8" s="4">
        <f t="shared" si="2"/>
        <v>2.5704067155355972</v>
      </c>
      <c r="G8" s="4">
        <f t="shared" si="3"/>
        <v>6.6069906832704968</v>
      </c>
      <c r="H8" s="12">
        <f t="shared" si="4"/>
        <v>56.429593284464403</v>
      </c>
    </row>
    <row r="9" spans="1:17" ht="18.5" x14ac:dyDescent="0.45">
      <c r="A9" s="4">
        <v>7</v>
      </c>
      <c r="B9" s="4">
        <v>157</v>
      </c>
      <c r="C9" s="4">
        <v>61</v>
      </c>
      <c r="D9" s="4">
        <f t="shared" si="0"/>
        <v>9577</v>
      </c>
      <c r="E9" s="4">
        <f t="shared" si="1"/>
        <v>24649</v>
      </c>
      <c r="F9" s="4">
        <f t="shared" si="2"/>
        <v>0.232501773468897</v>
      </c>
      <c r="G9" s="4">
        <f t="shared" si="3"/>
        <v>5.4057074666182293E-2</v>
      </c>
      <c r="H9" s="12">
        <f t="shared" si="4"/>
        <v>60.767498226531103</v>
      </c>
    </row>
    <row r="10" spans="1:17" ht="18.5" x14ac:dyDescent="0.45">
      <c r="A10" s="4">
        <v>8</v>
      </c>
      <c r="B10" s="4">
        <v>165</v>
      </c>
      <c r="C10" s="4">
        <v>72</v>
      </c>
      <c r="D10" s="4">
        <f t="shared" si="0"/>
        <v>11880</v>
      </c>
      <c r="E10" s="4">
        <f t="shared" si="1"/>
        <v>27225</v>
      </c>
      <c r="F10" s="4">
        <f t="shared" si="2"/>
        <v>4.2918538661621994</v>
      </c>
      <c r="G10" s="4">
        <f t="shared" si="3"/>
        <v>18.420009608491419</v>
      </c>
      <c r="H10" s="12">
        <f t="shared" si="4"/>
        <v>67.708146133837801</v>
      </c>
    </row>
    <row r="11" spans="1:17" ht="18.5" x14ac:dyDescent="0.45">
      <c r="A11" s="4">
        <v>9</v>
      </c>
      <c r="B11" s="4">
        <v>162</v>
      </c>
      <c r="C11" s="4">
        <v>66</v>
      </c>
      <c r="D11" s="4">
        <f t="shared" si="0"/>
        <v>10692</v>
      </c>
      <c r="E11" s="4">
        <f t="shared" si="1"/>
        <v>26244</v>
      </c>
      <c r="F11" s="4">
        <f t="shared" si="2"/>
        <v>0.89459683140222523</v>
      </c>
      <c r="G11" s="4">
        <f t="shared" si="3"/>
        <v>0.80030349075490137</v>
      </c>
      <c r="H11" s="12">
        <f t="shared" si="4"/>
        <v>65.105403168597775</v>
      </c>
    </row>
    <row r="12" spans="1:17" ht="18.5" x14ac:dyDescent="0.45">
      <c r="A12" s="4">
        <v>10</v>
      </c>
      <c r="B12" s="4">
        <v>178</v>
      </c>
      <c r="C12" s="4">
        <v>72</v>
      </c>
      <c r="D12" s="4">
        <f t="shared" si="0"/>
        <v>12816</v>
      </c>
      <c r="E12" s="4">
        <f t="shared" si="1"/>
        <v>31684</v>
      </c>
      <c r="F12" s="4">
        <f t="shared" si="2"/>
        <v>-6.9866989832111699</v>
      </c>
      <c r="G12" s="4">
        <f t="shared" si="3"/>
        <v>48.813962682003996</v>
      </c>
      <c r="H12" s="12">
        <f t="shared" si="4"/>
        <v>78.98669898321117</v>
      </c>
    </row>
    <row r="13" spans="1:17" ht="18.5" x14ac:dyDescent="0.45">
      <c r="A13" s="4">
        <v>11</v>
      </c>
      <c r="B13" s="4">
        <v>183</v>
      </c>
      <c r="C13" s="4">
        <v>84</v>
      </c>
      <c r="D13" s="4">
        <f t="shared" si="0"/>
        <v>15372</v>
      </c>
      <c r="E13" s="4">
        <f t="shared" si="1"/>
        <v>33489</v>
      </c>
      <c r="F13" s="4">
        <f t="shared" si="2"/>
        <v>0.67539607472215835</v>
      </c>
      <c r="G13" s="4">
        <f t="shared" si="3"/>
        <v>0.45615985775009932</v>
      </c>
      <c r="H13" s="12">
        <f t="shared" si="4"/>
        <v>83.324603925277842</v>
      </c>
    </row>
    <row r="14" spans="1:17" ht="18.5" x14ac:dyDescent="0.45">
      <c r="A14" s="4">
        <v>12</v>
      </c>
      <c r="B14" s="4">
        <v>178</v>
      </c>
      <c r="C14" s="4">
        <v>82</v>
      </c>
      <c r="D14" s="4">
        <f t="shared" si="0"/>
        <v>14596</v>
      </c>
      <c r="E14" s="4">
        <f t="shared" si="1"/>
        <v>31684</v>
      </c>
      <c r="F14" s="4">
        <f t="shared" si="2"/>
        <v>3.0133010167888301</v>
      </c>
      <c r="G14" s="4">
        <f t="shared" si="3"/>
        <v>9.0799830177805969</v>
      </c>
      <c r="H14" s="12">
        <f t="shared" si="4"/>
        <v>78.98669898321117</v>
      </c>
    </row>
    <row r="15" spans="1:17" x14ac:dyDescent="0.35">
      <c r="A15" t="s">
        <v>6</v>
      </c>
      <c r="B15">
        <f>SUM(B3:B14)</f>
        <v>1946</v>
      </c>
      <c r="C15">
        <f t="shared" ref="C15:D15" si="5">SUM(C3:C14)</f>
        <v>783</v>
      </c>
      <c r="D15">
        <f t="shared" si="5"/>
        <v>128199.5</v>
      </c>
      <c r="E15">
        <f>SUM(E3:E14)</f>
        <v>316986</v>
      </c>
      <c r="F15">
        <f>SUM(F3:F14)</f>
        <v>-2.8421709430404007E-14</v>
      </c>
      <c r="G15">
        <f>SUM(G3:G14)</f>
        <v>145.19845117048925</v>
      </c>
    </row>
    <row r="17" spans="1:3" ht="18.5" x14ac:dyDescent="0.45">
      <c r="A17" s="5" t="s">
        <v>7</v>
      </c>
      <c r="B17" s="5">
        <v>12</v>
      </c>
      <c r="C17" s="3">
        <v>12</v>
      </c>
    </row>
    <row r="18" spans="1:3" ht="18.5" x14ac:dyDescent="0.45">
      <c r="A18" s="5" t="s">
        <v>8</v>
      </c>
      <c r="B18" s="5">
        <v>128199.5</v>
      </c>
      <c r="C18" s="3"/>
    </row>
    <row r="19" spans="1:3" ht="18.5" x14ac:dyDescent="0.45">
      <c r="A19" s="5" t="s">
        <v>9</v>
      </c>
      <c r="B19" s="5">
        <v>1946</v>
      </c>
      <c r="C19" s="3"/>
    </row>
    <row r="20" spans="1:3" ht="18.5" x14ac:dyDescent="0.45">
      <c r="A20" s="5" t="s">
        <v>10</v>
      </c>
      <c r="B20" s="5">
        <v>783</v>
      </c>
      <c r="C20" s="3"/>
    </row>
    <row r="21" spans="1:3" ht="18.5" x14ac:dyDescent="0.45">
      <c r="A21" s="5" t="s">
        <v>11</v>
      </c>
      <c r="B21" s="5">
        <v>316986</v>
      </c>
      <c r="C21" s="3"/>
    </row>
    <row r="22" spans="1:3" ht="18.5" x14ac:dyDescent="0.45">
      <c r="A22" s="5" t="s">
        <v>12</v>
      </c>
      <c r="B22" s="5">
        <f>(12*B18-B19*B20)/(12*B21-POWER(B19,2))</f>
        <v>0.86758098841333653</v>
      </c>
      <c r="C22" s="3"/>
    </row>
    <row r="23" spans="1:3" ht="18.5" x14ac:dyDescent="0.45">
      <c r="A23" s="5" t="s">
        <v>13</v>
      </c>
      <c r="B23" s="5">
        <f>(B20*B21-B19*B18)/(12*B21-POWER(B19,2))</f>
        <v>-75.442716954362737</v>
      </c>
      <c r="C23" s="3"/>
    </row>
    <row r="26" spans="1:3" x14ac:dyDescent="0.35">
      <c r="B26" t="s">
        <v>19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6D8E2-2F81-49BA-9EA5-82E2C72D6640}">
  <dimension ref="B2:H28"/>
  <sheetViews>
    <sheetView showGridLines="0" tabSelected="1" workbookViewId="0">
      <selection activeCell="Q16" sqref="Q16"/>
    </sheetView>
  </sheetViews>
  <sheetFormatPr defaultColWidth="10.90625" defaultRowHeight="14.5" x14ac:dyDescent="0.35"/>
  <sheetData>
    <row r="2" spans="2:8" x14ac:dyDescent="0.35">
      <c r="B2" s="15" t="s">
        <v>14</v>
      </c>
      <c r="C2" s="17">
        <v>1</v>
      </c>
      <c r="D2" s="17">
        <v>2</v>
      </c>
      <c r="E2" s="17">
        <v>2</v>
      </c>
      <c r="F2" s="17">
        <v>5</v>
      </c>
      <c r="G2" s="17">
        <v>6</v>
      </c>
    </row>
    <row r="3" spans="2:8" x14ac:dyDescent="0.35">
      <c r="B3" s="15" t="s">
        <v>15</v>
      </c>
      <c r="C3" s="17">
        <v>2</v>
      </c>
      <c r="D3" s="17">
        <v>5</v>
      </c>
      <c r="E3" s="17">
        <v>4</v>
      </c>
      <c r="F3" s="17">
        <v>15</v>
      </c>
      <c r="G3" s="17">
        <v>15</v>
      </c>
    </row>
    <row r="6" spans="2:8" x14ac:dyDescent="0.35">
      <c r="B6" s="16" t="str" cm="1">
        <f t="array" ref="B6:C11">TRANSPOSE(B2:G3)</f>
        <v>X</v>
      </c>
      <c r="C6" s="16" t="str">
        <v>Y</v>
      </c>
      <c r="D6" s="16" t="s">
        <v>2</v>
      </c>
      <c r="E6" s="16" t="s">
        <v>3</v>
      </c>
      <c r="F6" s="16" t="s">
        <v>20</v>
      </c>
      <c r="G6" s="16" t="s">
        <v>4</v>
      </c>
      <c r="H6" s="16" t="s">
        <v>5</v>
      </c>
    </row>
    <row r="7" spans="2:8" x14ac:dyDescent="0.35">
      <c r="B7" s="17">
        <v>1</v>
      </c>
      <c r="C7" s="17">
        <v>2</v>
      </c>
      <c r="D7" s="17">
        <f>B7*C7</f>
        <v>2</v>
      </c>
      <c r="E7" s="17">
        <f>B7^2</f>
        <v>1</v>
      </c>
      <c r="F7" s="17">
        <f>$C$20+($C$19*B7)</f>
        <v>1.9042553191489362</v>
      </c>
      <c r="G7" s="17">
        <f>C7-F7</f>
        <v>9.5744680851063801E-2</v>
      </c>
      <c r="H7" s="17">
        <f>G7^2</f>
        <v>9.1670439112720627E-3</v>
      </c>
    </row>
    <row r="8" spans="2:8" x14ac:dyDescent="0.35">
      <c r="B8" s="17">
        <v>2</v>
      </c>
      <c r="C8" s="17">
        <v>5</v>
      </c>
      <c r="D8" s="17">
        <f t="shared" ref="D8:D11" si="0">B8*C8</f>
        <v>10</v>
      </c>
      <c r="E8" s="17">
        <f t="shared" ref="E8:E11" si="1">B8^2</f>
        <v>4</v>
      </c>
      <c r="F8" s="17">
        <f t="shared" ref="F8:F11" si="2">$C$20+($C$19*B8)</f>
        <v>4.7659574468085113</v>
      </c>
      <c r="G8" s="17">
        <f t="shared" ref="G8:G11" si="3">C8-F8</f>
        <v>0.2340425531914887</v>
      </c>
      <c r="H8" s="17">
        <f t="shared" ref="H8:H11" si="4">G8^2</f>
        <v>5.4775916704390817E-2</v>
      </c>
    </row>
    <row r="9" spans="2:8" x14ac:dyDescent="0.35">
      <c r="B9" s="17">
        <v>2</v>
      </c>
      <c r="C9" s="17">
        <v>4</v>
      </c>
      <c r="D9" s="17">
        <f t="shared" si="0"/>
        <v>8</v>
      </c>
      <c r="E9" s="17">
        <f t="shared" si="1"/>
        <v>4</v>
      </c>
      <c r="F9" s="17">
        <f t="shared" si="2"/>
        <v>4.7659574468085113</v>
      </c>
      <c r="G9" s="17">
        <f t="shared" si="3"/>
        <v>-0.7659574468085113</v>
      </c>
      <c r="H9" s="17">
        <f t="shared" si="4"/>
        <v>0.58669081032141346</v>
      </c>
    </row>
    <row r="10" spans="2:8" x14ac:dyDescent="0.35">
      <c r="B10" s="17">
        <v>5</v>
      </c>
      <c r="C10" s="17">
        <v>15</v>
      </c>
      <c r="D10" s="17">
        <f t="shared" si="0"/>
        <v>75</v>
      </c>
      <c r="E10" s="17">
        <f t="shared" si="1"/>
        <v>25</v>
      </c>
      <c r="F10" s="17">
        <f t="shared" si="2"/>
        <v>13.351063829787234</v>
      </c>
      <c r="G10" s="17">
        <f t="shared" si="3"/>
        <v>1.6489361702127656</v>
      </c>
      <c r="H10" s="17">
        <f t="shared" si="4"/>
        <v>2.7189904934359426</v>
      </c>
    </row>
    <row r="11" spans="2:8" x14ac:dyDescent="0.35">
      <c r="B11" s="17">
        <v>6</v>
      </c>
      <c r="C11" s="17">
        <v>15</v>
      </c>
      <c r="D11" s="17">
        <f t="shared" si="0"/>
        <v>90</v>
      </c>
      <c r="E11" s="17">
        <f t="shared" si="1"/>
        <v>36</v>
      </c>
      <c r="F11" s="17">
        <f t="shared" si="2"/>
        <v>16.212765957446809</v>
      </c>
      <c r="G11" s="17">
        <f t="shared" si="3"/>
        <v>-1.212765957446809</v>
      </c>
      <c r="H11" s="17">
        <f t="shared" si="4"/>
        <v>1.4708012675418753</v>
      </c>
    </row>
    <row r="14" spans="2:8" x14ac:dyDescent="0.35">
      <c r="B14" s="16" t="s">
        <v>7</v>
      </c>
      <c r="C14" s="18">
        <f>COUNTA(B7:B11)</f>
        <v>5</v>
      </c>
    </row>
    <row r="15" spans="2:8" x14ac:dyDescent="0.35">
      <c r="B15" s="16" t="s">
        <v>8</v>
      </c>
      <c r="C15" s="18">
        <f>SUM(D7:D11)</f>
        <v>185</v>
      </c>
    </row>
    <row r="16" spans="2:8" x14ac:dyDescent="0.35">
      <c r="B16" s="16" t="s">
        <v>9</v>
      </c>
      <c r="C16" s="18">
        <f>SUM(B7:B11)</f>
        <v>16</v>
      </c>
    </row>
    <row r="17" spans="2:6" x14ac:dyDescent="0.35">
      <c r="B17" s="16" t="s">
        <v>10</v>
      </c>
      <c r="C17" s="18">
        <f>SUM(C7:C11)</f>
        <v>41</v>
      </c>
    </row>
    <row r="18" spans="2:6" x14ac:dyDescent="0.35">
      <c r="B18" s="16" t="s">
        <v>11</v>
      </c>
      <c r="C18" s="18">
        <f>SUM(E7:E11)</f>
        <v>70</v>
      </c>
    </row>
    <row r="19" spans="2:6" x14ac:dyDescent="0.35">
      <c r="B19" s="16" t="s">
        <v>12</v>
      </c>
      <c r="C19" s="19">
        <f>(C14*C15-C16*C17)/(C14*C18-POWER(C16,2))</f>
        <v>2.8617021276595747</v>
      </c>
    </row>
    <row r="20" spans="2:6" x14ac:dyDescent="0.35">
      <c r="B20" s="16" t="s">
        <v>13</v>
      </c>
      <c r="C20" s="20">
        <f>(C17*C18-C16*C15)/(C14*C18-POWER(C16,2))</f>
        <v>-0.95744680851063835</v>
      </c>
    </row>
    <row r="23" spans="2:6" x14ac:dyDescent="0.35">
      <c r="B23" s="16" t="str" cm="1">
        <f t="array" ref="B23:C28">TRANSPOSE(B2:G3)</f>
        <v>X</v>
      </c>
      <c r="C23" s="16" t="str">
        <v>Y</v>
      </c>
    </row>
    <row r="24" spans="2:6" x14ac:dyDescent="0.35">
      <c r="B24" s="17">
        <v>1</v>
      </c>
      <c r="C24" s="17">
        <v>2</v>
      </c>
      <c r="E24" s="16" t="s">
        <v>21</v>
      </c>
      <c r="F24" s="16" t="s">
        <v>22</v>
      </c>
    </row>
    <row r="25" spans="2:6" x14ac:dyDescent="0.35">
      <c r="B25" s="17">
        <v>2</v>
      </c>
      <c r="C25" s="17">
        <v>5</v>
      </c>
      <c r="E25" s="19" cm="1">
        <f t="array" ref="E25:F25">LINEST(C24:C28,B24:B28)</f>
        <v>2.8617021276595747</v>
      </c>
      <c r="F25" s="20">
        <v>-0.95744680851064068</v>
      </c>
    </row>
    <row r="26" spans="2:6" x14ac:dyDescent="0.35">
      <c r="B26" s="17">
        <v>2</v>
      </c>
      <c r="C26" s="17">
        <v>4</v>
      </c>
    </row>
    <row r="27" spans="2:6" x14ac:dyDescent="0.35">
      <c r="B27" s="17">
        <v>5</v>
      </c>
      <c r="C27" s="17">
        <v>15</v>
      </c>
    </row>
    <row r="28" spans="2:6" x14ac:dyDescent="0.35">
      <c r="B28" s="17">
        <v>6</v>
      </c>
      <c r="C28" s="17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Primer Ejemplo</vt:lpstr>
      <vt:lpstr>Segundo Ejemplo</vt:lpstr>
      <vt:lpstr>Participacion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</dc:creator>
  <cp:lastModifiedBy>actda</cp:lastModifiedBy>
  <dcterms:created xsi:type="dcterms:W3CDTF">2021-03-04T21:13:58Z</dcterms:created>
  <dcterms:modified xsi:type="dcterms:W3CDTF">2021-03-05T00:57:53Z</dcterms:modified>
</cp:coreProperties>
</file>