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1-2\Estadística 2\"/>
    </mc:Choice>
  </mc:AlternateContent>
  <xr:revisionPtr revIDLastSave="0" documentId="13_ncr:1_{FAA9B8AB-C5FC-4B3C-AC26-F6775505D1F9}" xr6:coauthVersionLast="45" xr6:coauthVersionMax="45" xr10:uidLastSave="{00000000-0000-0000-0000-000000000000}"/>
  <bookViews>
    <workbookView xWindow="4480" yWindow="4480" windowWidth="28800" windowHeight="15460" xr2:uid="{4045E45C-7929-46EE-A5F9-C5BB0FB4C1A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1" l="1"/>
  <c r="P16" i="1"/>
  <c r="N16" i="1"/>
  <c r="N9" i="1"/>
  <c r="N8" i="1"/>
  <c r="P8" i="1" s="1"/>
  <c r="D28" i="1"/>
  <c r="C28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G20" i="1" l="1"/>
  <c r="H20" i="1" s="1"/>
  <c r="I20" i="1" s="1"/>
  <c r="G12" i="1"/>
  <c r="H12" i="1" s="1"/>
  <c r="I12" i="1" s="1"/>
  <c r="G25" i="1"/>
  <c r="H25" i="1" s="1"/>
  <c r="I25" i="1" s="1"/>
  <c r="G17" i="1"/>
  <c r="H17" i="1" s="1"/>
  <c r="I17" i="1" s="1"/>
  <c r="G9" i="1"/>
  <c r="H9" i="1" s="1"/>
  <c r="I9" i="1" s="1"/>
  <c r="G22" i="1"/>
  <c r="H22" i="1" s="1"/>
  <c r="I22" i="1" s="1"/>
  <c r="G14" i="1"/>
  <c r="H14" i="1" s="1"/>
  <c r="I14" i="1" s="1"/>
  <c r="G19" i="1"/>
  <c r="H19" i="1" s="1"/>
  <c r="I19" i="1" s="1"/>
  <c r="G11" i="1"/>
  <c r="H11" i="1" s="1"/>
  <c r="I11" i="1" s="1"/>
  <c r="G24" i="1"/>
  <c r="H24" i="1" s="1"/>
  <c r="I24" i="1" s="1"/>
  <c r="G16" i="1"/>
  <c r="H16" i="1" s="1"/>
  <c r="I16" i="1" s="1"/>
  <c r="G8" i="1"/>
  <c r="G18" i="1"/>
  <c r="H18" i="1" s="1"/>
  <c r="I18" i="1" s="1"/>
  <c r="G23" i="1"/>
  <c r="H23" i="1" s="1"/>
  <c r="I23" i="1" s="1"/>
  <c r="G15" i="1"/>
  <c r="H15" i="1" s="1"/>
  <c r="I15" i="1" s="1"/>
  <c r="G10" i="1"/>
  <c r="H10" i="1" s="1"/>
  <c r="I10" i="1" s="1"/>
  <c r="G21" i="1"/>
  <c r="H21" i="1" s="1"/>
  <c r="I21" i="1" s="1"/>
  <c r="G13" i="1"/>
  <c r="H13" i="1" s="1"/>
  <c r="I13" i="1" s="1"/>
  <c r="G26" i="1"/>
  <c r="H26" i="1" s="1"/>
  <c r="I26" i="1" s="1"/>
  <c r="E28" i="1"/>
  <c r="F28" i="1"/>
  <c r="H8" i="1"/>
  <c r="G28" i="1" l="1"/>
  <c r="H28" i="1"/>
  <c r="I8" i="1"/>
  <c r="I28" i="1" s="1"/>
</calcChain>
</file>

<file path=xl/sharedStrings.xml><?xml version="1.0" encoding="utf-8"?>
<sst xmlns="http://schemas.openxmlformats.org/spreadsheetml/2006/main" count="13" uniqueCount="13">
  <si>
    <t>TAREA 1</t>
  </si>
  <si>
    <t>a) Dibuje un diagrama de dispersión x,y con y estimada por recta</t>
  </si>
  <si>
    <t>b) Ajuste un modelo lineal simple</t>
  </si>
  <si>
    <t>c) Obteenga los residuales y suma de residuales y su cuadrado</t>
  </si>
  <si>
    <t>No</t>
  </si>
  <si>
    <t>X</t>
  </si>
  <si>
    <t>Y</t>
  </si>
  <si>
    <t>XY</t>
  </si>
  <si>
    <r>
      <t>X</t>
    </r>
    <r>
      <rPr>
        <b/>
        <vertAlign val="superscript"/>
        <sz val="10"/>
        <rFont val="Arial"/>
        <family val="2"/>
      </rPr>
      <t>2</t>
    </r>
  </si>
  <si>
    <t>Y est</t>
  </si>
  <si>
    <t>e</t>
  </si>
  <si>
    <r>
      <t>e</t>
    </r>
    <r>
      <rPr>
        <b/>
        <vertAlign val="superscript"/>
        <sz val="12"/>
        <rFont val="Arial"/>
        <family val="2"/>
      </rPr>
      <t>2</t>
    </r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</si>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</sst>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[1]TAREA!$D$7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[1]TAREA!$C$8:$C$26</c:f>
              <c:numCache>
                <c:formatCode>0.00</c:formatCode>
                <c:ptCount val="19"/>
                <c:pt idx="0">
                  <c:v>218.9</c:v>
                </c:pt>
                <c:pt idx="1">
                  <c:v>213.5</c:v>
                </c:pt>
                <c:pt idx="2">
                  <c:v>175.2</c:v>
                </c:pt>
                <c:pt idx="3">
                  <c:v>165.4</c:v>
                </c:pt>
                <c:pt idx="4">
                  <c:v>242</c:v>
                </c:pt>
                <c:pt idx="5">
                  <c:v>120</c:v>
                </c:pt>
                <c:pt idx="6">
                  <c:v>196.2</c:v>
                </c:pt>
                <c:pt idx="7">
                  <c:v>192.6</c:v>
                </c:pt>
                <c:pt idx="8">
                  <c:v>166.5</c:v>
                </c:pt>
                <c:pt idx="9">
                  <c:v>226.1</c:v>
                </c:pt>
                <c:pt idx="10">
                  <c:v>163</c:v>
                </c:pt>
                <c:pt idx="11">
                  <c:v>183.4</c:v>
                </c:pt>
                <c:pt idx="12">
                  <c:v>289.8</c:v>
                </c:pt>
                <c:pt idx="13">
                  <c:v>161.9</c:v>
                </c:pt>
                <c:pt idx="14">
                  <c:v>219.8</c:v>
                </c:pt>
                <c:pt idx="15">
                  <c:v>188.5</c:v>
                </c:pt>
                <c:pt idx="16">
                  <c:v>184</c:v>
                </c:pt>
                <c:pt idx="17">
                  <c:v>118.6</c:v>
                </c:pt>
                <c:pt idx="18">
                  <c:v>223.2</c:v>
                </c:pt>
              </c:numCache>
            </c:numRef>
          </c:xVal>
          <c:yVal>
            <c:numRef>
              <c:f>[1]TAREA!$D$8:$D$26</c:f>
              <c:numCache>
                <c:formatCode>0.00</c:formatCode>
                <c:ptCount val="19"/>
                <c:pt idx="0">
                  <c:v>325.08999999999997</c:v>
                </c:pt>
                <c:pt idx="1">
                  <c:v>359.77</c:v>
                </c:pt>
                <c:pt idx="2">
                  <c:v>312.58999999999997</c:v>
                </c:pt>
                <c:pt idx="3">
                  <c:v>315.51</c:v>
                </c:pt>
                <c:pt idx="4">
                  <c:v>433.91</c:v>
                </c:pt>
                <c:pt idx="5">
                  <c:v>247.64</c:v>
                </c:pt>
                <c:pt idx="6">
                  <c:v>329.4</c:v>
                </c:pt>
                <c:pt idx="7">
                  <c:v>326.67</c:v>
                </c:pt>
                <c:pt idx="8">
                  <c:v>256.41000000000003</c:v>
                </c:pt>
                <c:pt idx="9">
                  <c:v>358.18</c:v>
                </c:pt>
                <c:pt idx="10">
                  <c:v>224.9</c:v>
                </c:pt>
                <c:pt idx="11">
                  <c:v>300.08999999999997</c:v>
                </c:pt>
                <c:pt idx="12">
                  <c:v>403.04</c:v>
                </c:pt>
                <c:pt idx="13">
                  <c:v>278.57</c:v>
                </c:pt>
                <c:pt idx="14">
                  <c:v>334.08</c:v>
                </c:pt>
                <c:pt idx="15">
                  <c:v>313.42</c:v>
                </c:pt>
                <c:pt idx="16">
                  <c:v>324.33</c:v>
                </c:pt>
                <c:pt idx="17">
                  <c:v>201.4</c:v>
                </c:pt>
                <c:pt idx="18">
                  <c:v>307.82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3-4177-B89C-99F5813D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86176"/>
        <c:axId val="377207392"/>
      </c:scatterChart>
      <c:scatterChart>
        <c:scatterStyle val="smoothMarker"/>
        <c:varyColors val="0"/>
        <c:ser>
          <c:idx val="1"/>
          <c:order val="1"/>
          <c:tx>
            <c:strRef>
              <c:f>[1]TAREA!$G$7</c:f>
              <c:strCache>
                <c:ptCount val="1"/>
                <c:pt idx="0">
                  <c:v>Y est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[1]TAREA!$C$8:$C$26</c:f>
              <c:numCache>
                <c:formatCode>0.00</c:formatCode>
                <c:ptCount val="19"/>
                <c:pt idx="0">
                  <c:v>218.9</c:v>
                </c:pt>
                <c:pt idx="1">
                  <c:v>213.5</c:v>
                </c:pt>
                <c:pt idx="2">
                  <c:v>175.2</c:v>
                </c:pt>
                <c:pt idx="3">
                  <c:v>165.4</c:v>
                </c:pt>
                <c:pt idx="4">
                  <c:v>242</c:v>
                </c:pt>
                <c:pt idx="5">
                  <c:v>120</c:v>
                </c:pt>
                <c:pt idx="6">
                  <c:v>196.2</c:v>
                </c:pt>
                <c:pt idx="7">
                  <c:v>192.6</c:v>
                </c:pt>
                <c:pt idx="8">
                  <c:v>166.5</c:v>
                </c:pt>
                <c:pt idx="9">
                  <c:v>226.1</c:v>
                </c:pt>
                <c:pt idx="10">
                  <c:v>163</c:v>
                </c:pt>
                <c:pt idx="11">
                  <c:v>183.4</c:v>
                </c:pt>
                <c:pt idx="12">
                  <c:v>289.8</c:v>
                </c:pt>
                <c:pt idx="13">
                  <c:v>161.9</c:v>
                </c:pt>
                <c:pt idx="14">
                  <c:v>219.8</c:v>
                </c:pt>
                <c:pt idx="15">
                  <c:v>188.5</c:v>
                </c:pt>
                <c:pt idx="16">
                  <c:v>184</c:v>
                </c:pt>
                <c:pt idx="17">
                  <c:v>118.6</c:v>
                </c:pt>
                <c:pt idx="18">
                  <c:v>223.2</c:v>
                </c:pt>
              </c:numCache>
            </c:numRef>
          </c:xVal>
          <c:yVal>
            <c:numRef>
              <c:f>[1]TAREA!$G$8:$G$26</c:f>
              <c:numCache>
                <c:formatCode>General</c:formatCode>
                <c:ptCount val="19"/>
                <c:pt idx="0">
                  <c:v>345.34517482926447</c:v>
                </c:pt>
                <c:pt idx="1">
                  <c:v>338.90602313977837</c:v>
                </c:pt>
                <c:pt idx="2">
                  <c:v>293.23574356434926</c:v>
                </c:pt>
                <c:pt idx="3">
                  <c:v>281.54987568343012</c:v>
                </c:pt>
                <c:pt idx="4">
                  <c:v>372.89043483428827</c:v>
                </c:pt>
                <c:pt idx="5">
                  <c:v>227.41330407182488</c:v>
                </c:pt>
                <c:pt idx="6">
                  <c:v>318.27688902346182</c:v>
                </c:pt>
                <c:pt idx="7">
                  <c:v>313.98412123047109</c:v>
                </c:pt>
                <c:pt idx="8">
                  <c:v>282.86155473128838</c:v>
                </c:pt>
                <c:pt idx="9">
                  <c:v>353.93071041524593</c:v>
                </c:pt>
                <c:pt idx="10">
                  <c:v>278.68803048810298</c:v>
                </c:pt>
                <c:pt idx="11">
                  <c:v>303.01371464838371</c:v>
                </c:pt>
                <c:pt idx="12">
                  <c:v>429.88885164122064</c:v>
                </c:pt>
                <c:pt idx="13">
                  <c:v>277.37635144024466</c:v>
                </c:pt>
                <c:pt idx="14">
                  <c:v>346.41836677751218</c:v>
                </c:pt>
                <c:pt idx="15">
                  <c:v>309.09513568845392</c:v>
                </c:pt>
                <c:pt idx="16">
                  <c:v>303.72917594721548</c:v>
                </c:pt>
                <c:pt idx="17">
                  <c:v>225.74389437455068</c:v>
                </c:pt>
                <c:pt idx="18">
                  <c:v>350.47264747089224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3-4177-B89C-99F5813D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86176"/>
        <c:axId val="377207392"/>
      </c:scatterChart>
      <c:valAx>
        <c:axId val="43438617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207392"/>
        <c:crosses val="autoZero"/>
        <c:crossBetween val="midCat"/>
      </c:valAx>
      <c:valAx>
        <c:axId val="377207392"/>
        <c:scaling>
          <c:orientation val="minMax"/>
          <c:max val="450"/>
          <c:min val="1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38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29</xdr:row>
      <xdr:rowOff>152400</xdr:rowOff>
    </xdr:from>
    <xdr:to>
      <xdr:col>12</xdr:col>
      <xdr:colOff>19050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83507-8AED-4812-8FAA-6B62E813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5</xdr:row>
      <xdr:rowOff>152400</xdr:rowOff>
    </xdr:from>
    <xdr:to>
      <xdr:col>12</xdr:col>
      <xdr:colOff>368300</xdr:colOff>
      <xdr:row>12</xdr:row>
      <xdr:rowOff>163945</xdr:rowOff>
    </xdr:to>
    <xdr:pic>
      <xdr:nvPicPr>
        <xdr:cNvPr id="3" name="Object 6">
          <a:extLst>
            <a:ext uri="{FF2B5EF4-FFF2-40B4-BE49-F238E27FC236}">
              <a16:creationId xmlns:a16="http://schemas.microsoft.com/office/drawing/2014/main" id="{A7385DE6-CF3C-41B9-A6E6-413076A1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073150"/>
          <a:ext cx="2133600" cy="1338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101600</xdr:colOff>
          <xdr:row>13</xdr:row>
          <xdr:rowOff>25400</xdr:rowOff>
        </xdr:from>
        <xdr:to>
          <xdr:col>12</xdr:col>
          <xdr:colOff>463550</xdr:colOff>
          <xdr:row>20</xdr:row>
          <xdr:rowOff>76200</xdr:rowOff>
        </xdr:to>
        <xdr:sp macro="" textlink="">
          <xdr:nvSpPr>
            <xdr:cNvPr id="1025" name="Object 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3FAD9CE-D735-430B-8851-F6A16C9CF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tda\Downloads\EJERCICIO%201%20REGRESION%20SIMPLE%20METODO%20LARGO%20V1%20%20%20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O CORTO (2)"/>
      <sheetName val="METODO LARGO"/>
      <sheetName val="TAREA"/>
      <sheetName val="Sheet1"/>
    </sheetNames>
    <sheetDataSet>
      <sheetData sheetId="0"/>
      <sheetData sheetId="1"/>
      <sheetData sheetId="2">
        <row r="7">
          <cell r="D7" t="str">
            <v>Y</v>
          </cell>
          <cell r="G7" t="str">
            <v>Y est</v>
          </cell>
        </row>
        <row r="8">
          <cell r="C8">
            <v>218.9</v>
          </cell>
          <cell r="D8">
            <v>325.08999999999997</v>
          </cell>
          <cell r="G8">
            <v>345.34517482926447</v>
          </cell>
        </row>
        <row r="9">
          <cell r="C9">
            <v>213.5</v>
          </cell>
          <cell r="D9">
            <v>359.77</v>
          </cell>
          <cell r="G9">
            <v>338.90602313977837</v>
          </cell>
        </row>
        <row r="10">
          <cell r="C10">
            <v>175.2</v>
          </cell>
          <cell r="D10">
            <v>312.58999999999997</v>
          </cell>
          <cell r="G10">
            <v>293.23574356434926</v>
          </cell>
        </row>
        <row r="11">
          <cell r="C11">
            <v>165.4</v>
          </cell>
          <cell r="D11">
            <v>315.51</v>
          </cell>
          <cell r="G11">
            <v>281.54987568343012</v>
          </cell>
        </row>
        <row r="12">
          <cell r="C12">
            <v>242</v>
          </cell>
          <cell r="D12">
            <v>433.91</v>
          </cell>
          <cell r="G12">
            <v>372.89043483428827</v>
          </cell>
        </row>
        <row r="13">
          <cell r="C13">
            <v>120</v>
          </cell>
          <cell r="D13">
            <v>247.64</v>
          </cell>
          <cell r="G13">
            <v>227.41330407182488</v>
          </cell>
        </row>
        <row r="14">
          <cell r="C14">
            <v>196.2</v>
          </cell>
          <cell r="D14">
            <v>329.4</v>
          </cell>
          <cell r="G14">
            <v>318.27688902346182</v>
          </cell>
        </row>
        <row r="15">
          <cell r="C15">
            <v>192.6</v>
          </cell>
          <cell r="D15">
            <v>326.67</v>
          </cell>
          <cell r="G15">
            <v>313.98412123047109</v>
          </cell>
        </row>
        <row r="16">
          <cell r="C16">
            <v>166.5</v>
          </cell>
          <cell r="D16">
            <v>256.41000000000003</v>
          </cell>
          <cell r="G16">
            <v>282.86155473128838</v>
          </cell>
        </row>
        <row r="17">
          <cell r="C17">
            <v>226.1</v>
          </cell>
          <cell r="D17">
            <v>358.18</v>
          </cell>
          <cell r="G17">
            <v>353.93071041524593</v>
          </cell>
        </row>
        <row r="18">
          <cell r="C18">
            <v>163</v>
          </cell>
          <cell r="D18">
            <v>224.9</v>
          </cell>
          <cell r="G18">
            <v>278.68803048810298</v>
          </cell>
        </row>
        <row r="19">
          <cell r="C19">
            <v>183.4</v>
          </cell>
          <cell r="D19">
            <v>300.08999999999997</v>
          </cell>
          <cell r="G19">
            <v>303.01371464838371</v>
          </cell>
        </row>
        <row r="20">
          <cell r="C20">
            <v>289.8</v>
          </cell>
          <cell r="D20">
            <v>403.04</v>
          </cell>
          <cell r="G20">
            <v>429.88885164122064</v>
          </cell>
        </row>
        <row r="21">
          <cell r="C21">
            <v>161.9</v>
          </cell>
          <cell r="D21">
            <v>278.57</v>
          </cell>
          <cell r="G21">
            <v>277.37635144024466</v>
          </cell>
        </row>
        <row r="22">
          <cell r="C22">
            <v>219.8</v>
          </cell>
          <cell r="D22">
            <v>334.08</v>
          </cell>
          <cell r="G22">
            <v>346.41836677751218</v>
          </cell>
        </row>
        <row r="23">
          <cell r="C23">
            <v>188.5</v>
          </cell>
          <cell r="D23">
            <v>313.42</v>
          </cell>
          <cell r="G23">
            <v>309.09513568845392</v>
          </cell>
        </row>
        <row r="24">
          <cell r="C24">
            <v>184</v>
          </cell>
          <cell r="D24">
            <v>324.33</v>
          </cell>
          <cell r="G24">
            <v>303.72917594721548</v>
          </cell>
        </row>
        <row r="25">
          <cell r="C25">
            <v>118.6</v>
          </cell>
          <cell r="D25">
            <v>201.4</v>
          </cell>
          <cell r="G25">
            <v>225.74389437455068</v>
          </cell>
        </row>
        <row r="26">
          <cell r="C26">
            <v>223.2</v>
          </cell>
          <cell r="D26">
            <v>307.82</v>
          </cell>
          <cell r="G26">
            <v>350.47264747089224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119-F498-4B1A-83A4-B3D37D5F0926}">
  <dimension ref="B2:P28"/>
  <sheetViews>
    <sheetView tabSelected="1" workbookViewId="0">
      <selection activeCell="M26" sqref="M26"/>
    </sheetView>
  </sheetViews>
  <sheetFormatPr defaultRowHeight="14.5" x14ac:dyDescent="0.35"/>
  <cols>
    <col min="5" max="5" width="10.81640625" bestFit="1" customWidth="1"/>
    <col min="6" max="6" width="9.36328125" bestFit="1" customWidth="1"/>
  </cols>
  <sheetData>
    <row r="2" spans="2:16" x14ac:dyDescent="0.35">
      <c r="C2" s="1" t="s">
        <v>0</v>
      </c>
    </row>
    <row r="3" spans="2:16" x14ac:dyDescent="0.35">
      <c r="C3" s="1" t="s">
        <v>1</v>
      </c>
    </row>
    <row r="4" spans="2:16" x14ac:dyDescent="0.35">
      <c r="C4" s="1" t="s">
        <v>2</v>
      </c>
    </row>
    <row r="5" spans="2:16" x14ac:dyDescent="0.35">
      <c r="C5" s="1" t="s">
        <v>3</v>
      </c>
    </row>
    <row r="7" spans="2:16" ht="17.5" x14ac:dyDescent="0.35">
      <c r="B7" s="2" t="s">
        <v>4</v>
      </c>
      <c r="C7" s="2" t="s">
        <v>5</v>
      </c>
      <c r="D7" s="2" t="s">
        <v>6</v>
      </c>
      <c r="E7" s="3" t="s">
        <v>7</v>
      </c>
      <c r="F7" s="3" t="s">
        <v>8</v>
      </c>
      <c r="G7" s="3" t="s">
        <v>9</v>
      </c>
      <c r="H7" s="4" t="s">
        <v>10</v>
      </c>
      <c r="I7" s="4" t="s">
        <v>11</v>
      </c>
    </row>
    <row r="8" spans="2:16" x14ac:dyDescent="0.35">
      <c r="B8" s="5">
        <v>1</v>
      </c>
      <c r="C8" s="6">
        <v>218.9</v>
      </c>
      <c r="D8" s="6">
        <v>325.08999999999997</v>
      </c>
      <c r="E8" s="7">
        <f>C8*D8</f>
        <v>71162.201000000001</v>
      </c>
      <c r="F8" s="7">
        <f>C8*C8</f>
        <v>47917.21</v>
      </c>
      <c r="G8" s="7">
        <f>$P$8+$P$16*C8</f>
        <v>345.34517482926447</v>
      </c>
      <c r="H8" s="7">
        <f>D8-G8</f>
        <v>-20.25517482926449</v>
      </c>
      <c r="I8" s="7">
        <f>H8*H8</f>
        <v>410.27210736406977</v>
      </c>
      <c r="N8">
        <f>D28*F28-C28*E28</f>
        <v>48522158.755198479</v>
      </c>
      <c r="P8">
        <f>N8/N9</f>
        <v>84.321044305467453</v>
      </c>
    </row>
    <row r="9" spans="2:16" x14ac:dyDescent="0.35">
      <c r="B9" s="5">
        <v>2</v>
      </c>
      <c r="C9" s="6">
        <v>213.5</v>
      </c>
      <c r="D9" s="6">
        <v>359.77</v>
      </c>
      <c r="E9" s="7">
        <f t="shared" ref="E9:E26" si="0">C9*D9</f>
        <v>76810.89499999999</v>
      </c>
      <c r="F9" s="7">
        <f t="shared" ref="F9:F26" si="1">C9*C9</f>
        <v>45582.25</v>
      </c>
      <c r="G9" s="7">
        <f>$P$8+$P$16*C9</f>
        <v>338.90602313977837</v>
      </c>
      <c r="H9" s="7">
        <f t="shared" ref="H9:H26" si="2">D9-G9</f>
        <v>20.863976860221612</v>
      </c>
      <c r="I9" s="7">
        <f t="shared" ref="I9:I26" si="3">H9*H9</f>
        <v>435.30553042386288</v>
      </c>
      <c r="N9">
        <f>19*F28-C28*C28</f>
        <v>575445.42000000179</v>
      </c>
    </row>
    <row r="10" spans="2:16" x14ac:dyDescent="0.35">
      <c r="B10" s="5">
        <v>3</v>
      </c>
      <c r="C10" s="6">
        <v>175.2</v>
      </c>
      <c r="D10" s="6">
        <v>312.58999999999997</v>
      </c>
      <c r="E10" s="7">
        <f t="shared" si="0"/>
        <v>54765.767999999989</v>
      </c>
      <c r="F10" s="7">
        <f t="shared" si="1"/>
        <v>30695.039999999997</v>
      </c>
      <c r="G10" s="7">
        <f>$P$8+$P$16*C10</f>
        <v>293.23574356434926</v>
      </c>
      <c r="H10" s="7">
        <f t="shared" si="2"/>
        <v>19.354256435650711</v>
      </c>
      <c r="I10" s="7">
        <f t="shared" si="3"/>
        <v>374.58724217692696</v>
      </c>
    </row>
    <row r="11" spans="2:16" x14ac:dyDescent="0.35">
      <c r="B11" s="5">
        <v>4</v>
      </c>
      <c r="C11" s="6">
        <v>165.4</v>
      </c>
      <c r="D11" s="6">
        <v>315.51</v>
      </c>
      <c r="E11" s="7">
        <f t="shared" si="0"/>
        <v>52185.353999999999</v>
      </c>
      <c r="F11" s="7">
        <f t="shared" si="1"/>
        <v>27357.160000000003</v>
      </c>
      <c r="G11" s="7">
        <f>$P$8+$P$16*C11</f>
        <v>281.54987568343012</v>
      </c>
      <c r="H11" s="7">
        <f t="shared" si="2"/>
        <v>33.960124316569875</v>
      </c>
      <c r="I11" s="7">
        <f t="shared" si="3"/>
        <v>1153.2900435968804</v>
      </c>
    </row>
    <row r="12" spans="2:16" x14ac:dyDescent="0.35">
      <c r="B12" s="5">
        <v>5</v>
      </c>
      <c r="C12" s="6">
        <v>242</v>
      </c>
      <c r="D12" s="6">
        <v>433.91</v>
      </c>
      <c r="E12" s="7">
        <f t="shared" si="0"/>
        <v>105006.22</v>
      </c>
      <c r="F12" s="7">
        <f t="shared" si="1"/>
        <v>58564</v>
      </c>
      <c r="G12" s="7">
        <f>$P$8+$P$16*C12</f>
        <v>372.89043483428827</v>
      </c>
      <c r="H12" s="7">
        <f t="shared" si="2"/>
        <v>61.019565165711754</v>
      </c>
      <c r="I12" s="7">
        <f t="shared" si="3"/>
        <v>3723.3873330125434</v>
      </c>
    </row>
    <row r="13" spans="2:16" x14ac:dyDescent="0.35">
      <c r="B13" s="5">
        <v>6</v>
      </c>
      <c r="C13" s="6">
        <v>120</v>
      </c>
      <c r="D13" s="6">
        <v>247.64</v>
      </c>
      <c r="E13" s="7">
        <f t="shared" si="0"/>
        <v>29716.799999999999</v>
      </c>
      <c r="F13" s="7">
        <f t="shared" si="1"/>
        <v>14400</v>
      </c>
      <c r="G13" s="7">
        <f>$P$8+$P$16*C13</f>
        <v>227.41330407182488</v>
      </c>
      <c r="H13" s="7">
        <f t="shared" si="2"/>
        <v>20.226695928175104</v>
      </c>
      <c r="I13" s="7">
        <f t="shared" si="3"/>
        <v>409.11922817085537</v>
      </c>
    </row>
    <row r="14" spans="2:16" x14ac:dyDescent="0.35">
      <c r="B14" s="5">
        <v>7</v>
      </c>
      <c r="C14" s="6">
        <v>196.2</v>
      </c>
      <c r="D14" s="6">
        <v>329.4</v>
      </c>
      <c r="E14" s="7">
        <f t="shared" si="0"/>
        <v>64628.279999999992</v>
      </c>
      <c r="F14" s="7">
        <f t="shared" si="1"/>
        <v>38494.439999999995</v>
      </c>
      <c r="G14" s="7">
        <f>$P$8+$P$16*C14</f>
        <v>318.27688902346182</v>
      </c>
      <c r="H14" s="7">
        <f t="shared" si="2"/>
        <v>11.123110976538158</v>
      </c>
      <c r="I14" s="7">
        <f t="shared" si="3"/>
        <v>123.72359779638364</v>
      </c>
    </row>
    <row r="15" spans="2:16" x14ac:dyDescent="0.35">
      <c r="B15" s="5">
        <v>8</v>
      </c>
      <c r="C15" s="6">
        <v>192.6</v>
      </c>
      <c r="D15" s="6">
        <v>326.67</v>
      </c>
      <c r="E15" s="7">
        <f t="shared" si="0"/>
        <v>62916.642</v>
      </c>
      <c r="F15" s="7">
        <f t="shared" si="1"/>
        <v>37094.759999999995</v>
      </c>
      <c r="G15" s="7">
        <f>$P$8+$P$16*C15</f>
        <v>313.98412123047109</v>
      </c>
      <c r="H15" s="7">
        <f t="shared" si="2"/>
        <v>12.685878769528927</v>
      </c>
      <c r="I15" s="7">
        <f t="shared" si="3"/>
        <v>160.93152015518476</v>
      </c>
    </row>
    <row r="16" spans="2:16" x14ac:dyDescent="0.35">
      <c r="B16" s="5">
        <v>9</v>
      </c>
      <c r="C16" s="6">
        <v>166.5</v>
      </c>
      <c r="D16" s="6">
        <v>256.41000000000003</v>
      </c>
      <c r="E16" s="7">
        <f t="shared" si="0"/>
        <v>42692.265000000007</v>
      </c>
      <c r="F16" s="7">
        <f t="shared" si="1"/>
        <v>27722.25</v>
      </c>
      <c r="G16" s="7">
        <f>$P$8+$P$16*C16</f>
        <v>282.86155473128838</v>
      </c>
      <c r="H16" s="7">
        <f t="shared" si="2"/>
        <v>-26.451554731288354</v>
      </c>
      <c r="I16" s="7">
        <f t="shared" si="3"/>
        <v>699.68474770234332</v>
      </c>
      <c r="N16">
        <f>19*E28-C28*D28</f>
        <v>686181.54600000754</v>
      </c>
      <c r="P16">
        <f>N16/N17</f>
        <v>1.1924354980529785</v>
      </c>
    </row>
    <row r="17" spans="2:14" x14ac:dyDescent="0.35">
      <c r="B17" s="5">
        <v>10</v>
      </c>
      <c r="C17" s="6">
        <v>226.1</v>
      </c>
      <c r="D17" s="6">
        <v>358.18</v>
      </c>
      <c r="E17" s="7">
        <f t="shared" si="0"/>
        <v>80984.497999999992</v>
      </c>
      <c r="F17" s="7">
        <f t="shared" si="1"/>
        <v>51121.21</v>
      </c>
      <c r="G17" s="7">
        <f>$P$8+$P$16*C17</f>
        <v>353.93071041524593</v>
      </c>
      <c r="H17" s="7">
        <f t="shared" si="2"/>
        <v>4.2492895847540808</v>
      </c>
      <c r="I17" s="7">
        <f t="shared" si="3"/>
        <v>18.056461975099509</v>
      </c>
      <c r="N17">
        <f>N9</f>
        <v>575445.42000000179</v>
      </c>
    </row>
    <row r="18" spans="2:14" x14ac:dyDescent="0.35">
      <c r="B18" s="5">
        <v>11</v>
      </c>
      <c r="C18" s="6">
        <v>163</v>
      </c>
      <c r="D18" s="6">
        <v>224.9</v>
      </c>
      <c r="E18" s="7">
        <f t="shared" si="0"/>
        <v>36658.700000000004</v>
      </c>
      <c r="F18" s="7">
        <f t="shared" si="1"/>
        <v>26569</v>
      </c>
      <c r="G18" s="7">
        <f>$P$8+$P$16*C18</f>
        <v>278.68803048810298</v>
      </c>
      <c r="H18" s="7">
        <f t="shared" si="2"/>
        <v>-53.788030488102976</v>
      </c>
      <c r="I18" s="7">
        <f t="shared" si="3"/>
        <v>2893.1522237890954</v>
      </c>
    </row>
    <row r="19" spans="2:14" x14ac:dyDescent="0.35">
      <c r="B19" s="5">
        <v>12</v>
      </c>
      <c r="C19" s="6">
        <v>183.4</v>
      </c>
      <c r="D19" s="6">
        <v>300.08999999999997</v>
      </c>
      <c r="E19" s="7">
        <f t="shared" si="0"/>
        <v>55036.505999999994</v>
      </c>
      <c r="F19" s="7">
        <f t="shared" si="1"/>
        <v>33635.560000000005</v>
      </c>
      <c r="G19" s="7">
        <f>$P$8+$P$16*C19</f>
        <v>303.01371464838371</v>
      </c>
      <c r="H19" s="7">
        <f t="shared" si="2"/>
        <v>-2.9237146483837364</v>
      </c>
      <c r="I19" s="7">
        <f t="shared" si="3"/>
        <v>8.5481073451736354</v>
      </c>
    </row>
    <row r="20" spans="2:14" x14ac:dyDescent="0.35">
      <c r="B20" s="5">
        <v>13</v>
      </c>
      <c r="C20" s="6">
        <v>289.8</v>
      </c>
      <c r="D20" s="6">
        <v>403.04</v>
      </c>
      <c r="E20" s="7">
        <f t="shared" si="0"/>
        <v>116800.99200000001</v>
      </c>
      <c r="F20" s="7">
        <f t="shared" si="1"/>
        <v>83984.040000000008</v>
      </c>
      <c r="G20" s="7">
        <f>$P$8+$P$16*C20</f>
        <v>429.88885164122064</v>
      </c>
      <c r="H20" s="7">
        <f t="shared" si="2"/>
        <v>-26.84885164122062</v>
      </c>
      <c r="I20" s="7">
        <f t="shared" si="3"/>
        <v>720.86083445227518</v>
      </c>
    </row>
    <row r="21" spans="2:14" x14ac:dyDescent="0.35">
      <c r="B21" s="5">
        <v>14</v>
      </c>
      <c r="C21" s="6">
        <v>161.9</v>
      </c>
      <c r="D21" s="6">
        <v>278.57</v>
      </c>
      <c r="E21" s="7">
        <f t="shared" si="0"/>
        <v>45100.483</v>
      </c>
      <c r="F21" s="7">
        <f t="shared" si="1"/>
        <v>26211.61</v>
      </c>
      <c r="G21" s="7">
        <f>$P$8+$P$16*C21</f>
        <v>277.37635144024466</v>
      </c>
      <c r="H21" s="7">
        <f t="shared" si="2"/>
        <v>1.1936485597553315</v>
      </c>
      <c r="I21" s="7">
        <f t="shared" si="3"/>
        <v>1.4247968842059771</v>
      </c>
    </row>
    <row r="22" spans="2:14" x14ac:dyDescent="0.35">
      <c r="B22" s="5">
        <v>15</v>
      </c>
      <c r="C22" s="6">
        <v>219.8</v>
      </c>
      <c r="D22" s="6">
        <v>334.08</v>
      </c>
      <c r="E22" s="7">
        <f t="shared" si="0"/>
        <v>73430.784</v>
      </c>
      <c r="F22" s="7">
        <f t="shared" si="1"/>
        <v>48312.040000000008</v>
      </c>
      <c r="G22" s="7">
        <f>$P$8+$P$16*C22</f>
        <v>346.41836677751218</v>
      </c>
      <c r="H22" s="7">
        <f t="shared" si="2"/>
        <v>-12.338366777512192</v>
      </c>
      <c r="I22" s="7">
        <f t="shared" si="3"/>
        <v>152.23529473641659</v>
      </c>
    </row>
    <row r="23" spans="2:14" x14ac:dyDescent="0.35">
      <c r="B23" s="5">
        <v>16</v>
      </c>
      <c r="C23" s="6">
        <v>188.5</v>
      </c>
      <c r="D23" s="6">
        <v>313.42</v>
      </c>
      <c r="E23" s="7">
        <f t="shared" si="0"/>
        <v>59079.670000000006</v>
      </c>
      <c r="F23" s="7">
        <f t="shared" si="1"/>
        <v>35532.25</v>
      </c>
      <c r="G23" s="7">
        <f>$P$8+$P$16*C23</f>
        <v>309.09513568845392</v>
      </c>
      <c r="H23" s="7">
        <f t="shared" si="2"/>
        <v>4.3248643115460936</v>
      </c>
      <c r="I23" s="7">
        <f t="shared" si="3"/>
        <v>18.704451313285066</v>
      </c>
    </row>
    <row r="24" spans="2:14" x14ac:dyDescent="0.35">
      <c r="B24" s="5">
        <v>17</v>
      </c>
      <c r="C24" s="6">
        <v>184</v>
      </c>
      <c r="D24" s="6">
        <v>324.33</v>
      </c>
      <c r="E24" s="7">
        <f t="shared" si="0"/>
        <v>59676.719999999994</v>
      </c>
      <c r="F24" s="7">
        <f t="shared" si="1"/>
        <v>33856</v>
      </c>
      <c r="G24" s="7">
        <f>$P$8+$P$16*C24</f>
        <v>303.72917594721548</v>
      </c>
      <c r="H24" s="7">
        <f t="shared" si="2"/>
        <v>20.600824052784503</v>
      </c>
      <c r="I24" s="7">
        <f t="shared" si="3"/>
        <v>424.39395165378454</v>
      </c>
    </row>
    <row r="25" spans="2:14" x14ac:dyDescent="0.35">
      <c r="B25" s="5">
        <v>18</v>
      </c>
      <c r="C25" s="6">
        <v>118.6</v>
      </c>
      <c r="D25" s="6">
        <v>201.4</v>
      </c>
      <c r="E25" s="7">
        <f t="shared" si="0"/>
        <v>23886.04</v>
      </c>
      <c r="F25" s="7">
        <f t="shared" si="1"/>
        <v>14065.96</v>
      </c>
      <c r="G25" s="7">
        <f>$P$8+$P$16*C25</f>
        <v>225.74389437455068</v>
      </c>
      <c r="H25" s="7">
        <f t="shared" si="2"/>
        <v>-24.343894374550672</v>
      </c>
      <c r="I25" s="7">
        <f t="shared" si="3"/>
        <v>592.6251933192799</v>
      </c>
    </row>
    <row r="26" spans="2:14" x14ac:dyDescent="0.35">
      <c r="B26" s="5">
        <v>19</v>
      </c>
      <c r="C26" s="6">
        <v>223.2</v>
      </c>
      <c r="D26" s="6">
        <v>307.82</v>
      </c>
      <c r="E26" s="7">
        <f t="shared" si="0"/>
        <v>68705.423999999999</v>
      </c>
      <c r="F26" s="7">
        <f t="shared" si="1"/>
        <v>49818.239999999998</v>
      </c>
      <c r="G26" s="7">
        <f>$P$8+$P$16*C26</f>
        <v>350.47264747089224</v>
      </c>
      <c r="H26" s="7">
        <f t="shared" si="2"/>
        <v>-42.652647470892248</v>
      </c>
      <c r="I26" s="7">
        <f t="shared" si="3"/>
        <v>1819.2483362762109</v>
      </c>
    </row>
    <row r="28" spans="2:14" x14ac:dyDescent="0.35">
      <c r="B28" s="8" t="s">
        <v>12</v>
      </c>
      <c r="C28" s="9">
        <f>SUM(C8:C26)</f>
        <v>3648.6</v>
      </c>
      <c r="D28" s="9">
        <f t="shared" ref="D28:I28" si="4">SUM(D8:D26)</f>
        <v>5952.8199999999988</v>
      </c>
      <c r="E28" s="9">
        <f t="shared" si="4"/>
        <v>1179244.2420000001</v>
      </c>
      <c r="F28" s="9">
        <f t="shared" si="4"/>
        <v>730933.02</v>
      </c>
      <c r="G28" s="9">
        <f t="shared" si="4"/>
        <v>5952.8199999999797</v>
      </c>
      <c r="H28" s="9">
        <f t="shared" si="4"/>
        <v>2.0861534721916541E-11</v>
      </c>
      <c r="I28" s="9">
        <f t="shared" si="4"/>
        <v>14139.551002143877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9</xdr:col>
                <xdr:colOff>101600</xdr:colOff>
                <xdr:row>13</xdr:row>
                <xdr:rowOff>25400</xdr:rowOff>
              </from>
              <to>
                <xdr:col>12</xdr:col>
                <xdr:colOff>463550</xdr:colOff>
                <xdr:row>20</xdr:row>
                <xdr:rowOff>76200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2021-03-06T03:58:17Z</dcterms:created>
  <dcterms:modified xsi:type="dcterms:W3CDTF">2021-03-06T04:21:43Z</dcterms:modified>
</cp:coreProperties>
</file>