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da\OneDrive\Documentos\SEMESTRE 2022-2\Series de Tiempo\Análisis Espectral\"/>
    </mc:Choice>
  </mc:AlternateContent>
  <xr:revisionPtr revIDLastSave="0" documentId="13_ncr:1_{ED15F382-0304-4D94-9CC2-C47C896B4169}" xr6:coauthVersionLast="47" xr6:coauthVersionMax="47" xr10:uidLastSave="{00000000-0000-0000-0000-000000000000}"/>
  <bookViews>
    <workbookView xWindow="1520" yWindow="1520" windowWidth="28800" windowHeight="15410" activeTab="3" xr2:uid="{720CFF58-AB6A-41E4-BDCB-2EDC756132B3}"/>
  </bookViews>
  <sheets>
    <sheet name="Descomposicion" sheetId="1" r:id="rId1"/>
    <sheet name="Periodograma 1" sheetId="2" r:id="rId2"/>
    <sheet name="Reg armonica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" i="4" l="1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44" i="4"/>
  <c r="C94" i="4"/>
  <c r="C92" i="4"/>
  <c r="C89" i="4"/>
  <c r="C90" i="4"/>
  <c r="C84" i="4"/>
  <c r="C85" i="4"/>
  <c r="C86" i="4"/>
  <c r="C87" i="4"/>
  <c r="C77" i="4"/>
  <c r="C78" i="4"/>
  <c r="C79" i="4"/>
  <c r="C80" i="4"/>
  <c r="C81" i="4"/>
  <c r="C82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Y5" i="2"/>
  <c r="Y6" i="2"/>
  <c r="Y7" i="2"/>
  <c r="Y8" i="2"/>
  <c r="Y9" i="2"/>
  <c r="Y10" i="2"/>
  <c r="Y11" i="2"/>
  <c r="Y12" i="2"/>
  <c r="Y13" i="2"/>
  <c r="Y14" i="2"/>
  <c r="Y15" i="2"/>
  <c r="Y4" i="2"/>
  <c r="AA5" i="2" a="1"/>
  <c r="AA5" i="2" s="1"/>
  <c r="AA6" i="2" a="1"/>
  <c r="AA6" i="2" s="1"/>
  <c r="AA7" i="2" a="1"/>
  <c r="AA7" i="2" s="1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 s="1"/>
  <c r="AA15" i="2" a="1"/>
  <c r="AA15" i="2" s="1"/>
  <c r="AA4" i="2" a="1"/>
  <c r="AA4" i="2"/>
  <c r="Z5" i="2" a="1"/>
  <c r="Z5" i="2" s="1"/>
  <c r="Z6" i="2" a="1"/>
  <c r="Z6" i="2" s="1"/>
  <c r="Z7" i="2" a="1"/>
  <c r="Z7" i="2" s="1"/>
  <c r="Z8" i="2" a="1"/>
  <c r="Z8" i="2" s="1"/>
  <c r="Z9" i="2" a="1"/>
  <c r="Z9" i="2" s="1"/>
  <c r="Z10" i="2" a="1"/>
  <c r="Z10" i="2" s="1"/>
  <c r="Z11" i="2" a="1"/>
  <c r="Z11" i="2" s="1"/>
  <c r="Z12" i="2" a="1"/>
  <c r="Z12" i="2" s="1"/>
  <c r="Z13" i="2" a="1"/>
  <c r="Z13" i="2" s="1"/>
  <c r="Z14" i="2" a="1"/>
  <c r="Z14" i="2" s="1"/>
  <c r="Z15" i="2" a="1"/>
  <c r="Z15" i="2" s="1"/>
  <c r="Z4" i="2" a="1"/>
  <c r="Z4" i="2" s="1"/>
  <c r="T4" i="2"/>
  <c r="N73" i="2"/>
  <c r="N74" i="2"/>
  <c r="N75" i="2"/>
  <c r="N76" i="2"/>
  <c r="N77" i="2"/>
  <c r="N72" i="2"/>
  <c r="N70" i="2"/>
  <c r="M77" i="2"/>
  <c r="M76" i="2"/>
  <c r="M75" i="2"/>
  <c r="M74" i="2"/>
  <c r="M73" i="2"/>
  <c r="M72" i="2"/>
  <c r="L77" i="2"/>
  <c r="L76" i="2"/>
  <c r="L75" i="2"/>
  <c r="L74" i="2"/>
  <c r="L73" i="2"/>
  <c r="L72" i="2"/>
  <c r="P51" i="2"/>
  <c r="O51" i="2"/>
  <c r="N51" i="2"/>
  <c r="M51" i="2"/>
  <c r="L51" i="2"/>
  <c r="K51" i="2"/>
  <c r="P50" i="2"/>
  <c r="O50" i="2"/>
  <c r="N50" i="2"/>
  <c r="M50" i="2"/>
  <c r="L50" i="2"/>
  <c r="K50" i="2"/>
  <c r="P49" i="2"/>
  <c r="O49" i="2"/>
  <c r="N49" i="2"/>
  <c r="M49" i="2"/>
  <c r="L49" i="2"/>
  <c r="K49" i="2"/>
  <c r="P48" i="2"/>
  <c r="O48" i="2"/>
  <c r="N48" i="2"/>
  <c r="M48" i="2"/>
  <c r="L48" i="2"/>
  <c r="K48" i="2"/>
  <c r="P47" i="2"/>
  <c r="O47" i="2"/>
  <c r="N47" i="2"/>
  <c r="M47" i="2"/>
  <c r="L47" i="2"/>
  <c r="K47" i="2"/>
  <c r="P46" i="2"/>
  <c r="O46" i="2"/>
  <c r="N46" i="2"/>
  <c r="M46" i="2"/>
  <c r="L46" i="2"/>
  <c r="K46" i="2"/>
  <c r="P45" i="2"/>
  <c r="O45" i="2"/>
  <c r="N45" i="2"/>
  <c r="M45" i="2"/>
  <c r="L45" i="2"/>
  <c r="K45" i="2"/>
  <c r="P44" i="2"/>
  <c r="O44" i="2"/>
  <c r="N44" i="2"/>
  <c r="M44" i="2"/>
  <c r="L44" i="2"/>
  <c r="K44" i="2"/>
  <c r="P43" i="2"/>
  <c r="O43" i="2"/>
  <c r="N43" i="2"/>
  <c r="M43" i="2"/>
  <c r="L43" i="2"/>
  <c r="K43" i="2"/>
  <c r="P42" i="2"/>
  <c r="O42" i="2"/>
  <c r="N42" i="2"/>
  <c r="M42" i="2"/>
  <c r="L42" i="2"/>
  <c r="K42" i="2"/>
  <c r="P41" i="2"/>
  <c r="O41" i="2"/>
  <c r="N41" i="2"/>
  <c r="M41" i="2"/>
  <c r="L41" i="2"/>
  <c r="K41" i="2"/>
  <c r="P40" i="2"/>
  <c r="O40" i="2"/>
  <c r="N40" i="2"/>
  <c r="M40" i="2"/>
  <c r="L40" i="2"/>
  <c r="K40" i="2"/>
  <c r="P39" i="2"/>
  <c r="O39" i="2"/>
  <c r="N39" i="2"/>
  <c r="M39" i="2"/>
  <c r="L39" i="2"/>
  <c r="K39" i="2"/>
  <c r="C39" i="2"/>
  <c r="C40" i="2"/>
  <c r="D40" i="2"/>
  <c r="E40" i="2"/>
  <c r="F40" i="2"/>
  <c r="G40" i="2"/>
  <c r="H40" i="2"/>
  <c r="C41" i="2"/>
  <c r="D41" i="2"/>
  <c r="E41" i="2"/>
  <c r="F41" i="2"/>
  <c r="G41" i="2"/>
  <c r="H41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7" i="2"/>
  <c r="D47" i="2"/>
  <c r="E47" i="2"/>
  <c r="F47" i="2"/>
  <c r="G47" i="2"/>
  <c r="H47" i="2"/>
  <c r="C48" i="2"/>
  <c r="D48" i="2"/>
  <c r="E48" i="2"/>
  <c r="F48" i="2"/>
  <c r="G48" i="2"/>
  <c r="H48" i="2"/>
  <c r="C49" i="2"/>
  <c r="D49" i="2"/>
  <c r="E49" i="2"/>
  <c r="F49" i="2"/>
  <c r="G49" i="2"/>
  <c r="H49" i="2"/>
  <c r="C50" i="2"/>
  <c r="D50" i="2"/>
  <c r="E50" i="2"/>
  <c r="F50" i="2"/>
  <c r="G50" i="2"/>
  <c r="H50" i="2"/>
  <c r="D39" i="2"/>
  <c r="E39" i="2"/>
  <c r="F39" i="2"/>
  <c r="G39" i="2"/>
  <c r="H39" i="2"/>
  <c r="P17" i="2"/>
  <c r="O17" i="2"/>
  <c r="N17" i="2"/>
  <c r="M17" i="2"/>
  <c r="L17" i="2"/>
  <c r="K17" i="2"/>
  <c r="P16" i="2"/>
  <c r="O16" i="2"/>
  <c r="N16" i="2"/>
  <c r="M16" i="2"/>
  <c r="L16" i="2"/>
  <c r="K16" i="2"/>
  <c r="P15" i="2"/>
  <c r="O15" i="2"/>
  <c r="N15" i="2"/>
  <c r="M15" i="2"/>
  <c r="L15" i="2"/>
  <c r="K15" i="2"/>
  <c r="P14" i="2"/>
  <c r="O14" i="2"/>
  <c r="N14" i="2"/>
  <c r="M14" i="2"/>
  <c r="L14" i="2"/>
  <c r="K14" i="2"/>
  <c r="P13" i="2"/>
  <c r="O13" i="2"/>
  <c r="N13" i="2"/>
  <c r="M13" i="2"/>
  <c r="L13" i="2"/>
  <c r="K13" i="2"/>
  <c r="P12" i="2"/>
  <c r="O12" i="2"/>
  <c r="N12" i="2"/>
  <c r="M12" i="2"/>
  <c r="L12" i="2"/>
  <c r="K12" i="2"/>
  <c r="P11" i="2"/>
  <c r="O11" i="2"/>
  <c r="N11" i="2"/>
  <c r="M11" i="2"/>
  <c r="L11" i="2"/>
  <c r="K11" i="2"/>
  <c r="P10" i="2"/>
  <c r="O10" i="2"/>
  <c r="N10" i="2"/>
  <c r="M10" i="2"/>
  <c r="L10" i="2"/>
  <c r="K10" i="2"/>
  <c r="P9" i="2"/>
  <c r="O9" i="2"/>
  <c r="N9" i="2"/>
  <c r="M9" i="2"/>
  <c r="L9" i="2"/>
  <c r="K9" i="2"/>
  <c r="P8" i="2"/>
  <c r="O8" i="2"/>
  <c r="N8" i="2"/>
  <c r="M8" i="2"/>
  <c r="L8" i="2"/>
  <c r="K8" i="2"/>
  <c r="P7" i="2"/>
  <c r="O7" i="2"/>
  <c r="N7" i="2"/>
  <c r="M7" i="2"/>
  <c r="L7" i="2"/>
  <c r="K7" i="2"/>
  <c r="P6" i="2"/>
  <c r="O6" i="2"/>
  <c r="N6" i="2"/>
  <c r="M6" i="2"/>
  <c r="L6" i="2"/>
  <c r="K6" i="2"/>
  <c r="P5" i="2"/>
  <c r="O5" i="2"/>
  <c r="N5" i="2"/>
  <c r="M5" i="2"/>
  <c r="L5" i="2"/>
  <c r="K5" i="2"/>
  <c r="H16" i="2"/>
  <c r="G16" i="2"/>
  <c r="F16" i="2"/>
  <c r="E16" i="2"/>
  <c r="D16" i="2"/>
  <c r="C16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H12" i="2"/>
  <c r="G12" i="2"/>
  <c r="F12" i="2"/>
  <c r="E12" i="2"/>
  <c r="D12" i="2"/>
  <c r="C12" i="2"/>
  <c r="H11" i="2"/>
  <c r="G11" i="2"/>
  <c r="F11" i="2"/>
  <c r="E11" i="2"/>
  <c r="D11" i="2"/>
  <c r="C11" i="2"/>
  <c r="H10" i="2"/>
  <c r="G10" i="2"/>
  <c r="F10" i="2"/>
  <c r="E10" i="2"/>
  <c r="D10" i="2"/>
  <c r="C10" i="2"/>
  <c r="H9" i="2"/>
  <c r="G9" i="2"/>
  <c r="F9" i="2"/>
  <c r="E9" i="2"/>
  <c r="D9" i="2"/>
  <c r="C9" i="2"/>
  <c r="H8" i="2"/>
  <c r="G8" i="2"/>
  <c r="F8" i="2"/>
  <c r="E8" i="2"/>
  <c r="D8" i="2"/>
  <c r="C8" i="2"/>
  <c r="H7" i="2"/>
  <c r="G7" i="2"/>
  <c r="F7" i="2"/>
  <c r="E7" i="2"/>
  <c r="D7" i="2"/>
  <c r="C7" i="2"/>
  <c r="H6" i="2"/>
  <c r="G6" i="2"/>
  <c r="F6" i="2"/>
  <c r="E6" i="2"/>
  <c r="D6" i="2"/>
  <c r="C6" i="2"/>
  <c r="H5" i="2"/>
  <c r="G5" i="2"/>
  <c r="F5" i="2"/>
  <c r="E5" i="2"/>
  <c r="D5" i="2"/>
  <c r="C5" i="2"/>
  <c r="AE4" i="1"/>
  <c r="AO4" i="1" s="1"/>
  <c r="AE5" i="1"/>
  <c r="AO5" i="1" s="1"/>
  <c r="AE6" i="1"/>
  <c r="AO6" i="1" s="1"/>
  <c r="AE7" i="1"/>
  <c r="AO7" i="1" s="1"/>
  <c r="AE8" i="1"/>
  <c r="AO8" i="1" s="1"/>
  <c r="AE9" i="1"/>
  <c r="AO9" i="1" s="1"/>
  <c r="AE10" i="1"/>
  <c r="AO10" i="1" s="1"/>
  <c r="AE11" i="1"/>
  <c r="AO11" i="1" s="1"/>
  <c r="AE12" i="1"/>
  <c r="AO12" i="1" s="1"/>
  <c r="AE13" i="1"/>
  <c r="AO13" i="1" s="1"/>
  <c r="AE14" i="1"/>
  <c r="AO14" i="1" s="1"/>
  <c r="AE15" i="1"/>
  <c r="AO15" i="1" s="1"/>
  <c r="AE16" i="1"/>
  <c r="AO16" i="1" s="1"/>
  <c r="AE17" i="1"/>
  <c r="AO17" i="1" s="1"/>
  <c r="AE18" i="1"/>
  <c r="AO18" i="1" s="1"/>
  <c r="AE19" i="1"/>
  <c r="AO19" i="1" s="1"/>
  <c r="AE20" i="1"/>
  <c r="AO20" i="1" s="1"/>
  <c r="AE21" i="1"/>
  <c r="AO21" i="1" s="1"/>
  <c r="AE22" i="1"/>
  <c r="AO22" i="1" s="1"/>
  <c r="AE23" i="1"/>
  <c r="AO23" i="1" s="1"/>
  <c r="AE24" i="1"/>
  <c r="AO24" i="1" s="1"/>
  <c r="AE25" i="1"/>
  <c r="AO25" i="1" s="1"/>
  <c r="AE26" i="1"/>
  <c r="AO26" i="1" s="1"/>
  <c r="AE27" i="1"/>
  <c r="AO27" i="1" s="1"/>
  <c r="AE28" i="1"/>
  <c r="AO28" i="1" s="1"/>
  <c r="AE29" i="1"/>
  <c r="AO29" i="1" s="1"/>
  <c r="AE30" i="1"/>
  <c r="AO30" i="1" s="1"/>
  <c r="AE31" i="1"/>
  <c r="AO31" i="1" s="1"/>
  <c r="AE32" i="1"/>
  <c r="AO32" i="1" s="1"/>
  <c r="AE33" i="1"/>
  <c r="AO33" i="1" s="1"/>
  <c r="AE34" i="1"/>
  <c r="AO34" i="1" s="1"/>
  <c r="AE35" i="1"/>
  <c r="AO35" i="1" s="1"/>
  <c r="AE36" i="1"/>
  <c r="AO36" i="1" s="1"/>
  <c r="AE37" i="1"/>
  <c r="AO37" i="1" s="1"/>
  <c r="AE38" i="1"/>
  <c r="AO38" i="1" s="1"/>
  <c r="AE39" i="1"/>
  <c r="AO39" i="1" s="1"/>
  <c r="AE40" i="1"/>
  <c r="AO40" i="1" s="1"/>
  <c r="AE41" i="1"/>
  <c r="AO41" i="1" s="1"/>
  <c r="AE42" i="1"/>
  <c r="AO42" i="1" s="1"/>
  <c r="AE43" i="1"/>
  <c r="AO43" i="1" s="1"/>
  <c r="AE44" i="1"/>
  <c r="AO44" i="1" s="1"/>
  <c r="AE45" i="1"/>
  <c r="AO45" i="1" s="1"/>
  <c r="AE46" i="1"/>
  <c r="AO46" i="1" s="1"/>
  <c r="AE47" i="1"/>
  <c r="AO47" i="1" s="1"/>
  <c r="AE48" i="1"/>
  <c r="AO48" i="1" s="1"/>
  <c r="AE49" i="1"/>
  <c r="AO49" i="1" s="1"/>
  <c r="AE50" i="1"/>
  <c r="AO50" i="1" s="1"/>
  <c r="AE51" i="1"/>
  <c r="AO51" i="1" s="1"/>
  <c r="AE52" i="1"/>
  <c r="AO52" i="1" s="1"/>
  <c r="AE53" i="1"/>
  <c r="AO53" i="1" s="1"/>
  <c r="AE54" i="1"/>
  <c r="AO54" i="1" s="1"/>
  <c r="AE55" i="1"/>
  <c r="AO55" i="1" s="1"/>
  <c r="AE56" i="1"/>
  <c r="AO56" i="1" s="1"/>
  <c r="AE57" i="1"/>
  <c r="AO57" i="1" s="1"/>
  <c r="AE58" i="1"/>
  <c r="AO58" i="1" s="1"/>
  <c r="AE59" i="1"/>
  <c r="AO59" i="1" s="1"/>
  <c r="AE60" i="1"/>
  <c r="AO60" i="1" s="1"/>
  <c r="AE61" i="1"/>
  <c r="AO61" i="1" s="1"/>
  <c r="AE62" i="1"/>
  <c r="AO62" i="1" s="1"/>
  <c r="AE63" i="1"/>
  <c r="AO63" i="1" s="1"/>
  <c r="AE64" i="1"/>
  <c r="AO64" i="1" s="1"/>
  <c r="AE65" i="1"/>
  <c r="AO65" i="1" s="1"/>
  <c r="AE66" i="1"/>
  <c r="AO66" i="1" s="1"/>
  <c r="AE67" i="1"/>
  <c r="AO67" i="1" s="1"/>
  <c r="AE68" i="1"/>
  <c r="AO68" i="1" s="1"/>
  <c r="AE69" i="1"/>
  <c r="AO69" i="1" s="1"/>
  <c r="AE70" i="1"/>
  <c r="AO70" i="1" s="1"/>
  <c r="AE71" i="1"/>
  <c r="AO71" i="1" s="1"/>
  <c r="AE72" i="1"/>
  <c r="AO72" i="1" s="1"/>
  <c r="AE73" i="1"/>
  <c r="AO73" i="1" s="1"/>
  <c r="AE74" i="1"/>
  <c r="AO74" i="1" s="1"/>
  <c r="AE75" i="1"/>
  <c r="AO75" i="1" s="1"/>
  <c r="AE76" i="1"/>
  <c r="AO76" i="1" s="1"/>
  <c r="AE77" i="1"/>
  <c r="AO77" i="1" s="1"/>
  <c r="AE78" i="1"/>
  <c r="AO78" i="1" s="1"/>
  <c r="AE79" i="1"/>
  <c r="AO79" i="1" s="1"/>
  <c r="AE80" i="1"/>
  <c r="AO80" i="1" s="1"/>
  <c r="AE81" i="1"/>
  <c r="AO81" i="1" s="1"/>
  <c r="AE82" i="1"/>
  <c r="AO82" i="1" s="1"/>
  <c r="AE83" i="1"/>
  <c r="AO83" i="1" s="1"/>
  <c r="AE84" i="1"/>
  <c r="AO84" i="1" s="1"/>
  <c r="AE85" i="1"/>
  <c r="AO85" i="1" s="1"/>
  <c r="AE86" i="1"/>
  <c r="AO86" i="1" s="1"/>
  <c r="AE87" i="1"/>
  <c r="AO87" i="1" s="1"/>
  <c r="AE88" i="1"/>
  <c r="AO88" i="1" s="1"/>
  <c r="AE89" i="1"/>
  <c r="AO89" i="1" s="1"/>
  <c r="AE90" i="1"/>
  <c r="AO90" i="1" s="1"/>
  <c r="AE91" i="1"/>
  <c r="AO91" i="1" s="1"/>
  <c r="AE92" i="1"/>
  <c r="AO92" i="1" s="1"/>
  <c r="AE93" i="1"/>
  <c r="AO93" i="1" s="1"/>
  <c r="AE94" i="1"/>
  <c r="AO94" i="1" s="1"/>
  <c r="AE95" i="1"/>
  <c r="AO95" i="1" s="1"/>
  <c r="AE96" i="1"/>
  <c r="AO96" i="1" s="1"/>
  <c r="AE97" i="1"/>
  <c r="AO97" i="1" s="1"/>
  <c r="AE98" i="1"/>
  <c r="AO98" i="1" s="1"/>
  <c r="AE99" i="1"/>
  <c r="AO99" i="1" s="1"/>
  <c r="AE100" i="1"/>
  <c r="AO100" i="1" s="1"/>
  <c r="AE101" i="1"/>
  <c r="AO101" i="1" s="1"/>
  <c r="AE102" i="1"/>
  <c r="AO102" i="1" s="1"/>
  <c r="AE3" i="1"/>
  <c r="AO3" i="1" s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3" i="1"/>
  <c r="K12" i="3"/>
  <c r="K13" i="3"/>
  <c r="K9" i="3"/>
  <c r="K7" i="3"/>
  <c r="K2" i="3"/>
  <c r="K8" i="3"/>
  <c r="K10" i="3"/>
  <c r="K6" i="3"/>
  <c r="K4" i="3"/>
  <c r="K11" i="3"/>
  <c r="K3" i="3"/>
  <c r="K5" i="3"/>
  <c r="B10" i="3"/>
  <c r="B5" i="3"/>
  <c r="B6" i="3"/>
  <c r="B12" i="3"/>
  <c r="B11" i="3"/>
  <c r="B7" i="3"/>
  <c r="B9" i="3"/>
  <c r="B4" i="3"/>
  <c r="B2" i="3"/>
  <c r="B8" i="3"/>
  <c r="B3" i="3"/>
  <c r="B13" i="3"/>
  <c r="H9" i="3"/>
  <c r="H4" i="3"/>
  <c r="H2" i="3"/>
  <c r="H12" i="3"/>
  <c r="H8" i="3"/>
  <c r="H10" i="3"/>
  <c r="H11" i="3"/>
  <c r="H13" i="3"/>
  <c r="H7" i="3"/>
  <c r="H5" i="3"/>
  <c r="H3" i="3"/>
  <c r="H6" i="3"/>
  <c r="J5" i="3"/>
  <c r="J8" i="3"/>
  <c r="J6" i="3"/>
  <c r="J11" i="3"/>
  <c r="J7" i="3"/>
  <c r="J13" i="3"/>
  <c r="J2" i="3"/>
  <c r="J10" i="3"/>
  <c r="J4" i="3"/>
  <c r="J9" i="3"/>
  <c r="J3" i="3"/>
  <c r="J12" i="3"/>
  <c r="G5" i="3"/>
  <c r="G6" i="3"/>
  <c r="G13" i="3"/>
  <c r="G9" i="3"/>
  <c r="G7" i="3"/>
  <c r="G10" i="3"/>
  <c r="G2" i="3"/>
  <c r="G8" i="3"/>
  <c r="G12" i="3"/>
  <c r="G4" i="3"/>
  <c r="G3" i="3"/>
  <c r="G11" i="3"/>
  <c r="C7" i="3"/>
  <c r="C6" i="3"/>
  <c r="C13" i="3"/>
  <c r="C4" i="3"/>
  <c r="C12" i="3"/>
  <c r="C11" i="3"/>
  <c r="C8" i="3"/>
  <c r="C5" i="3"/>
  <c r="C2" i="3"/>
  <c r="C10" i="3"/>
  <c r="C3" i="3"/>
  <c r="C9" i="3"/>
  <c r="I12" i="3"/>
  <c r="I8" i="3"/>
  <c r="I10" i="3"/>
  <c r="I6" i="3"/>
  <c r="I13" i="3"/>
  <c r="I2" i="3"/>
  <c r="I9" i="3"/>
  <c r="I5" i="3"/>
  <c r="I7" i="3"/>
  <c r="I4" i="3"/>
  <c r="I3" i="3"/>
  <c r="I11" i="3"/>
  <c r="E11" i="3"/>
  <c r="E2" i="3"/>
  <c r="E7" i="3"/>
  <c r="E9" i="3"/>
  <c r="E6" i="3"/>
  <c r="E12" i="3"/>
  <c r="E10" i="3"/>
  <c r="E5" i="3"/>
  <c r="E8" i="3"/>
  <c r="E13" i="3"/>
  <c r="E3" i="3"/>
  <c r="E4" i="3"/>
  <c r="F11" i="3"/>
  <c r="F2" i="3"/>
  <c r="F6" i="3"/>
  <c r="F7" i="3"/>
  <c r="F12" i="3"/>
  <c r="F8" i="3"/>
  <c r="F10" i="3"/>
  <c r="F5" i="3"/>
  <c r="F9" i="3"/>
  <c r="F13" i="3"/>
  <c r="F3" i="3"/>
  <c r="F4" i="3"/>
  <c r="D12" i="3"/>
  <c r="D11" i="3"/>
  <c r="D7" i="3"/>
  <c r="D5" i="3"/>
  <c r="D8" i="3"/>
  <c r="D4" i="3"/>
  <c r="D2" i="3"/>
  <c r="D6" i="3"/>
  <c r="D9" i="3"/>
  <c r="D13" i="3"/>
  <c r="D3" i="3"/>
  <c r="D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<sst xmlns="http://schemas.openxmlformats.org/spreadsheetml/2006/main" count="156" uniqueCount="96">
  <si>
    <t>X1</t>
  </si>
  <si>
    <t>6Sen(2pi (1/10)t + pi/4)</t>
  </si>
  <si>
    <t>t</t>
  </si>
  <si>
    <t>X2</t>
  </si>
  <si>
    <t>4Sen(2pi*(1/6)t +pi/4)</t>
  </si>
  <si>
    <t>X3</t>
  </si>
  <si>
    <t>6Sen(2pi*(1/18) + 4pi)</t>
  </si>
  <si>
    <t>Xt = X1 + X2 + X3</t>
  </si>
  <si>
    <t>Xt</t>
  </si>
  <si>
    <t>at</t>
  </si>
  <si>
    <t>a1</t>
  </si>
  <si>
    <t>a2</t>
  </si>
  <si>
    <t>a3</t>
  </si>
  <si>
    <t>a4</t>
  </si>
  <si>
    <t>a5</t>
  </si>
  <si>
    <t>a6</t>
  </si>
  <si>
    <t>Zt = Xt + at</t>
  </si>
  <si>
    <t>Zt</t>
  </si>
  <si>
    <t>Mes</t>
  </si>
  <si>
    <t>Temperatura</t>
  </si>
  <si>
    <t>C1t</t>
  </si>
  <si>
    <t>C2t</t>
  </si>
  <si>
    <t>C3t</t>
  </si>
  <si>
    <t>C4t</t>
  </si>
  <si>
    <t>C5t</t>
  </si>
  <si>
    <t>C6t</t>
  </si>
  <si>
    <t>Cit = Cos(2pi*(i/12)t)</t>
  </si>
  <si>
    <t>Zt * C1t</t>
  </si>
  <si>
    <t xml:space="preserve">Zt * C2t </t>
  </si>
  <si>
    <t>Zt * C3t</t>
  </si>
  <si>
    <t>Zt * C4t</t>
  </si>
  <si>
    <t>Zt * C5t</t>
  </si>
  <si>
    <t>Zt * C6t</t>
  </si>
  <si>
    <t xml:space="preserve">ai = </t>
  </si>
  <si>
    <t xml:space="preserve">a2 </t>
  </si>
  <si>
    <t>S1t</t>
  </si>
  <si>
    <t>S2t</t>
  </si>
  <si>
    <t>S3t</t>
  </si>
  <si>
    <t>S4t</t>
  </si>
  <si>
    <t>S5t</t>
  </si>
  <si>
    <t>S6t</t>
  </si>
  <si>
    <t>Zt * S1t</t>
  </si>
  <si>
    <t>Zt * S2t</t>
  </si>
  <si>
    <t>Zt * S3t</t>
  </si>
  <si>
    <t>Zt * S4t</t>
  </si>
  <si>
    <t>Zt * S5t</t>
  </si>
  <si>
    <t>Zt * S6t</t>
  </si>
  <si>
    <t xml:space="preserve">bi = </t>
  </si>
  <si>
    <t>b1</t>
  </si>
  <si>
    <t>b2</t>
  </si>
  <si>
    <t>b3</t>
  </si>
  <si>
    <t>b4</t>
  </si>
  <si>
    <t>b5</t>
  </si>
  <si>
    <t>b6</t>
  </si>
  <si>
    <t>Sit = Sin(2pi*(i/12)t)</t>
  </si>
  <si>
    <t>PERIODOGRAMA</t>
  </si>
  <si>
    <t>Índice</t>
  </si>
  <si>
    <t>Periódo (T)</t>
  </si>
  <si>
    <t>fi</t>
  </si>
  <si>
    <t>I(fi)</t>
  </si>
  <si>
    <t>n</t>
  </si>
  <si>
    <t>COEFICIENTES</t>
  </si>
  <si>
    <t xml:space="preserve">Zt estimada </t>
  </si>
  <si>
    <t>cos</t>
  </si>
  <si>
    <t>sin</t>
  </si>
  <si>
    <t>a0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</si>
  <si>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</si>
  <si>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</si>
  <si>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</si>
  <si>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</si>
  <si>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</si>
  <si>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</si>
  <si>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</si>
  <si>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</si>
  <si>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</si>
  <si>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</si>
  <si>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</si>
  <si>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</si>
  <si>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</si>
  <si>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</si>
  <si>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</si>
  <si>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</si>
  <si>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</si>
  <si>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</si>
  <si>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</si>
  <si>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</si>
  <si>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</si>
  <si>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</si>
  <si>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</si>
  <si>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</si>
  <si>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Son los mismos coeficientes a y b que se calcularon en Periodograma1</t>
  </si>
  <si>
    <t>Omega</t>
  </si>
  <si>
    <t>Periodo</t>
  </si>
  <si>
    <t>f(w)</t>
  </si>
  <si>
    <t>Phi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</si>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</sst>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0" fontId="2" fillId="4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Descomposicion!$B$2</c:f>
              <c:strCache>
                <c:ptCount val="1"/>
                <c:pt idx="0">
                  <c:v>X1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Descomposicion!$A$3:$A$102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Descomposicion!$B$3:$B$102</c:f>
              <c:numCache>
                <c:formatCode>General</c:formatCode>
                <c:ptCount val="100"/>
                <c:pt idx="0">
                  <c:v>5.9261300435708266</c:v>
                </c:pt>
                <c:pt idx="1">
                  <c:v>5.3460391451302076</c:v>
                </c:pt>
                <c:pt idx="2">
                  <c:v>2.7239429984372814</c:v>
                </c:pt>
                <c:pt idx="3">
                  <c:v>-0.93860679024138438</c:v>
                </c:pt>
                <c:pt idx="4">
                  <c:v>-4.2426406871192848</c:v>
                </c:pt>
                <c:pt idx="5">
                  <c:v>-5.9261300435708257</c:v>
                </c:pt>
                <c:pt idx="6">
                  <c:v>-5.3460391451302076</c:v>
                </c:pt>
                <c:pt idx="7">
                  <c:v>-2.7239429984372818</c:v>
                </c:pt>
                <c:pt idx="8">
                  <c:v>0.93860679024138371</c:v>
                </c:pt>
                <c:pt idx="9">
                  <c:v>4.2426406871192839</c:v>
                </c:pt>
                <c:pt idx="10">
                  <c:v>5.9261300435708257</c:v>
                </c:pt>
                <c:pt idx="11">
                  <c:v>5.3460391451302058</c:v>
                </c:pt>
                <c:pt idx="12">
                  <c:v>2.7239429984372778</c:v>
                </c:pt>
                <c:pt idx="13">
                  <c:v>-0.93860679024138816</c:v>
                </c:pt>
                <c:pt idx="14">
                  <c:v>-4.2426406871192874</c:v>
                </c:pt>
                <c:pt idx="15">
                  <c:v>-5.9261300435708266</c:v>
                </c:pt>
                <c:pt idx="16">
                  <c:v>-5.3460391451302058</c:v>
                </c:pt>
                <c:pt idx="17">
                  <c:v>-2.7239429984372787</c:v>
                </c:pt>
                <c:pt idx="18">
                  <c:v>0.93860679024138749</c:v>
                </c:pt>
                <c:pt idx="19">
                  <c:v>4.2426406871192865</c:v>
                </c:pt>
                <c:pt idx="20">
                  <c:v>5.9261300435708266</c:v>
                </c:pt>
                <c:pt idx="21">
                  <c:v>5.3460391451302058</c:v>
                </c:pt>
                <c:pt idx="22">
                  <c:v>2.7239429984372792</c:v>
                </c:pt>
                <c:pt idx="23">
                  <c:v>-0.93860679024138682</c:v>
                </c:pt>
                <c:pt idx="24">
                  <c:v>-4.2426406871192857</c:v>
                </c:pt>
                <c:pt idx="25">
                  <c:v>-5.9261300435708266</c:v>
                </c:pt>
                <c:pt idx="26">
                  <c:v>-5.3460391451302067</c:v>
                </c:pt>
                <c:pt idx="27">
                  <c:v>-2.7239429984372796</c:v>
                </c:pt>
                <c:pt idx="28">
                  <c:v>0.93860679024138605</c:v>
                </c:pt>
                <c:pt idx="29">
                  <c:v>4.2426406871192857</c:v>
                </c:pt>
                <c:pt idx="30">
                  <c:v>5.9261300435708266</c:v>
                </c:pt>
                <c:pt idx="31">
                  <c:v>5.3460391451302067</c:v>
                </c:pt>
                <c:pt idx="32">
                  <c:v>2.7239429984372805</c:v>
                </c:pt>
                <c:pt idx="33">
                  <c:v>-0.93860679024138538</c:v>
                </c:pt>
                <c:pt idx="34">
                  <c:v>-4.2426406871192857</c:v>
                </c:pt>
                <c:pt idx="35">
                  <c:v>-5.9261300435708266</c:v>
                </c:pt>
                <c:pt idx="36">
                  <c:v>-5.3460391451302076</c:v>
                </c:pt>
                <c:pt idx="37">
                  <c:v>-2.7239429984372814</c:v>
                </c:pt>
                <c:pt idx="38">
                  <c:v>0.93860679024138471</c:v>
                </c:pt>
                <c:pt idx="39">
                  <c:v>4.2426406871192848</c:v>
                </c:pt>
                <c:pt idx="40">
                  <c:v>5.9261300435708257</c:v>
                </c:pt>
                <c:pt idx="41">
                  <c:v>5.3460391451302076</c:v>
                </c:pt>
                <c:pt idx="42">
                  <c:v>2.7239429984372818</c:v>
                </c:pt>
                <c:pt idx="43">
                  <c:v>-0.93860679024138394</c:v>
                </c:pt>
                <c:pt idx="44">
                  <c:v>-4.2426406871192839</c:v>
                </c:pt>
                <c:pt idx="45">
                  <c:v>-5.9261300435708257</c:v>
                </c:pt>
                <c:pt idx="46">
                  <c:v>-5.3460391451302076</c:v>
                </c:pt>
                <c:pt idx="47">
                  <c:v>-2.7239429984372823</c:v>
                </c:pt>
                <c:pt idx="48">
                  <c:v>0.93860679024138327</c:v>
                </c:pt>
                <c:pt idx="49">
                  <c:v>4.2426406871192688</c:v>
                </c:pt>
                <c:pt idx="50">
                  <c:v>5.9261300435708195</c:v>
                </c:pt>
                <c:pt idx="51">
                  <c:v>5.3460391451302183</c:v>
                </c:pt>
                <c:pt idx="52">
                  <c:v>2.7239429984372832</c:v>
                </c:pt>
                <c:pt idx="53">
                  <c:v>-0.9386067902413614</c:v>
                </c:pt>
                <c:pt idx="54">
                  <c:v>-4.2426406871192528</c:v>
                </c:pt>
                <c:pt idx="55">
                  <c:v>-5.9261300435708222</c:v>
                </c:pt>
                <c:pt idx="56">
                  <c:v>-5.3460391451302085</c:v>
                </c:pt>
                <c:pt idx="57">
                  <c:v>-2.7239429984373027</c:v>
                </c:pt>
                <c:pt idx="58">
                  <c:v>0.93860679024133953</c:v>
                </c:pt>
                <c:pt idx="59">
                  <c:v>4.2426406871192679</c:v>
                </c:pt>
                <c:pt idx="60">
                  <c:v>5.9261300435708257</c:v>
                </c:pt>
                <c:pt idx="61">
                  <c:v>5.3460391451302183</c:v>
                </c:pt>
                <c:pt idx="62">
                  <c:v>2.7239429984373222</c:v>
                </c:pt>
                <c:pt idx="63">
                  <c:v>-0.93860679024135996</c:v>
                </c:pt>
                <c:pt idx="64">
                  <c:v>-4.2426406871192821</c:v>
                </c:pt>
                <c:pt idx="65">
                  <c:v>-5.9261300435708222</c:v>
                </c:pt>
                <c:pt idx="66">
                  <c:v>-5.3460391451302289</c:v>
                </c:pt>
                <c:pt idx="67">
                  <c:v>-2.723942998437304</c:v>
                </c:pt>
                <c:pt idx="68">
                  <c:v>0.93860679024138016</c:v>
                </c:pt>
                <c:pt idx="69">
                  <c:v>4.2426406871192661</c:v>
                </c:pt>
                <c:pt idx="70">
                  <c:v>5.9261300435708186</c:v>
                </c:pt>
                <c:pt idx="71">
                  <c:v>5.3460391451302192</c:v>
                </c:pt>
                <c:pt idx="72">
                  <c:v>2.7239429984372858</c:v>
                </c:pt>
                <c:pt idx="73">
                  <c:v>-0.93860679024135862</c:v>
                </c:pt>
                <c:pt idx="74">
                  <c:v>-4.242640687119251</c:v>
                </c:pt>
                <c:pt idx="75">
                  <c:v>-5.9261300435708222</c:v>
                </c:pt>
                <c:pt idx="76">
                  <c:v>-5.3460391451302103</c:v>
                </c:pt>
                <c:pt idx="77">
                  <c:v>-2.7239429984373054</c:v>
                </c:pt>
                <c:pt idx="78">
                  <c:v>0.93860679024133675</c:v>
                </c:pt>
                <c:pt idx="79">
                  <c:v>4.2426406871192652</c:v>
                </c:pt>
                <c:pt idx="80">
                  <c:v>5.9261300435708257</c:v>
                </c:pt>
                <c:pt idx="81">
                  <c:v>5.34603914513022</c:v>
                </c:pt>
                <c:pt idx="82">
                  <c:v>2.7239429984373249</c:v>
                </c:pt>
                <c:pt idx="83">
                  <c:v>-0.93860679024135707</c:v>
                </c:pt>
                <c:pt idx="84">
                  <c:v>-4.2426406871192803</c:v>
                </c:pt>
                <c:pt idx="85">
                  <c:v>-5.9261300435708222</c:v>
                </c:pt>
                <c:pt idx="86">
                  <c:v>-5.3460391451302298</c:v>
                </c:pt>
                <c:pt idx="87">
                  <c:v>-2.7239429984373067</c:v>
                </c:pt>
                <c:pt idx="88">
                  <c:v>0.93860679024137739</c:v>
                </c:pt>
                <c:pt idx="89">
                  <c:v>4.2426406871192643</c:v>
                </c:pt>
                <c:pt idx="90">
                  <c:v>5.9261300435708186</c:v>
                </c:pt>
                <c:pt idx="91">
                  <c:v>5.3460391451302209</c:v>
                </c:pt>
                <c:pt idx="92">
                  <c:v>2.7239429984372885</c:v>
                </c:pt>
                <c:pt idx="93">
                  <c:v>-0.93860679024135552</c:v>
                </c:pt>
                <c:pt idx="94">
                  <c:v>-4.2426406871192484</c:v>
                </c:pt>
                <c:pt idx="95">
                  <c:v>-5.9261300435708213</c:v>
                </c:pt>
                <c:pt idx="96">
                  <c:v>-5.3460391451302112</c:v>
                </c:pt>
                <c:pt idx="97">
                  <c:v>-2.723942998437308</c:v>
                </c:pt>
                <c:pt idx="98">
                  <c:v>0.93860679024133375</c:v>
                </c:pt>
                <c:pt idx="99">
                  <c:v>4.2426406871192635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C4-4D47-9B0F-1C744D1B0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282063"/>
        <c:axId val="1176282895"/>
      </c:scatterChart>
      <c:valAx>
        <c:axId val="117628206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2895"/>
        <c:crosses val="autoZero"/>
        <c:crossBetween val="midCat"/>
      </c:valAx>
      <c:valAx>
        <c:axId val="11762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Descomposicion!$K$2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Descomposicion!$A$3:$A$102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Descomposicion!$K$3:$K$102</c:f>
              <c:numCache>
                <c:formatCode>General</c:formatCode>
                <c:ptCount val="100"/>
                <c:pt idx="0">
                  <c:v>3.8637033051562732</c:v>
                </c:pt>
                <c:pt idx="1">
                  <c:v>1.0352761804100841</c:v>
                </c:pt>
                <c:pt idx="2">
                  <c:v>-2.8284271247461898</c:v>
                </c:pt>
                <c:pt idx="3">
                  <c:v>-3.8637033051562737</c:v>
                </c:pt>
                <c:pt idx="4">
                  <c:v>-1.0352761804100863</c:v>
                </c:pt>
                <c:pt idx="5">
                  <c:v>2.8284271247461894</c:v>
                </c:pt>
                <c:pt idx="6">
                  <c:v>3.8637033051562737</c:v>
                </c:pt>
                <c:pt idx="7">
                  <c:v>1.0352761804100901</c:v>
                </c:pt>
                <c:pt idx="8">
                  <c:v>-2.8284271247461916</c:v>
                </c:pt>
                <c:pt idx="9">
                  <c:v>-3.8637033051562737</c:v>
                </c:pt>
                <c:pt idx="10">
                  <c:v>-1.0352761804100907</c:v>
                </c:pt>
                <c:pt idx="11">
                  <c:v>2.8284271247461912</c:v>
                </c:pt>
                <c:pt idx="12">
                  <c:v>3.8637033051562741</c:v>
                </c:pt>
                <c:pt idx="13">
                  <c:v>1.0352761804100912</c:v>
                </c:pt>
                <c:pt idx="14">
                  <c:v>-2.8284271247461805</c:v>
                </c:pt>
                <c:pt idx="15">
                  <c:v>-3.8637033051562741</c:v>
                </c:pt>
                <c:pt idx="16">
                  <c:v>-1.0352761804100916</c:v>
                </c:pt>
                <c:pt idx="17">
                  <c:v>2.8284271247461903</c:v>
                </c:pt>
                <c:pt idx="18">
                  <c:v>3.8637033051562741</c:v>
                </c:pt>
                <c:pt idx="19">
                  <c:v>1.0352761804100921</c:v>
                </c:pt>
                <c:pt idx="20">
                  <c:v>-2.8284271247461903</c:v>
                </c:pt>
                <c:pt idx="21">
                  <c:v>-3.8637033051562746</c:v>
                </c:pt>
                <c:pt idx="22">
                  <c:v>-1.0352761804100925</c:v>
                </c:pt>
                <c:pt idx="23">
                  <c:v>2.8284271247461898</c:v>
                </c:pt>
                <c:pt idx="24">
                  <c:v>3.8637033051562746</c:v>
                </c:pt>
                <c:pt idx="25">
                  <c:v>1.0352761804100929</c:v>
                </c:pt>
                <c:pt idx="26">
                  <c:v>-2.8284271247461792</c:v>
                </c:pt>
                <c:pt idx="27">
                  <c:v>-3.8637033051562746</c:v>
                </c:pt>
                <c:pt idx="28">
                  <c:v>-1.0352761804100934</c:v>
                </c:pt>
                <c:pt idx="29">
                  <c:v>2.8284271247461792</c:v>
                </c:pt>
                <c:pt idx="30">
                  <c:v>3.8637033051562786</c:v>
                </c:pt>
                <c:pt idx="31">
                  <c:v>1.0352761804101076</c:v>
                </c:pt>
                <c:pt idx="32">
                  <c:v>-2.8284271247461685</c:v>
                </c:pt>
                <c:pt idx="33">
                  <c:v>-3.8637033051562821</c:v>
                </c:pt>
                <c:pt idx="34">
                  <c:v>-1.0352761804101218</c:v>
                </c:pt>
                <c:pt idx="35">
                  <c:v>2.8284271247461783</c:v>
                </c:pt>
                <c:pt idx="36">
                  <c:v>3.8637033051562786</c:v>
                </c:pt>
                <c:pt idx="37">
                  <c:v>1.0352761804101087</c:v>
                </c:pt>
                <c:pt idx="38">
                  <c:v>-2.8284271247461681</c:v>
                </c:pt>
                <c:pt idx="39">
                  <c:v>-3.8637033051562826</c:v>
                </c:pt>
                <c:pt idx="40">
                  <c:v>-1.0352761804101227</c:v>
                </c:pt>
                <c:pt idx="41">
                  <c:v>2.8284271247461774</c:v>
                </c:pt>
                <c:pt idx="42">
                  <c:v>3.863703305156279</c:v>
                </c:pt>
                <c:pt idx="43">
                  <c:v>1.0352761804101096</c:v>
                </c:pt>
                <c:pt idx="44">
                  <c:v>-2.8284271247461672</c:v>
                </c:pt>
                <c:pt idx="45">
                  <c:v>-3.8637033051562826</c:v>
                </c:pt>
                <c:pt idx="46">
                  <c:v>-1.0352761804101238</c:v>
                </c:pt>
                <c:pt idx="47">
                  <c:v>2.828427124746177</c:v>
                </c:pt>
                <c:pt idx="48">
                  <c:v>3.863703305156279</c:v>
                </c:pt>
                <c:pt idx="49">
                  <c:v>1.0352761804101105</c:v>
                </c:pt>
                <c:pt idx="50">
                  <c:v>-2.8284271247461668</c:v>
                </c:pt>
                <c:pt idx="51">
                  <c:v>-3.863703305156283</c:v>
                </c:pt>
                <c:pt idx="52">
                  <c:v>-1.0352761804101247</c:v>
                </c:pt>
                <c:pt idx="53">
                  <c:v>2.8284271247461561</c:v>
                </c:pt>
                <c:pt idx="54">
                  <c:v>3.8637033051562795</c:v>
                </c:pt>
                <c:pt idx="55">
                  <c:v>1.0352761804101114</c:v>
                </c:pt>
                <c:pt idx="56">
                  <c:v>-2.8284271247461659</c:v>
                </c:pt>
                <c:pt idx="57">
                  <c:v>-3.8637033051562835</c:v>
                </c:pt>
                <c:pt idx="58">
                  <c:v>-1.0352761804101256</c:v>
                </c:pt>
                <c:pt idx="59">
                  <c:v>2.8284271247461557</c:v>
                </c:pt>
                <c:pt idx="60">
                  <c:v>3.8637033051562724</c:v>
                </c:pt>
                <c:pt idx="61">
                  <c:v>1.0352761804101125</c:v>
                </c:pt>
                <c:pt idx="62">
                  <c:v>-2.828427124746145</c:v>
                </c:pt>
                <c:pt idx="63">
                  <c:v>-3.8637033051562835</c:v>
                </c:pt>
                <c:pt idx="64">
                  <c:v>-1.0352761804100992</c:v>
                </c:pt>
                <c:pt idx="65">
                  <c:v>2.8284271247461548</c:v>
                </c:pt>
                <c:pt idx="66">
                  <c:v>3.8637033051562799</c:v>
                </c:pt>
                <c:pt idx="67">
                  <c:v>1.0352761804101407</c:v>
                </c:pt>
                <c:pt idx="68">
                  <c:v>-2.8284271247461645</c:v>
                </c:pt>
                <c:pt idx="69">
                  <c:v>-3.863703305156291</c:v>
                </c:pt>
                <c:pt idx="70">
                  <c:v>-1.0352761804101276</c:v>
                </c:pt>
                <c:pt idx="71">
                  <c:v>2.8284271247461743</c:v>
                </c:pt>
                <c:pt idx="72">
                  <c:v>3.8637033051562875</c:v>
                </c:pt>
                <c:pt idx="73">
                  <c:v>1.0352761804101143</c:v>
                </c:pt>
                <c:pt idx="74">
                  <c:v>-2.8284271247461437</c:v>
                </c:pt>
                <c:pt idx="75">
                  <c:v>-3.8637033051562839</c:v>
                </c:pt>
                <c:pt idx="76">
                  <c:v>-1.0352761804101009</c:v>
                </c:pt>
                <c:pt idx="77">
                  <c:v>2.8284271247461534</c:v>
                </c:pt>
                <c:pt idx="78">
                  <c:v>3.8637033051562804</c:v>
                </c:pt>
                <c:pt idx="79">
                  <c:v>1.0352761804101427</c:v>
                </c:pt>
                <c:pt idx="80">
                  <c:v>-2.8284271247461632</c:v>
                </c:pt>
                <c:pt idx="81">
                  <c:v>-3.8637033051562915</c:v>
                </c:pt>
                <c:pt idx="82">
                  <c:v>-1.0352761804101294</c:v>
                </c:pt>
                <c:pt idx="83">
                  <c:v>2.828427124746173</c:v>
                </c:pt>
                <c:pt idx="84">
                  <c:v>3.8637033051562879</c:v>
                </c:pt>
                <c:pt idx="85">
                  <c:v>1.0352761804101163</c:v>
                </c:pt>
                <c:pt idx="86">
                  <c:v>-2.8284271247461423</c:v>
                </c:pt>
                <c:pt idx="87">
                  <c:v>-3.8637033051562844</c:v>
                </c:pt>
                <c:pt idx="88">
                  <c:v>-1.0352761804101578</c:v>
                </c:pt>
                <c:pt idx="89">
                  <c:v>2.8284271247461521</c:v>
                </c:pt>
                <c:pt idx="90">
                  <c:v>3.8637033051562808</c:v>
                </c:pt>
                <c:pt idx="91">
                  <c:v>1.0352761804101447</c:v>
                </c:pt>
                <c:pt idx="92">
                  <c:v>-2.8284271247461619</c:v>
                </c:pt>
                <c:pt idx="93">
                  <c:v>-3.8637033051562923</c:v>
                </c:pt>
                <c:pt idx="94">
                  <c:v>-1.0352761804101314</c:v>
                </c:pt>
                <c:pt idx="95">
                  <c:v>2.8284271247461712</c:v>
                </c:pt>
                <c:pt idx="96">
                  <c:v>3.8637033051562888</c:v>
                </c:pt>
                <c:pt idx="97">
                  <c:v>1.035276180410118</c:v>
                </c:pt>
                <c:pt idx="98">
                  <c:v>-2.828427124746141</c:v>
                </c:pt>
                <c:pt idx="99">
                  <c:v>-3.8637033051562852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6F-478C-817E-5CADB8769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282063"/>
        <c:axId val="1176282895"/>
      </c:scatterChart>
      <c:valAx>
        <c:axId val="117628206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2895"/>
        <c:crosses val="autoZero"/>
        <c:crossBetween val="midCat"/>
      </c:valAx>
      <c:valAx>
        <c:axId val="11762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Descomposicion!$T$2</c:f>
              <c:strCache>
                <c:ptCount val="1"/>
                <c:pt idx="0">
                  <c:v>X3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Descomposicion!$A$3:$A$102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Descomposicion!$T$3:$T$102</c:f>
              <c:numCache>
                <c:formatCode>General</c:formatCode>
                <c:ptCount val="100"/>
                <c:pt idx="0">
                  <c:v>5.4378467222198994</c:v>
                </c:pt>
                <c:pt idx="1">
                  <c:v>5.9771681885504737</c:v>
                </c:pt>
                <c:pt idx="2">
                  <c:v>5.7955549577344101</c:v>
                </c:pt>
                <c:pt idx="3">
                  <c:v>4.9149122657339497</c:v>
                </c:pt>
                <c:pt idx="4">
                  <c:v>3.4414586181062781</c:v>
                </c:pt>
                <c:pt idx="5">
                  <c:v>1.5529142706151262</c:v>
                </c:pt>
                <c:pt idx="6">
                  <c:v>-0.52293445648594772</c:v>
                </c:pt>
                <c:pt idx="7">
                  <c:v>-2.5357095704441956</c:v>
                </c:pt>
                <c:pt idx="8">
                  <c:v>-4.2426406871192848</c:v>
                </c:pt>
                <c:pt idx="9">
                  <c:v>-5.4378467222199003</c:v>
                </c:pt>
                <c:pt idx="10">
                  <c:v>-5.9771681885504737</c:v>
                </c:pt>
                <c:pt idx="11">
                  <c:v>-5.7955549577344101</c:v>
                </c:pt>
                <c:pt idx="12">
                  <c:v>-4.9149122657339506</c:v>
                </c:pt>
                <c:pt idx="13">
                  <c:v>-3.441458618106279</c:v>
                </c:pt>
                <c:pt idx="14">
                  <c:v>-1.552914270615124</c:v>
                </c:pt>
                <c:pt idx="15">
                  <c:v>0.52293445648594705</c:v>
                </c:pt>
                <c:pt idx="16">
                  <c:v>2.5357095704441925</c:v>
                </c:pt>
                <c:pt idx="17">
                  <c:v>4.2426406871192839</c:v>
                </c:pt>
                <c:pt idx="18">
                  <c:v>5.4378467222198985</c:v>
                </c:pt>
                <c:pt idx="19">
                  <c:v>5.9771681885504737</c:v>
                </c:pt>
                <c:pt idx="20">
                  <c:v>5.7955549577344101</c:v>
                </c:pt>
                <c:pt idx="21">
                  <c:v>4.9149122657339541</c:v>
                </c:pt>
                <c:pt idx="22">
                  <c:v>3.4414586181062834</c:v>
                </c:pt>
                <c:pt idx="23">
                  <c:v>1.5529142706151351</c:v>
                </c:pt>
                <c:pt idx="24">
                  <c:v>-0.52293445648593562</c:v>
                </c:pt>
                <c:pt idx="25">
                  <c:v>-2.5357095704442019</c:v>
                </c:pt>
                <c:pt idx="26">
                  <c:v>-4.2426406871192874</c:v>
                </c:pt>
                <c:pt idx="27">
                  <c:v>-5.4378467222199003</c:v>
                </c:pt>
                <c:pt idx="28">
                  <c:v>-5.9771681885504737</c:v>
                </c:pt>
                <c:pt idx="29">
                  <c:v>-5.7955549577344101</c:v>
                </c:pt>
                <c:pt idx="30">
                  <c:v>-4.914912265733955</c:v>
                </c:pt>
                <c:pt idx="31">
                  <c:v>-3.4414586181062843</c:v>
                </c:pt>
                <c:pt idx="32">
                  <c:v>-1.552914270615136</c:v>
                </c:pt>
                <c:pt idx="33">
                  <c:v>0.52293445648593495</c:v>
                </c:pt>
                <c:pt idx="34">
                  <c:v>2.535709570444201</c:v>
                </c:pt>
                <c:pt idx="35">
                  <c:v>4.2426406871192865</c:v>
                </c:pt>
                <c:pt idx="36">
                  <c:v>5.4378467222198994</c:v>
                </c:pt>
                <c:pt idx="37">
                  <c:v>5.9771681885504737</c:v>
                </c:pt>
                <c:pt idx="38">
                  <c:v>5.795554957734411</c:v>
                </c:pt>
                <c:pt idx="39">
                  <c:v>4.914912265733955</c:v>
                </c:pt>
                <c:pt idx="40">
                  <c:v>3.4414586181062852</c:v>
                </c:pt>
                <c:pt idx="41">
                  <c:v>1.5529142706151369</c:v>
                </c:pt>
                <c:pt idx="42">
                  <c:v>-0.52293445648593417</c:v>
                </c:pt>
                <c:pt idx="43">
                  <c:v>-2.5357095704442001</c:v>
                </c:pt>
                <c:pt idx="44">
                  <c:v>-4.2426406871192857</c:v>
                </c:pt>
                <c:pt idx="45">
                  <c:v>-5.4378467222198994</c:v>
                </c:pt>
                <c:pt idx="46">
                  <c:v>-5.9771681885504728</c:v>
                </c:pt>
                <c:pt idx="47">
                  <c:v>-5.795554957734411</c:v>
                </c:pt>
                <c:pt idx="48">
                  <c:v>-4.914912265733955</c:v>
                </c:pt>
                <c:pt idx="49">
                  <c:v>-3.4414586181062856</c:v>
                </c:pt>
                <c:pt idx="50">
                  <c:v>-1.5529142706151169</c:v>
                </c:pt>
                <c:pt idx="51">
                  <c:v>0.5229344564859546</c:v>
                </c:pt>
                <c:pt idx="52">
                  <c:v>2.5357095704441996</c:v>
                </c:pt>
                <c:pt idx="53">
                  <c:v>4.2426406871192857</c:v>
                </c:pt>
                <c:pt idx="54">
                  <c:v>5.4378467222198985</c:v>
                </c:pt>
                <c:pt idx="55">
                  <c:v>5.9771681885504728</c:v>
                </c:pt>
                <c:pt idx="56">
                  <c:v>5.795554957734411</c:v>
                </c:pt>
                <c:pt idx="57">
                  <c:v>4.9149122657339559</c:v>
                </c:pt>
                <c:pt idx="58">
                  <c:v>3.4414586181062861</c:v>
                </c:pt>
                <c:pt idx="59">
                  <c:v>1.5529142706151173</c:v>
                </c:pt>
                <c:pt idx="60">
                  <c:v>-0.52293445648595394</c:v>
                </c:pt>
                <c:pt idx="61">
                  <c:v>-2.5357095704441992</c:v>
                </c:pt>
                <c:pt idx="62">
                  <c:v>-4.2426406871192857</c:v>
                </c:pt>
                <c:pt idx="63">
                  <c:v>-5.4378467222198985</c:v>
                </c:pt>
                <c:pt idx="64">
                  <c:v>-5.9771681885504728</c:v>
                </c:pt>
                <c:pt idx="65">
                  <c:v>-5.7955549577344119</c:v>
                </c:pt>
                <c:pt idx="66">
                  <c:v>-4.9149122657339559</c:v>
                </c:pt>
                <c:pt idx="67">
                  <c:v>-3.4414586181062861</c:v>
                </c:pt>
                <c:pt idx="68">
                  <c:v>-1.5529142706151182</c:v>
                </c:pt>
                <c:pt idx="69">
                  <c:v>0.52293445648595316</c:v>
                </c:pt>
                <c:pt idx="70">
                  <c:v>2.5357095704441983</c:v>
                </c:pt>
                <c:pt idx="71">
                  <c:v>4.2426406871192848</c:v>
                </c:pt>
                <c:pt idx="72">
                  <c:v>5.4378467222198985</c:v>
                </c:pt>
                <c:pt idx="73">
                  <c:v>5.9771681885504728</c:v>
                </c:pt>
                <c:pt idx="74">
                  <c:v>5.7955549577344119</c:v>
                </c:pt>
                <c:pt idx="75">
                  <c:v>4.9149122657339568</c:v>
                </c:pt>
                <c:pt idx="76">
                  <c:v>3.4414586181062869</c:v>
                </c:pt>
                <c:pt idx="77">
                  <c:v>1.5529142706151187</c:v>
                </c:pt>
                <c:pt idx="78">
                  <c:v>-0.52293445648595249</c:v>
                </c:pt>
                <c:pt idx="79">
                  <c:v>-2.5357095704441974</c:v>
                </c:pt>
                <c:pt idx="80">
                  <c:v>-4.2426406871192839</c:v>
                </c:pt>
                <c:pt idx="81">
                  <c:v>-5.4378467222198985</c:v>
                </c:pt>
                <c:pt idx="82">
                  <c:v>-5.9771681885504728</c:v>
                </c:pt>
                <c:pt idx="83">
                  <c:v>-5.7955549577344119</c:v>
                </c:pt>
                <c:pt idx="84">
                  <c:v>-4.9149122657339577</c:v>
                </c:pt>
                <c:pt idx="85">
                  <c:v>-3.4414586181062878</c:v>
                </c:pt>
                <c:pt idx="86">
                  <c:v>-1.5529142706151196</c:v>
                </c:pt>
                <c:pt idx="87">
                  <c:v>0.52293445648595172</c:v>
                </c:pt>
                <c:pt idx="88">
                  <c:v>2.535709570444197</c:v>
                </c:pt>
                <c:pt idx="89">
                  <c:v>4.2426406871192688</c:v>
                </c:pt>
                <c:pt idx="90">
                  <c:v>5.4378467222198887</c:v>
                </c:pt>
                <c:pt idx="91">
                  <c:v>5.9771681885504702</c:v>
                </c:pt>
                <c:pt idx="92">
                  <c:v>5.7955549577344181</c:v>
                </c:pt>
                <c:pt idx="93">
                  <c:v>4.9149122657339701</c:v>
                </c:pt>
                <c:pt idx="94">
                  <c:v>3.4414586181063056</c:v>
                </c:pt>
                <c:pt idx="95">
                  <c:v>1.5529142706151613</c:v>
                </c:pt>
                <c:pt idx="96">
                  <c:v>-0.52293445648590853</c:v>
                </c:pt>
                <c:pt idx="97">
                  <c:v>-2.5357095704441575</c:v>
                </c:pt>
                <c:pt idx="98">
                  <c:v>-4.2426406871192528</c:v>
                </c:pt>
                <c:pt idx="99">
                  <c:v>-5.4378467222198799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6C-4877-B147-C05847864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282063"/>
        <c:axId val="1176282895"/>
      </c:scatterChart>
      <c:valAx>
        <c:axId val="117628206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2895"/>
        <c:crosses val="autoZero"/>
        <c:crossBetween val="midCat"/>
      </c:valAx>
      <c:valAx>
        <c:axId val="11762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Descomposicion!$AD$2</c:f>
              <c:strCache>
                <c:ptCount val="1"/>
                <c:pt idx="0">
                  <c:v>Xt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Descomposicion!$A$3:$A$102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Descomposicion!$AD$3:$AD$102</c:f>
              <c:numCache>
                <c:formatCode>General</c:formatCode>
                <c:ptCount val="100"/>
                <c:pt idx="0">
                  <c:v>15.227680070946999</c:v>
                </c:pt>
                <c:pt idx="1">
                  <c:v>12.358483514090764</c:v>
                </c:pt>
                <c:pt idx="2">
                  <c:v>5.6910708314255016</c:v>
                </c:pt>
                <c:pt idx="3">
                  <c:v>0.11260217033629161</c:v>
                </c:pt>
                <c:pt idx="4">
                  <c:v>-1.8364582494230932</c:v>
                </c:pt>
                <c:pt idx="5">
                  <c:v>-1.5447886482095101</c:v>
                </c:pt>
                <c:pt idx="6">
                  <c:v>-2.0052702964598819</c:v>
                </c:pt>
                <c:pt idx="7">
                  <c:v>-4.2243763884713879</c:v>
                </c:pt>
                <c:pt idx="8">
                  <c:v>-6.1324610216240929</c:v>
                </c:pt>
                <c:pt idx="9">
                  <c:v>-5.0589093402568901</c:v>
                </c:pt>
                <c:pt idx="10">
                  <c:v>-1.0863143253897389</c:v>
                </c:pt>
                <c:pt idx="11">
                  <c:v>2.3789113121419874</c:v>
                </c:pt>
                <c:pt idx="12">
                  <c:v>1.672734037859601</c:v>
                </c:pt>
                <c:pt idx="13">
                  <c:v>-3.3447892279375759</c:v>
                </c:pt>
                <c:pt idx="14">
                  <c:v>-8.6239820824805928</c:v>
                </c:pt>
                <c:pt idx="15">
                  <c:v>-9.2668988922411533</c:v>
                </c:pt>
                <c:pt idx="16">
                  <c:v>-3.8456057550961051</c:v>
                </c:pt>
                <c:pt idx="17">
                  <c:v>4.347124813428195</c:v>
                </c:pt>
                <c:pt idx="18">
                  <c:v>10.24015681761756</c:v>
                </c:pt>
                <c:pt idx="19">
                  <c:v>11.255085056079853</c:v>
                </c:pt>
                <c:pt idx="20">
                  <c:v>8.893257876559046</c:v>
                </c:pt>
                <c:pt idx="21">
                  <c:v>6.3972481057078854</c:v>
                </c:pt>
                <c:pt idx="22">
                  <c:v>5.1301254361334703</c:v>
                </c:pt>
                <c:pt idx="23">
                  <c:v>3.4427346051199379</c:v>
                </c:pt>
                <c:pt idx="24">
                  <c:v>-0.90187183844894669</c:v>
                </c:pt>
                <c:pt idx="25">
                  <c:v>-7.4265634336049358</c:v>
                </c:pt>
                <c:pt idx="26">
                  <c:v>-12.417106956995674</c:v>
                </c:pt>
                <c:pt idx="27">
                  <c:v>-12.025493025813454</c:v>
                </c:pt>
                <c:pt idx="28">
                  <c:v>-6.0738375787191812</c:v>
                </c:pt>
                <c:pt idx="29">
                  <c:v>1.2755128541310548</c:v>
                </c:pt>
                <c:pt idx="30">
                  <c:v>4.8749210829931506</c:v>
                </c:pt>
                <c:pt idx="31">
                  <c:v>2.9398567074340303</c:v>
                </c:pt>
                <c:pt idx="32">
                  <c:v>-1.657398396924024</c:v>
                </c:pt>
                <c:pt idx="33">
                  <c:v>-4.2793756389117332</c:v>
                </c:pt>
                <c:pt idx="34">
                  <c:v>-2.7422072970852067</c:v>
                </c:pt>
                <c:pt idx="35">
                  <c:v>1.1449377682946382</c:v>
                </c:pt>
                <c:pt idx="36">
                  <c:v>3.9555108822459704</c:v>
                </c:pt>
                <c:pt idx="37">
                  <c:v>4.288501370523301</c:v>
                </c:pt>
                <c:pt idx="38">
                  <c:v>3.9057346232296277</c:v>
                </c:pt>
                <c:pt idx="39">
                  <c:v>5.2938496476969572</c:v>
                </c:pt>
                <c:pt idx="40">
                  <c:v>8.3323124812669889</c:v>
                </c:pt>
                <c:pt idx="41">
                  <c:v>9.7273805404915219</c:v>
                </c:pt>
                <c:pt idx="42">
                  <c:v>6.0647118471076258</c:v>
                </c:pt>
                <c:pt idx="43">
                  <c:v>-2.4390401802754744</c:v>
                </c:pt>
                <c:pt idx="44">
                  <c:v>-11.313708498984736</c:v>
                </c:pt>
                <c:pt idx="45">
                  <c:v>-15.227680070947006</c:v>
                </c:pt>
                <c:pt idx="46">
                  <c:v>-12.358483514090803</c:v>
                </c:pt>
                <c:pt idx="47">
                  <c:v>-5.6910708314255167</c:v>
                </c:pt>
                <c:pt idx="48">
                  <c:v>-0.1126021703362925</c:v>
                </c:pt>
                <c:pt idx="49">
                  <c:v>1.8364582494230937</c:v>
                </c:pt>
                <c:pt idx="50">
                  <c:v>1.5447886482095359</c:v>
                </c:pt>
                <c:pt idx="51">
                  <c:v>2.0052702964598899</c:v>
                </c:pt>
                <c:pt idx="52">
                  <c:v>4.2243763884713577</c:v>
                </c:pt>
                <c:pt idx="53">
                  <c:v>6.1324610216240805</c:v>
                </c:pt>
                <c:pt idx="54">
                  <c:v>5.0589093402569247</c:v>
                </c:pt>
                <c:pt idx="55">
                  <c:v>1.086314325389762</c:v>
                </c:pt>
                <c:pt idx="56">
                  <c:v>-2.3789113121419634</c:v>
                </c:pt>
                <c:pt idx="57">
                  <c:v>-1.6727340378596303</c:v>
                </c:pt>
                <c:pt idx="58">
                  <c:v>3.3447892279375</c:v>
                </c:pt>
                <c:pt idx="59">
                  <c:v>8.6239820824805413</c:v>
                </c:pt>
                <c:pt idx="60">
                  <c:v>9.2668988922411444</c:v>
                </c:pt>
                <c:pt idx="61">
                  <c:v>3.8456057550961313</c:v>
                </c:pt>
                <c:pt idx="62">
                  <c:v>-4.347124813428108</c:v>
                </c:pt>
                <c:pt idx="63">
                  <c:v>-10.240156817617542</c:v>
                </c:pt>
                <c:pt idx="64">
                  <c:v>-11.255085056079853</c:v>
                </c:pt>
                <c:pt idx="65">
                  <c:v>-8.8932578765590797</c:v>
                </c:pt>
                <c:pt idx="66">
                  <c:v>-6.3972481057079049</c:v>
                </c:pt>
                <c:pt idx="67">
                  <c:v>-5.130125436133449</c:v>
                </c:pt>
                <c:pt idx="68">
                  <c:v>-3.4427346051199024</c:v>
                </c:pt>
                <c:pt idx="69">
                  <c:v>0.90187183844892826</c:v>
                </c:pt>
                <c:pt idx="70">
                  <c:v>7.4265634336048896</c:v>
                </c:pt>
                <c:pt idx="71">
                  <c:v>12.417106956995678</c:v>
                </c:pt>
                <c:pt idx="72">
                  <c:v>12.025493025813471</c:v>
                </c:pt>
                <c:pt idx="73">
                  <c:v>6.0738375787192282</c:v>
                </c:pt>
                <c:pt idx="74">
                  <c:v>-1.2755128541309828</c:v>
                </c:pt>
                <c:pt idx="75">
                  <c:v>-4.8749210829931489</c:v>
                </c:pt>
                <c:pt idx="76">
                  <c:v>-2.9398567074340241</c:v>
                </c:pt>
                <c:pt idx="77">
                  <c:v>1.6573983969239667</c:v>
                </c:pt>
                <c:pt idx="78">
                  <c:v>4.2793756389116648</c:v>
                </c:pt>
                <c:pt idx="79">
                  <c:v>2.7422072970852103</c:v>
                </c:pt>
                <c:pt idx="80">
                  <c:v>-1.1449377682946213</c:v>
                </c:pt>
                <c:pt idx="81">
                  <c:v>-3.9555108822459699</c:v>
                </c:pt>
                <c:pt idx="82">
                  <c:v>-4.2885013705232771</c:v>
                </c:pt>
                <c:pt idx="83">
                  <c:v>-3.9057346232295957</c:v>
                </c:pt>
                <c:pt idx="84">
                  <c:v>-5.2938496476969501</c:v>
                </c:pt>
                <c:pt idx="85">
                  <c:v>-8.3323124812669924</c:v>
                </c:pt>
                <c:pt idx="86">
                  <c:v>-9.7273805404914917</c:v>
                </c:pt>
                <c:pt idx="87">
                  <c:v>-6.0647118471076391</c:v>
                </c:pt>
                <c:pt idx="88">
                  <c:v>2.4390401802754167</c:v>
                </c:pt>
                <c:pt idx="89">
                  <c:v>11.313708498984685</c:v>
                </c:pt>
                <c:pt idx="90">
                  <c:v>15.227680070946988</c:v>
                </c:pt>
                <c:pt idx="91">
                  <c:v>12.358483514090835</c:v>
                </c:pt>
                <c:pt idx="92">
                  <c:v>5.6910708314255452</c:v>
                </c:pt>
                <c:pt idx="93">
                  <c:v>0.11260217033632269</c:v>
                </c:pt>
                <c:pt idx="94">
                  <c:v>-1.8364582494230737</c:v>
                </c:pt>
                <c:pt idx="95">
                  <c:v>-1.5447886482094888</c:v>
                </c:pt>
                <c:pt idx="96">
                  <c:v>-2.0052702964598308</c:v>
                </c:pt>
                <c:pt idx="97">
                  <c:v>-4.224376388471347</c:v>
                </c:pt>
                <c:pt idx="98">
                  <c:v>-6.13246102162406</c:v>
                </c:pt>
                <c:pt idx="99">
                  <c:v>-5.0589093402569016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3F-4CAE-BAE9-F26A89690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282063"/>
        <c:axId val="1176282895"/>
      </c:scatterChart>
      <c:valAx>
        <c:axId val="117628206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2895"/>
        <c:crosses val="autoZero"/>
        <c:crossBetween val="midCat"/>
      </c:valAx>
      <c:valAx>
        <c:axId val="11762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Descomposicion!$AE$2</c:f>
              <c:strCache>
                <c:ptCount val="1"/>
                <c:pt idx="0">
                  <c:v>at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Descomposicion!$A$3:$A$102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Descomposicion!$AE$3:$AE$102</c:f>
              <c:numCache>
                <c:formatCode>General</c:formatCode>
                <c:ptCount val="100"/>
                <c:pt idx="0">
                  <c:v>0.90370747271908536</c:v>
                </c:pt>
                <c:pt idx="1">
                  <c:v>-1.2615403316945997</c:v>
                </c:pt>
                <c:pt idx="2">
                  <c:v>1.5613836022566077</c:v>
                </c:pt>
                <c:pt idx="3">
                  <c:v>-0.58936376855190054</c:v>
                </c:pt>
                <c:pt idx="4">
                  <c:v>-1.1754591796909108</c:v>
                </c:pt>
                <c:pt idx="5">
                  <c:v>-7.7410200488622433E-2</c:v>
                </c:pt>
                <c:pt idx="6">
                  <c:v>1.3901254027292875</c:v>
                </c:pt>
                <c:pt idx="7">
                  <c:v>-0.22206621139669705</c:v>
                </c:pt>
                <c:pt idx="8">
                  <c:v>0.65817728407532694</c:v>
                </c:pt>
                <c:pt idx="9">
                  <c:v>0.26607017496973706</c:v>
                </c:pt>
                <c:pt idx="10">
                  <c:v>0.12217992763656572</c:v>
                </c:pt>
                <c:pt idx="11">
                  <c:v>-1.8984214871914233</c:v>
                </c:pt>
                <c:pt idx="12">
                  <c:v>-2.8844315778152403</c:v>
                </c:pt>
                <c:pt idx="13">
                  <c:v>1.5537616021007794</c:v>
                </c:pt>
                <c:pt idx="14">
                  <c:v>9.3843671374227878E-3</c:v>
                </c:pt>
                <c:pt idx="15">
                  <c:v>0.29853220675504039</c:v>
                </c:pt>
                <c:pt idx="16">
                  <c:v>-0.98834742269105624</c:v>
                </c:pt>
                <c:pt idx="17">
                  <c:v>0.61343179458063435</c:v>
                </c:pt>
                <c:pt idx="18">
                  <c:v>1.2959842996205537</c:v>
                </c:pt>
                <c:pt idx="19">
                  <c:v>-1.2422127782642223</c:v>
                </c:pt>
                <c:pt idx="20">
                  <c:v>2.7385743179105373</c:v>
                </c:pt>
                <c:pt idx="21">
                  <c:v>2.8100830806324448</c:v>
                </c:pt>
                <c:pt idx="22">
                  <c:v>-0.19143543622700576</c:v>
                </c:pt>
                <c:pt idx="23">
                  <c:v>-1.703790280722026</c:v>
                </c:pt>
                <c:pt idx="24">
                  <c:v>-0.55021406466221501</c:v>
                </c:pt>
                <c:pt idx="25">
                  <c:v>4.5199570073202402</c:v>
                </c:pt>
                <c:pt idx="26">
                  <c:v>1.5472267377871491</c:v>
                </c:pt>
                <c:pt idx="27">
                  <c:v>2.1139369484987878</c:v>
                </c:pt>
                <c:pt idx="28">
                  <c:v>0.55028065646858615</c:v>
                </c:pt>
                <c:pt idx="29">
                  <c:v>1.5245151244959729</c:v>
                </c:pt>
                <c:pt idx="30">
                  <c:v>0.60186706971386361</c:v>
                </c:pt>
                <c:pt idx="31">
                  <c:v>-0.31591961322205409</c:v>
                </c:pt>
                <c:pt idx="32">
                  <c:v>-1.4545407444391276</c:v>
                </c:pt>
                <c:pt idx="33">
                  <c:v>2.2212201758076628</c:v>
                </c:pt>
                <c:pt idx="34">
                  <c:v>0.60185083480030721</c:v>
                </c:pt>
                <c:pt idx="35">
                  <c:v>-4.7576966450945006</c:v>
                </c:pt>
                <c:pt idx="36">
                  <c:v>2.3086739784150261</c:v>
                </c:pt>
                <c:pt idx="37">
                  <c:v>-1.6943883679744587</c:v>
                </c:pt>
                <c:pt idx="38">
                  <c:v>1.0759236164298545</c:v>
                </c:pt>
                <c:pt idx="39">
                  <c:v>-0.35142413437548808</c:v>
                </c:pt>
                <c:pt idx="40">
                  <c:v>2.2611423532255182</c:v>
                </c:pt>
                <c:pt idx="41">
                  <c:v>0.12677206504392297</c:v>
                </c:pt>
                <c:pt idx="42">
                  <c:v>-1.1355288457123978</c:v>
                </c:pt>
                <c:pt idx="43">
                  <c:v>-2.0046878223655549</c:v>
                </c:pt>
                <c:pt idx="44">
                  <c:v>-1.413362590880396</c:v>
                </c:pt>
                <c:pt idx="45">
                  <c:v>1.2720090768976282</c:v>
                </c:pt>
                <c:pt idx="46">
                  <c:v>0.29462577273429402</c:v>
                </c:pt>
                <c:pt idx="47">
                  <c:v>-3.7585127261937661</c:v>
                </c:pt>
                <c:pt idx="48">
                  <c:v>2.1485729079680982</c:v>
                </c:pt>
                <c:pt idx="49">
                  <c:v>-1.3805906405328063</c:v>
                </c:pt>
                <c:pt idx="50">
                  <c:v>-2.7796098558928799</c:v>
                </c:pt>
                <c:pt idx="51">
                  <c:v>3.5434020713116459</c:v>
                </c:pt>
                <c:pt idx="52">
                  <c:v>-0.56437013301436489</c:v>
                </c:pt>
                <c:pt idx="53">
                  <c:v>1.2388112177399295</c:v>
                </c:pt>
                <c:pt idx="54">
                  <c:v>0.59574519296452266</c:v>
                </c:pt>
                <c:pt idx="55">
                  <c:v>1.9493244944205486</c:v>
                </c:pt>
                <c:pt idx="56">
                  <c:v>-1.4811288233641688</c:v>
                </c:pt>
                <c:pt idx="57">
                  <c:v>2.5924454895296836</c:v>
                </c:pt>
                <c:pt idx="58">
                  <c:v>-1.7829866616056127</c:v>
                </c:pt>
                <c:pt idx="59">
                  <c:v>3.5293380810822148</c:v>
                </c:pt>
                <c:pt idx="60">
                  <c:v>-1.9930730159794534</c:v>
                </c:pt>
                <c:pt idx="61">
                  <c:v>-2.7730803218179619E-2</c:v>
                </c:pt>
                <c:pt idx="62">
                  <c:v>-1.7007857182592565</c:v>
                </c:pt>
                <c:pt idx="63">
                  <c:v>-1.5111016994350726</c:v>
                </c:pt>
                <c:pt idx="64">
                  <c:v>1.2085152569136635</c:v>
                </c:pt>
                <c:pt idx="65">
                  <c:v>-2.3429607056239283</c:v>
                </c:pt>
                <c:pt idx="66">
                  <c:v>1.0016672075176007</c:v>
                </c:pt>
                <c:pt idx="67">
                  <c:v>-0.59527091496084994</c:v>
                </c:pt>
                <c:pt idx="68">
                  <c:v>-0.28537473213423964</c:v>
                </c:pt>
                <c:pt idx="69">
                  <c:v>4.4401597371358905</c:v>
                </c:pt>
                <c:pt idx="70">
                  <c:v>0.30316422008969707</c:v>
                </c:pt>
                <c:pt idx="71">
                  <c:v>1.2981855336430432</c:v>
                </c:pt>
                <c:pt idx="72">
                  <c:v>-0.50292358794905001</c:v>
                </c:pt>
                <c:pt idx="73">
                  <c:v>-0.24745955080553994</c:v>
                </c:pt>
                <c:pt idx="74">
                  <c:v>-1.3938924692188031</c:v>
                </c:pt>
                <c:pt idx="75">
                  <c:v>7.78531671142874E-2</c:v>
                </c:pt>
                <c:pt idx="76">
                  <c:v>0.26807217727671667</c:v>
                </c:pt>
                <c:pt idx="77">
                  <c:v>1.2102914107901237</c:v>
                </c:pt>
                <c:pt idx="78">
                  <c:v>0.84092540383005399</c:v>
                </c:pt>
                <c:pt idx="79">
                  <c:v>-0.33603481256011164</c:v>
                </c:pt>
                <c:pt idx="80">
                  <c:v>1.7232314435328373</c:v>
                </c:pt>
                <c:pt idx="81">
                  <c:v>1.8880570980250866</c:v>
                </c:pt>
                <c:pt idx="82">
                  <c:v>-0.77349120674748262</c:v>
                </c:pt>
                <c:pt idx="83">
                  <c:v>-2.5316871776603684</c:v>
                </c:pt>
                <c:pt idx="84">
                  <c:v>-0.35183908906738465</c:v>
                </c:pt>
                <c:pt idx="85">
                  <c:v>0.19292303075740119</c:v>
                </c:pt>
                <c:pt idx="86">
                  <c:v>0.45130282057648918</c:v>
                </c:pt>
                <c:pt idx="87">
                  <c:v>-5.6498314516275663</c:v>
                </c:pt>
                <c:pt idx="88">
                  <c:v>-3.00549311008327</c:v>
                </c:pt>
                <c:pt idx="89">
                  <c:v>-1.0292466028929494</c:v>
                </c:pt>
                <c:pt idx="90">
                  <c:v>-1.8979407649209867</c:v>
                </c:pt>
                <c:pt idx="91">
                  <c:v>2.4651650711558548</c:v>
                </c:pt>
                <c:pt idx="92">
                  <c:v>0.64779990076017113</c:v>
                </c:pt>
                <c:pt idx="93">
                  <c:v>-2.2175355228248854</c:v>
                </c:pt>
                <c:pt idx="94">
                  <c:v>0.36497230232036487</c:v>
                </c:pt>
                <c:pt idx="95">
                  <c:v>-1.2923597453195907</c:v>
                </c:pt>
                <c:pt idx="96">
                  <c:v>-2.0762097362751057</c:v>
                </c:pt>
                <c:pt idx="97">
                  <c:v>-3.0056521819001301</c:v>
                </c:pt>
                <c:pt idx="98">
                  <c:v>0.22596079256188728</c:v>
                </c:pt>
                <c:pt idx="99">
                  <c:v>-2.189779383765047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8C-4598-9F16-AEBB1CE80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282063"/>
        <c:axId val="1176282895"/>
      </c:scatterChart>
      <c:valAx>
        <c:axId val="117628206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2895"/>
        <c:crosses val="autoZero"/>
        <c:crossBetween val="midCat"/>
      </c:valAx>
      <c:valAx>
        <c:axId val="11762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Descomposicion!$AO$2</c:f>
              <c:strCache>
                <c:ptCount val="1"/>
                <c:pt idx="0">
                  <c:v>Zt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Descomposicion!$A$3:$A$102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Descomposicion!$AO$3:$AO$102</c:f>
              <c:numCache>
                <c:formatCode>General</c:formatCode>
                <c:ptCount val="100"/>
                <c:pt idx="0">
                  <c:v>16.131387543666083</c:v>
                </c:pt>
                <c:pt idx="1">
                  <c:v>11.096943182396165</c:v>
                </c:pt>
                <c:pt idx="2">
                  <c:v>7.2524544336821091</c:v>
                </c:pt>
                <c:pt idx="3">
                  <c:v>-0.47676159821560893</c:v>
                </c:pt>
                <c:pt idx="4">
                  <c:v>-3.0119174291140043</c:v>
                </c:pt>
                <c:pt idx="5">
                  <c:v>-1.6221988486981325</c:v>
                </c:pt>
                <c:pt idx="6">
                  <c:v>-0.61514489373059433</c:v>
                </c:pt>
                <c:pt idx="7">
                  <c:v>-4.4464425998680852</c:v>
                </c:pt>
                <c:pt idx="8">
                  <c:v>-5.4742837375487658</c:v>
                </c:pt>
                <c:pt idx="9">
                  <c:v>-4.7928391652871527</c:v>
                </c:pt>
                <c:pt idx="10">
                  <c:v>-0.96413439775317322</c:v>
                </c:pt>
                <c:pt idx="11">
                  <c:v>0.48048982495056403</c:v>
                </c:pt>
                <c:pt idx="12">
                  <c:v>-1.2116975399556393</c:v>
                </c:pt>
                <c:pt idx="13">
                  <c:v>-1.7910276258367965</c:v>
                </c:pt>
                <c:pt idx="14">
                  <c:v>-8.6145977153431694</c:v>
                </c:pt>
                <c:pt idx="15">
                  <c:v>-8.9683666854861137</c:v>
                </c:pt>
                <c:pt idx="16">
                  <c:v>-4.8339531777871612</c:v>
                </c:pt>
                <c:pt idx="17">
                  <c:v>4.9605566080088295</c:v>
                </c:pt>
                <c:pt idx="18">
                  <c:v>11.536141117238113</c:v>
                </c:pt>
                <c:pt idx="19">
                  <c:v>10.012872277815632</c:v>
                </c:pt>
                <c:pt idx="20">
                  <c:v>11.631832194469583</c:v>
                </c:pt>
                <c:pt idx="21">
                  <c:v>9.2073311863403298</c:v>
                </c:pt>
                <c:pt idx="22">
                  <c:v>4.9386899999064644</c:v>
                </c:pt>
                <c:pt idx="23">
                  <c:v>1.7389443243979119</c:v>
                </c:pt>
                <c:pt idx="24">
                  <c:v>-1.4520859031111617</c:v>
                </c:pt>
                <c:pt idx="25">
                  <c:v>-2.9066064262846956</c:v>
                </c:pt>
                <c:pt idx="26">
                  <c:v>-10.869880219208525</c:v>
                </c:pt>
                <c:pt idx="27">
                  <c:v>-9.9115560773146658</c:v>
                </c:pt>
                <c:pt idx="28">
                  <c:v>-5.5235569222505951</c:v>
                </c:pt>
                <c:pt idx="29">
                  <c:v>2.8000279786270275</c:v>
                </c:pt>
                <c:pt idx="30">
                  <c:v>5.4767881527070141</c:v>
                </c:pt>
                <c:pt idx="31">
                  <c:v>2.6239370942119762</c:v>
                </c:pt>
                <c:pt idx="32">
                  <c:v>-3.1119391413631519</c:v>
                </c:pt>
                <c:pt idx="33">
                  <c:v>-2.0581554631040704</c:v>
                </c:pt>
                <c:pt idx="34">
                  <c:v>-2.1403564622848994</c:v>
                </c:pt>
                <c:pt idx="35">
                  <c:v>-3.6127588767998624</c:v>
                </c:pt>
                <c:pt idx="36">
                  <c:v>6.2641848606609969</c:v>
                </c:pt>
                <c:pt idx="37">
                  <c:v>2.5941130025488421</c:v>
                </c:pt>
                <c:pt idx="38">
                  <c:v>4.981658239659482</c:v>
                </c:pt>
                <c:pt idx="39">
                  <c:v>4.942425513321469</c:v>
                </c:pt>
                <c:pt idx="40">
                  <c:v>10.593454834492507</c:v>
                </c:pt>
                <c:pt idx="41">
                  <c:v>9.8541526055354449</c:v>
                </c:pt>
                <c:pt idx="42">
                  <c:v>4.929183001395228</c:v>
                </c:pt>
                <c:pt idx="43">
                  <c:v>-4.4437280026410289</c:v>
                </c:pt>
                <c:pt idx="44">
                  <c:v>-12.727071089865133</c:v>
                </c:pt>
                <c:pt idx="45">
                  <c:v>-13.955670994049377</c:v>
                </c:pt>
                <c:pt idx="46">
                  <c:v>-12.063857741356509</c:v>
                </c:pt>
                <c:pt idx="47">
                  <c:v>-9.4495835576192828</c:v>
                </c:pt>
                <c:pt idx="48">
                  <c:v>2.0359707376318057</c:v>
                </c:pt>
                <c:pt idx="49">
                  <c:v>0.45586760889028732</c:v>
                </c:pt>
                <c:pt idx="50">
                  <c:v>-1.234821207683344</c:v>
                </c:pt>
                <c:pt idx="51">
                  <c:v>5.5486723677715357</c:v>
                </c:pt>
                <c:pt idx="52">
                  <c:v>3.6600062554569925</c:v>
                </c:pt>
                <c:pt idx="53">
                  <c:v>7.3712722393640098</c:v>
                </c:pt>
                <c:pt idx="54">
                  <c:v>5.6546545332214473</c:v>
                </c:pt>
                <c:pt idx="55">
                  <c:v>3.0356388198103108</c:v>
                </c:pt>
                <c:pt idx="56">
                  <c:v>-3.8600401355061322</c:v>
                </c:pt>
                <c:pt idx="57">
                  <c:v>0.9197114516700533</c:v>
                </c:pt>
                <c:pt idx="58">
                  <c:v>1.5618025663318873</c:v>
                </c:pt>
                <c:pt idx="59">
                  <c:v>12.153320163562757</c:v>
                </c:pt>
                <c:pt idx="60">
                  <c:v>7.2738258762616912</c:v>
                </c:pt>
                <c:pt idx="61">
                  <c:v>3.8178749518779518</c:v>
                </c:pt>
                <c:pt idx="62">
                  <c:v>-6.0479105316873643</c:v>
                </c:pt>
                <c:pt idx="63">
                  <c:v>-11.751258517052616</c:v>
                </c:pt>
                <c:pt idx="64">
                  <c:v>-10.046569799166189</c:v>
                </c:pt>
                <c:pt idx="65">
                  <c:v>-11.236218582183009</c:v>
                </c:pt>
                <c:pt idx="66">
                  <c:v>-5.3955808981903042</c:v>
                </c:pt>
                <c:pt idx="67">
                  <c:v>-5.7253963510942985</c:v>
                </c:pt>
                <c:pt idx="68">
                  <c:v>-3.7281093372541418</c:v>
                </c:pt>
                <c:pt idx="69">
                  <c:v>5.3420315755848184</c:v>
                </c:pt>
                <c:pt idx="70">
                  <c:v>7.7297276536945869</c:v>
                </c:pt>
                <c:pt idx="71">
                  <c:v>13.715292490638721</c:v>
                </c:pt>
                <c:pt idx="72">
                  <c:v>11.522569437864421</c:v>
                </c:pt>
                <c:pt idx="73">
                  <c:v>5.8263780279136883</c:v>
                </c:pt>
                <c:pt idx="74">
                  <c:v>-2.6694053233497859</c:v>
                </c:pt>
                <c:pt idx="75">
                  <c:v>-4.7970679158788618</c:v>
                </c:pt>
                <c:pt idx="76">
                  <c:v>-2.6717845301573075</c:v>
                </c:pt>
                <c:pt idx="77">
                  <c:v>2.8676898077140907</c:v>
                </c:pt>
                <c:pt idx="78">
                  <c:v>5.120301042741719</c:v>
                </c:pt>
                <c:pt idx="79">
                  <c:v>2.4061724845250985</c:v>
                </c:pt>
                <c:pt idx="80">
                  <c:v>0.57829367523821595</c:v>
                </c:pt>
                <c:pt idx="81">
                  <c:v>-2.0674537842208833</c:v>
                </c:pt>
                <c:pt idx="82">
                  <c:v>-5.0619925772707592</c:v>
                </c:pt>
                <c:pt idx="83">
                  <c:v>-6.4374218008899646</c:v>
                </c:pt>
                <c:pt idx="84">
                  <c:v>-5.6456887367643347</c:v>
                </c:pt>
                <c:pt idx="85">
                  <c:v>-8.1393894505095918</c:v>
                </c:pt>
                <c:pt idx="86">
                  <c:v>-9.2760777199150031</c:v>
                </c:pt>
                <c:pt idx="87">
                  <c:v>-11.714543298735205</c:v>
                </c:pt>
                <c:pt idx="88">
                  <c:v>-0.56645292980785333</c:v>
                </c:pt>
                <c:pt idx="89">
                  <c:v>10.284461896091734</c:v>
                </c:pt>
                <c:pt idx="90">
                  <c:v>13.329739306026001</c:v>
                </c:pt>
                <c:pt idx="91">
                  <c:v>14.823648585246691</c:v>
                </c:pt>
                <c:pt idx="92">
                  <c:v>6.3388707321857165</c:v>
                </c:pt>
                <c:pt idx="93">
                  <c:v>-2.1049333524885627</c:v>
                </c:pt>
                <c:pt idx="94">
                  <c:v>-1.4714859471027089</c:v>
                </c:pt>
                <c:pt idx="95">
                  <c:v>-2.8371483935290795</c:v>
                </c:pt>
                <c:pt idx="96">
                  <c:v>-4.0814800327349365</c:v>
                </c:pt>
                <c:pt idx="97">
                  <c:v>-7.2300285703714771</c:v>
                </c:pt>
                <c:pt idx="98">
                  <c:v>-5.9065002290621731</c:v>
                </c:pt>
                <c:pt idx="99">
                  <c:v>-7.2486887240219486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BB-4FD5-89FD-8C5ED3E53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282063"/>
        <c:axId val="1176282895"/>
      </c:scatterChart>
      <c:valAx>
        <c:axId val="117628206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2895"/>
        <c:crosses val="autoZero"/>
        <c:crossBetween val="midCat"/>
      </c:valAx>
      <c:valAx>
        <c:axId val="11762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'Periodograma 1'!$C$4</c:f>
              <c:strCache>
                <c:ptCount val="1"/>
                <c:pt idx="0">
                  <c:v>C1t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'Periodograma 1'!$C$5:$C$16</c:f>
              <c:numCache>
                <c:formatCode>0.0</c:formatCode>
                <c:ptCount val="12"/>
                <c:pt idx="0">
                  <c:v>0.86602540378443871</c:v>
                </c:pt>
                <c:pt idx="1">
                  <c:v>0.50000000000000011</c:v>
                </c:pt>
                <c:pt idx="2">
                  <c:v>6.1257422745431001E-17</c:v>
                </c:pt>
                <c:pt idx="3">
                  <c:v>-0.49999999999999978</c:v>
                </c:pt>
                <c:pt idx="4">
                  <c:v>-0.86602540378443849</c:v>
                </c:pt>
                <c:pt idx="5">
                  <c:v>-1</c:v>
                </c:pt>
                <c:pt idx="6">
                  <c:v>-0.86602540378443882</c:v>
                </c:pt>
                <c:pt idx="7">
                  <c:v>-0.50000000000000044</c:v>
                </c:pt>
                <c:pt idx="8">
                  <c:v>-1.83772268236293E-16</c:v>
                </c:pt>
                <c:pt idx="9">
                  <c:v>0.49999999999999933</c:v>
                </c:pt>
                <c:pt idx="10">
                  <c:v>0.86602540378443837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0-4116-AE32-4E3B88D22E09}"/>
            </c:ext>
          </c:extLst>
        </c:ser>
        <c:ser>
          <c:idx val="1"/>
          <c:order val="1"/>
          <c:tx>
            <c:strRef>
              <c:f>'Periodograma 1'!$D$4</c:f>
              <c:strCache>
                <c:ptCount val="1"/>
                <c:pt idx="0">
                  <c:v>C2t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'Periodograma 1'!$D$5:$D$16</c:f>
              <c:numCache>
                <c:formatCode>0.0</c:formatCode>
                <c:ptCount val="12"/>
                <c:pt idx="0">
                  <c:v>0.50000000000000011</c:v>
                </c:pt>
                <c:pt idx="1">
                  <c:v>-0.49999999999999978</c:v>
                </c:pt>
                <c:pt idx="2">
                  <c:v>-1</c:v>
                </c:pt>
                <c:pt idx="3">
                  <c:v>-0.50000000000000044</c:v>
                </c:pt>
                <c:pt idx="4">
                  <c:v>0.49999999999999933</c:v>
                </c:pt>
                <c:pt idx="5">
                  <c:v>1</c:v>
                </c:pt>
                <c:pt idx="6">
                  <c:v>0.50000000000000056</c:v>
                </c:pt>
                <c:pt idx="7">
                  <c:v>-0.49999999999999922</c:v>
                </c:pt>
                <c:pt idx="8">
                  <c:v>-1</c:v>
                </c:pt>
                <c:pt idx="9">
                  <c:v>-0.50000000000000133</c:v>
                </c:pt>
                <c:pt idx="10">
                  <c:v>0.49999999999999911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0-4116-AE32-4E3B88D22E09}"/>
            </c:ext>
          </c:extLst>
        </c:ser>
        <c:ser>
          <c:idx val="2"/>
          <c:order val="2"/>
          <c:tx>
            <c:strRef>
              <c:f>'Periodograma 1'!$E$4</c:f>
              <c:strCache>
                <c:ptCount val="1"/>
                <c:pt idx="0">
                  <c:v>C3t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'Periodograma 1'!$E$5:$E$16</c:f>
              <c:numCache>
                <c:formatCode>0.0</c:formatCode>
                <c:ptCount val="12"/>
                <c:pt idx="0">
                  <c:v>6.1257422745431001E-17</c:v>
                </c:pt>
                <c:pt idx="1">
                  <c:v>-1</c:v>
                </c:pt>
                <c:pt idx="2">
                  <c:v>-1.83772268236293E-16</c:v>
                </c:pt>
                <c:pt idx="3">
                  <c:v>1</c:v>
                </c:pt>
                <c:pt idx="4">
                  <c:v>3.06287113727155E-16</c:v>
                </c:pt>
                <c:pt idx="5">
                  <c:v>-1</c:v>
                </c:pt>
                <c:pt idx="6">
                  <c:v>-4.28801959218017E-16</c:v>
                </c:pt>
                <c:pt idx="7">
                  <c:v>1</c:v>
                </c:pt>
                <c:pt idx="8">
                  <c:v>5.51316804708879E-16</c:v>
                </c:pt>
                <c:pt idx="9">
                  <c:v>-1</c:v>
                </c:pt>
                <c:pt idx="10">
                  <c:v>-2.4501884895999915E-15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0-4116-AE32-4E3B88D22E09}"/>
            </c:ext>
          </c:extLst>
        </c:ser>
        <c:ser>
          <c:idx val="3"/>
          <c:order val="3"/>
          <c:tx>
            <c:strRef>
              <c:f>'Periodograma 1'!$F$4</c:f>
              <c:strCache>
                <c:ptCount val="1"/>
                <c:pt idx="0">
                  <c:v>C4t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'Periodograma 1'!$F$5:$F$16</c:f>
              <c:numCache>
                <c:formatCode>0.0</c:formatCode>
                <c:ptCount val="12"/>
                <c:pt idx="0">
                  <c:v>-0.49999999999999978</c:v>
                </c:pt>
                <c:pt idx="1">
                  <c:v>-0.50000000000000044</c:v>
                </c:pt>
                <c:pt idx="2">
                  <c:v>1</c:v>
                </c:pt>
                <c:pt idx="3">
                  <c:v>-0.49999999999999922</c:v>
                </c:pt>
                <c:pt idx="4">
                  <c:v>-0.50000000000000133</c:v>
                </c:pt>
                <c:pt idx="5">
                  <c:v>1</c:v>
                </c:pt>
                <c:pt idx="6">
                  <c:v>-0.499999999999999</c:v>
                </c:pt>
                <c:pt idx="7">
                  <c:v>-0.50000000000000155</c:v>
                </c:pt>
                <c:pt idx="8">
                  <c:v>1</c:v>
                </c:pt>
                <c:pt idx="9">
                  <c:v>-0.49999999999999722</c:v>
                </c:pt>
                <c:pt idx="10">
                  <c:v>-0.50000000000000178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0-4116-AE32-4E3B88D22E09}"/>
            </c:ext>
          </c:extLst>
        </c:ser>
        <c:ser>
          <c:idx val="4"/>
          <c:order val="4"/>
          <c:tx>
            <c:strRef>
              <c:f>'Periodograma 1'!$G$4</c:f>
              <c:strCache>
                <c:ptCount val="1"/>
                <c:pt idx="0">
                  <c:v>C5t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'Periodograma 1'!$G$5:$G$16</c:f>
              <c:numCache>
                <c:formatCode>0.0</c:formatCode>
                <c:ptCount val="12"/>
                <c:pt idx="0">
                  <c:v>-0.86602540378443871</c:v>
                </c:pt>
                <c:pt idx="1">
                  <c:v>0.50000000000000011</c:v>
                </c:pt>
                <c:pt idx="2">
                  <c:v>3.06287113727155E-16</c:v>
                </c:pt>
                <c:pt idx="3">
                  <c:v>-0.49999999999999983</c:v>
                </c:pt>
                <c:pt idx="4">
                  <c:v>0.86602540378443826</c:v>
                </c:pt>
                <c:pt idx="5">
                  <c:v>-1</c:v>
                </c:pt>
                <c:pt idx="6">
                  <c:v>0.8660254037844386</c:v>
                </c:pt>
                <c:pt idx="7">
                  <c:v>-0.50000000000000033</c:v>
                </c:pt>
                <c:pt idx="8">
                  <c:v>8.5749549821878546E-16</c:v>
                </c:pt>
                <c:pt idx="9">
                  <c:v>0.49999999999999883</c:v>
                </c:pt>
                <c:pt idx="10">
                  <c:v>-0.86602540378443771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0-4116-AE32-4E3B88D22E09}"/>
            </c:ext>
          </c:extLst>
        </c:ser>
        <c:ser>
          <c:idx val="5"/>
          <c:order val="5"/>
          <c:tx>
            <c:strRef>
              <c:f>'Periodograma 1'!$H$4</c:f>
              <c:strCache>
                <c:ptCount val="1"/>
                <c:pt idx="0">
                  <c:v>C6t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'Periodograma 1'!$H$5:$H$16</c:f>
              <c:numCache>
                <c:formatCode>0.0</c:formatCode>
                <c:ptCount val="12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0-4116-AE32-4E3B88D22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3260383"/>
        <c:axId val="1263262879"/>
      </c:lineChart>
      <c:catAx>
        <c:axId val="1263260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3262879"/>
        <c:crosses val="autoZero"/>
        <c:auto val="1"/>
        <c:lblAlgn val="ctr"/>
        <c:lblOffset val="100"/>
        <c:noMultiLvlLbl val="0"/>
      </c:catAx>
      <c:valAx>
        <c:axId val="1263262879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326038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'Periodograma 1'!$C$38</c:f>
              <c:strCache>
                <c:ptCount val="1"/>
                <c:pt idx="0">
                  <c:v>S1t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'Periodograma 1'!$C$39:$C$50</c:f>
              <c:numCache>
                <c:formatCode>0.00</c:formatCode>
                <c:ptCount val="12"/>
                <c:pt idx="0">
                  <c:v>0.49999999999999994</c:v>
                </c:pt>
                <c:pt idx="1">
                  <c:v>0.8660254037844386</c:v>
                </c:pt>
                <c:pt idx="2">
                  <c:v>1</c:v>
                </c:pt>
                <c:pt idx="3">
                  <c:v>0.86602540378443871</c:v>
                </c:pt>
                <c:pt idx="4">
                  <c:v>0.50000000000000033</c:v>
                </c:pt>
                <c:pt idx="5">
                  <c:v>1.22514845490862E-16</c:v>
                </c:pt>
                <c:pt idx="6">
                  <c:v>-0.49999999999999972</c:v>
                </c:pt>
                <c:pt idx="7">
                  <c:v>-0.86602540378443837</c:v>
                </c:pt>
                <c:pt idx="8">
                  <c:v>-1</c:v>
                </c:pt>
                <c:pt idx="9">
                  <c:v>-0.86602540378443904</c:v>
                </c:pt>
                <c:pt idx="10">
                  <c:v>-0.50000000000000044</c:v>
                </c:pt>
                <c:pt idx="11">
                  <c:v>-2.45029690981724E-16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3-4945-AA4A-42AC1DDD1F94}"/>
            </c:ext>
          </c:extLst>
        </c:ser>
        <c:ser>
          <c:idx val="1"/>
          <c:order val="1"/>
          <c:tx>
            <c:strRef>
              <c:f>'Periodograma 1'!$D$38</c:f>
              <c:strCache>
                <c:ptCount val="1"/>
                <c:pt idx="0">
                  <c:v>S2t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'Periodograma 1'!$D$39:$D$50</c:f>
              <c:numCache>
                <c:formatCode>0.00</c:formatCode>
                <c:ptCount val="12"/>
                <c:pt idx="0">
                  <c:v>0.8660254037844386</c:v>
                </c:pt>
                <c:pt idx="1">
                  <c:v>0.86602540378443871</c:v>
                </c:pt>
                <c:pt idx="2">
                  <c:v>1.22514845490862E-16</c:v>
                </c:pt>
                <c:pt idx="3">
                  <c:v>-0.86602540378443837</c:v>
                </c:pt>
                <c:pt idx="4">
                  <c:v>-0.86602540378443904</c:v>
                </c:pt>
                <c:pt idx="5">
                  <c:v>-2.45029690981724E-16</c:v>
                </c:pt>
                <c:pt idx="6">
                  <c:v>0.86602540378443837</c:v>
                </c:pt>
                <c:pt idx="7">
                  <c:v>0.86602540378443915</c:v>
                </c:pt>
                <c:pt idx="8">
                  <c:v>3.67544536472586E-16</c:v>
                </c:pt>
                <c:pt idx="9">
                  <c:v>-0.86602540378443782</c:v>
                </c:pt>
                <c:pt idx="10">
                  <c:v>-0.86602540378443915</c:v>
                </c:pt>
                <c:pt idx="11">
                  <c:v>-4.90059381963448E-16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3-4945-AA4A-42AC1DDD1F94}"/>
            </c:ext>
          </c:extLst>
        </c:ser>
        <c:ser>
          <c:idx val="2"/>
          <c:order val="2"/>
          <c:tx>
            <c:strRef>
              <c:f>'Periodograma 1'!$E$38</c:f>
              <c:strCache>
                <c:ptCount val="1"/>
                <c:pt idx="0">
                  <c:v>S3t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'Periodograma 1'!$E$39:$E$50</c:f>
              <c:numCache>
                <c:formatCode>0.00</c:formatCode>
                <c:ptCount val="12"/>
                <c:pt idx="0">
                  <c:v>1</c:v>
                </c:pt>
                <c:pt idx="1">
                  <c:v>1.22514845490862E-16</c:v>
                </c:pt>
                <c:pt idx="2">
                  <c:v>-1</c:v>
                </c:pt>
                <c:pt idx="3">
                  <c:v>-2.45029690981724E-16</c:v>
                </c:pt>
                <c:pt idx="4">
                  <c:v>1</c:v>
                </c:pt>
                <c:pt idx="5">
                  <c:v>3.67544536472586E-16</c:v>
                </c:pt>
                <c:pt idx="6">
                  <c:v>-1</c:v>
                </c:pt>
                <c:pt idx="7">
                  <c:v>-4.90059381963448E-16</c:v>
                </c:pt>
                <c:pt idx="8">
                  <c:v>1</c:v>
                </c:pt>
                <c:pt idx="9">
                  <c:v>6.1257422745431001E-16</c:v>
                </c:pt>
                <c:pt idx="10">
                  <c:v>-1</c:v>
                </c:pt>
                <c:pt idx="11">
                  <c:v>-7.3508907294517201E-16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63-4945-AA4A-42AC1DDD1F94}"/>
            </c:ext>
          </c:extLst>
        </c:ser>
        <c:ser>
          <c:idx val="3"/>
          <c:order val="3"/>
          <c:tx>
            <c:strRef>
              <c:f>'Periodograma 1'!$F$38</c:f>
              <c:strCache>
                <c:ptCount val="1"/>
                <c:pt idx="0">
                  <c:v>S4t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'Periodograma 1'!$F$39:$F$50</c:f>
              <c:numCache>
                <c:formatCode>0.00</c:formatCode>
                <c:ptCount val="12"/>
                <c:pt idx="0">
                  <c:v>0.86602540378443871</c:v>
                </c:pt>
                <c:pt idx="1">
                  <c:v>-0.86602540378443837</c:v>
                </c:pt>
                <c:pt idx="2">
                  <c:v>-2.45029690981724E-16</c:v>
                </c:pt>
                <c:pt idx="3">
                  <c:v>0.86602540378443915</c:v>
                </c:pt>
                <c:pt idx="4">
                  <c:v>-0.86602540378443782</c:v>
                </c:pt>
                <c:pt idx="5">
                  <c:v>-4.90059381963448E-16</c:v>
                </c:pt>
                <c:pt idx="6">
                  <c:v>0.86602540378443926</c:v>
                </c:pt>
                <c:pt idx="7">
                  <c:v>-0.86602540378443771</c:v>
                </c:pt>
                <c:pt idx="8">
                  <c:v>-7.3508907294517201E-16</c:v>
                </c:pt>
                <c:pt idx="9">
                  <c:v>0.86602540378444026</c:v>
                </c:pt>
                <c:pt idx="10">
                  <c:v>-0.8660254037844376</c:v>
                </c:pt>
                <c:pt idx="11">
                  <c:v>-9.8011876392689601E-16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63-4945-AA4A-42AC1DDD1F94}"/>
            </c:ext>
          </c:extLst>
        </c:ser>
        <c:ser>
          <c:idx val="4"/>
          <c:order val="4"/>
          <c:tx>
            <c:strRef>
              <c:f>'Periodograma 1'!$G$38</c:f>
              <c:strCache>
                <c:ptCount val="1"/>
                <c:pt idx="0">
                  <c:v>S5t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'Periodograma 1'!$G$39:$G$50</c:f>
              <c:numCache>
                <c:formatCode>0.00</c:formatCode>
                <c:ptCount val="12"/>
                <c:pt idx="0">
                  <c:v>0.49999999999999994</c:v>
                </c:pt>
                <c:pt idx="1">
                  <c:v>-0.8660254037844386</c:v>
                </c:pt>
                <c:pt idx="2">
                  <c:v>1</c:v>
                </c:pt>
                <c:pt idx="3">
                  <c:v>-0.86602540378443871</c:v>
                </c:pt>
                <c:pt idx="4">
                  <c:v>0.50000000000000056</c:v>
                </c:pt>
                <c:pt idx="5">
                  <c:v>6.1257422745431001E-16</c:v>
                </c:pt>
                <c:pt idx="6">
                  <c:v>-0.50000000000000011</c:v>
                </c:pt>
                <c:pt idx="7">
                  <c:v>0.86602540378443849</c:v>
                </c:pt>
                <c:pt idx="8">
                  <c:v>-1</c:v>
                </c:pt>
                <c:pt idx="9">
                  <c:v>0.86602540378443937</c:v>
                </c:pt>
                <c:pt idx="10">
                  <c:v>-0.50000000000000155</c:v>
                </c:pt>
                <c:pt idx="11">
                  <c:v>-1.22514845490862E-15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63-4945-AA4A-42AC1DDD1F94}"/>
            </c:ext>
          </c:extLst>
        </c:ser>
        <c:ser>
          <c:idx val="5"/>
          <c:order val="5"/>
          <c:tx>
            <c:strRef>
              <c:f>'Periodograma 1'!$H$38</c:f>
              <c:strCache>
                <c:ptCount val="1"/>
                <c:pt idx="0">
                  <c:v>S6t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'Periodograma 1'!$H$39:$H$50</c:f>
              <c:numCache>
                <c:formatCode>0.00</c:formatCode>
                <c:ptCount val="12"/>
                <c:pt idx="0">
                  <c:v>1.22514845490862E-16</c:v>
                </c:pt>
                <c:pt idx="1">
                  <c:v>-2.45029690981724E-16</c:v>
                </c:pt>
                <c:pt idx="2">
                  <c:v>3.67544536472586E-16</c:v>
                </c:pt>
                <c:pt idx="3">
                  <c:v>-4.90059381963448E-16</c:v>
                </c:pt>
                <c:pt idx="4">
                  <c:v>6.1257422745431001E-16</c:v>
                </c:pt>
                <c:pt idx="5">
                  <c:v>-7.3508907294517201E-16</c:v>
                </c:pt>
                <c:pt idx="6">
                  <c:v>8.5760391843603401E-16</c:v>
                </c:pt>
                <c:pt idx="7">
                  <c:v>-9.8011876392689601E-16</c:v>
                </c:pt>
                <c:pt idx="8">
                  <c:v>1.102633609417758E-15</c:v>
                </c:pt>
                <c:pt idx="9">
                  <c:v>-1.22514845490862E-15</c:v>
                </c:pt>
                <c:pt idx="10">
                  <c:v>4.9003769791999829E-15</c:v>
                </c:pt>
                <c:pt idx="11">
                  <c:v>-1.470178145890344E-15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63-4945-AA4A-42AC1DDD1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6283311"/>
        <c:axId val="221520863"/>
      </c:lineChart>
      <c:catAx>
        <c:axId val="1176283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1520863"/>
        <c:crosses val="autoZero"/>
        <c:auto val="1"/>
        <c:lblAlgn val="ctr"/>
        <c:lblOffset val="100"/>
        <c:noMultiLvlLbl val="0"/>
      </c:catAx>
      <c:valAx>
        <c:axId val="221520863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'Periodograma 1'!$N$71</c:f>
              <c:strCache>
                <c:ptCount val="1"/>
                <c:pt idx="0">
                  <c:v>I(fi)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'Periodograma 1'!$L$72:$L$77</c:f>
              <c:numCache>
                <c:formatCode>General</c:formatCode>
                <c:ptCount val="6"/>
                <c:pt idx="0">
                  <c:v>12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2.4</c:v>
                </c:pt>
                <c:pt idx="5">
                  <c:v>2</c:v>
                </c:pt>
              </c:numCache>
            </c:numRef>
          </c:xVal>
          <c:yVal>
            <c:numRef>
              <c:f>'Periodograma 1'!$N$72:$N$77</c:f>
              <c:numCache>
                <c:formatCode>0.00</c:formatCode>
                <c:ptCount val="6"/>
                <c:pt idx="0">
                  <c:v>254.96470895252804</c:v>
                </c:pt>
                <c:pt idx="1">
                  <c:v>0.19500000000000117</c:v>
                </c:pt>
                <c:pt idx="2">
                  <c:v>1.5599999999999943</c:v>
                </c:pt>
                <c:pt idx="3">
                  <c:v>3.2216666666666334</c:v>
                </c:pt>
                <c:pt idx="4">
                  <c:v>2.0852910474719546</c:v>
                </c:pt>
                <c:pt idx="5">
                  <c:v>2.1600000000000015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A2-409D-A706-6EBFFA010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399119"/>
        <c:axId val="1500403279"/>
      </c:scatterChart>
      <c:valAx>
        <c:axId val="150039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0403279"/>
        <c:crosses val="autoZero"/>
        <c:crossBetween val="midCat"/>
      </c:valAx>
      <c:valAx>
        <c:axId val="1500403279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0399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REGRESIÓN</a:t>
            </a:r>
            <a:r>
              <a:rPr lang="es-MX" baseline="0"/>
              <a:t> ARMÓNICA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'Periodograma 1'!$X$3</c:f>
              <c:strCache>
                <c:ptCount val="1"/>
                <c:pt idx="0">
                  <c:v>Zt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'Periodograma 1'!$X$4:$X$15</c:f>
              <c:numCache>
                <c:formatCode>General</c:formatCode>
                <c:ptCount val="12"/>
                <c:pt idx="0">
                  <c:v>3.4</c:v>
                </c:pt>
                <c:pt idx="1">
                  <c:v>4.5</c:v>
                </c:pt>
                <c:pt idx="2">
                  <c:v>4.3</c:v>
                </c:pt>
                <c:pt idx="3">
                  <c:v>8.6999999999999993</c:v>
                </c:pt>
                <c:pt idx="4">
                  <c:v>13.3</c:v>
                </c:pt>
                <c:pt idx="5">
                  <c:v>13.8</c:v>
                </c:pt>
                <c:pt idx="6">
                  <c:v>16.100000000000001</c:v>
                </c:pt>
                <c:pt idx="7">
                  <c:v>15.5</c:v>
                </c:pt>
                <c:pt idx="8">
                  <c:v>14.1</c:v>
                </c:pt>
                <c:pt idx="9">
                  <c:v>8.9</c:v>
                </c:pt>
                <c:pt idx="10">
                  <c:v>7.4</c:v>
                </c:pt>
                <c:pt idx="11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8-436A-A80C-DBC171DD2CBD}"/>
            </c:ext>
          </c:extLst>
        </c:ser>
        <c:ser>
          <c:idx val="1"/>
          <c:order val="1"/>
          <c:tx>
            <c:strRef>
              <c:f>'Periodograma 1'!$Y$3</c:f>
              <c:strCache>
                <c:ptCount val="1"/>
                <c:pt idx="0">
                  <c:v>Zt estimada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'Periodograma 1'!$Y$4:$Y$15</c:f>
              <c:numCache>
                <c:formatCode>0.00</c:formatCode>
                <c:ptCount val="12"/>
                <c:pt idx="0">
                  <c:v>3.1000000000000059</c:v>
                </c:pt>
                <c:pt idx="1">
                  <c:v>4.7999999999999989</c:v>
                </c:pt>
                <c:pt idx="2">
                  <c:v>4.0000000000000027</c:v>
                </c:pt>
                <c:pt idx="3">
                  <c:v>9.0000000000000036</c:v>
                </c:pt>
                <c:pt idx="4">
                  <c:v>12.999999999999993</c:v>
                </c:pt>
                <c:pt idx="5">
                  <c:v>14.1</c:v>
                </c:pt>
                <c:pt idx="6">
                  <c:v>15.800000000000008</c:v>
                </c:pt>
                <c:pt idx="7">
                  <c:v>15.799999999999994</c:v>
                </c:pt>
                <c:pt idx="8">
                  <c:v>13.799999999999997</c:v>
                </c:pt>
                <c:pt idx="9">
                  <c:v>9.2000000000000099</c:v>
                </c:pt>
                <c:pt idx="10">
                  <c:v>7.0999999999999961</c:v>
                </c:pt>
                <c:pt idx="11">
                  <c:v>3.8999999999999968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A8-436A-A80C-DBC171DD2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1480047"/>
        <c:axId val="701472975"/>
      </c:lineChart>
      <c:catAx>
        <c:axId val="701480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1472975"/>
        <c:crosses val="autoZero"/>
        <c:auto val="1"/>
        <c:lblAlgn val="ctr"/>
        <c:lblOffset val="100"/>
        <c:noMultiLvlLbl val="0"/>
      </c:catAx>
      <c:valAx>
        <c:axId val="701472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148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Omega vs f(w)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f(w)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</c:numCache>
            </c:numRef>
          </c:xVal>
          <c:yVal>
            <c:numRef>
              <c:f>Sheet1!$D$4:$D$35</c:f>
              <c:numCache>
                <c:formatCode>General</c:formatCode>
                <c:ptCount val="32"/>
                <c:pt idx="0">
                  <c:v>0.74272306776217822</c:v>
                </c:pt>
                <c:pt idx="1">
                  <c:v>0.73456800038006742</c:v>
                </c:pt>
                <c:pt idx="2">
                  <c:v>0.71121857849061065</c:v>
                </c:pt>
                <c:pt idx="3">
                  <c:v>0.67566208775372449</c:v>
                </c:pt>
                <c:pt idx="4">
                  <c:v>0.63187886826936579</c:v>
                </c:pt>
                <c:pt idx="5">
                  <c:v>0.58388399486350129</c:v>
                </c:pt>
                <c:pt idx="6">
                  <c:v>0.53504792088419417</c:v>
                </c:pt>
                <c:pt idx="7">
                  <c:v>0.48780788059371644</c:v>
                </c:pt>
                <c:pt idx="8">
                  <c:v>0.443685593168269</c:v>
                </c:pt>
                <c:pt idx="9">
                  <c:v>0.40346378842253311</c:v>
                </c:pt>
                <c:pt idx="10">
                  <c:v>0.36740269063992409</c:v>
                </c:pt>
                <c:pt idx="11">
                  <c:v>0.33543163337658211</c:v>
                </c:pt>
                <c:pt idx="12">
                  <c:v>0.30729348907568904</c:v>
                </c:pt>
                <c:pt idx="13">
                  <c:v>0.28264274791730631</c:v>
                </c:pt>
                <c:pt idx="14">
                  <c:v>0.26110687599867799</c:v>
                </c:pt>
                <c:pt idx="15">
                  <c:v>0.24232175398125791</c:v>
                </c:pt>
                <c:pt idx="16">
                  <c:v>0.22595016794827219</c:v>
                </c:pt>
                <c:pt idx="17">
                  <c:v>0.21168986667183484</c:v>
                </c:pt>
                <c:pt idx="18">
                  <c:v>0.19927555632712254</c:v>
                </c:pt>
                <c:pt idx="19">
                  <c:v>0.1884776106161497</c:v>
                </c:pt>
                <c:pt idx="20">
                  <c:v>0.17909918659529717</c:v>
                </c:pt>
                <c:pt idx="21">
                  <c:v>0.17097273269058363</c:v>
                </c:pt>
                <c:pt idx="22">
                  <c:v>0.16395643723903566</c:v>
                </c:pt>
                <c:pt idx="23">
                  <c:v>0.15793090179742073</c:v>
                </c:pt>
                <c:pt idx="24">
                  <c:v>0.15279616930337572</c:v>
                </c:pt>
                <c:pt idx="25">
                  <c:v>0.1484691506062697</c:v>
                </c:pt>
                <c:pt idx="26">
                  <c:v>0.14488144692928179</c:v>
                </c:pt>
                <c:pt idx="27">
                  <c:v>0.14197754373262442</c:v>
                </c:pt>
                <c:pt idx="28">
                  <c:v>0.13971334303297231</c:v>
                </c:pt>
                <c:pt idx="29">
                  <c:v>0.13805500041440344</c:v>
                </c:pt>
                <c:pt idx="30">
                  <c:v>0.1369780361860311</c:v>
                </c:pt>
                <c:pt idx="31">
                  <c:v>0.13646669537844272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D8-4B9E-9C9E-83802B20B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436048"/>
        <c:axId val="555421072"/>
      </c:scatterChart>
      <c:valAx>
        <c:axId val="55543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5421072"/>
        <c:crosses val="autoZero"/>
        <c:crossBetween val="midCat"/>
      </c:valAx>
      <c:valAx>
        <c:axId val="55542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543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Periodo vs f(w)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f(w)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Sheet1!$C$5:$C$35</c:f>
              <c:numCache>
                <c:formatCode>0.00</c:formatCode>
                <c:ptCount val="31"/>
                <c:pt idx="0">
                  <c:v>10</c:v>
                </c:pt>
                <c:pt idx="1">
                  <c:v>5</c:v>
                </c:pt>
                <c:pt idx="2">
                  <c:v>3.3333333333333335</c:v>
                </c:pt>
                <c:pt idx="3">
                  <c:v>2.5</c:v>
                </c:pt>
                <c:pt idx="4">
                  <c:v>2</c:v>
                </c:pt>
                <c:pt idx="5">
                  <c:v>1.6666666666666667</c:v>
                </c:pt>
                <c:pt idx="6">
                  <c:v>1.4285714285714286</c:v>
                </c:pt>
                <c:pt idx="7">
                  <c:v>1.25</c:v>
                </c:pt>
                <c:pt idx="8">
                  <c:v>1.1111111111111112</c:v>
                </c:pt>
                <c:pt idx="9">
                  <c:v>1</c:v>
                </c:pt>
                <c:pt idx="10">
                  <c:v>0.90909090909090906</c:v>
                </c:pt>
                <c:pt idx="11">
                  <c:v>0.83333333333333337</c:v>
                </c:pt>
                <c:pt idx="12">
                  <c:v>0.76923076923076916</c:v>
                </c:pt>
                <c:pt idx="13">
                  <c:v>0.7142857142857143</c:v>
                </c:pt>
                <c:pt idx="14">
                  <c:v>0.66666666666666663</c:v>
                </c:pt>
                <c:pt idx="15">
                  <c:v>0.625</c:v>
                </c:pt>
                <c:pt idx="16">
                  <c:v>0.58823529411764708</c:v>
                </c:pt>
                <c:pt idx="17">
                  <c:v>0.55555555555555558</c:v>
                </c:pt>
                <c:pt idx="18">
                  <c:v>0.52631578947368418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0.43478260869565222</c:v>
                </c:pt>
                <c:pt idx="23">
                  <c:v>0.41666666666666669</c:v>
                </c:pt>
                <c:pt idx="24">
                  <c:v>0.4</c:v>
                </c:pt>
                <c:pt idx="25">
                  <c:v>0.38461538461538458</c:v>
                </c:pt>
                <c:pt idx="26">
                  <c:v>0.37037037037037035</c:v>
                </c:pt>
                <c:pt idx="27">
                  <c:v>0.35714285714285715</c:v>
                </c:pt>
                <c:pt idx="28">
                  <c:v>0.34482758620689657</c:v>
                </c:pt>
                <c:pt idx="29">
                  <c:v>0.33333333333333331</c:v>
                </c:pt>
                <c:pt idx="30">
                  <c:v>0.32258064516129031</c:v>
                </c:pt>
              </c:numCache>
            </c:numRef>
          </c:xVal>
          <c:yVal>
            <c:numRef>
              <c:f>Sheet1!$D$4:$D$35</c:f>
              <c:numCache>
                <c:formatCode>General</c:formatCode>
                <c:ptCount val="32"/>
                <c:pt idx="0">
                  <c:v>0.74272306776217822</c:v>
                </c:pt>
                <c:pt idx="1">
                  <c:v>0.73456800038006742</c:v>
                </c:pt>
                <c:pt idx="2">
                  <c:v>0.71121857849061065</c:v>
                </c:pt>
                <c:pt idx="3">
                  <c:v>0.67566208775372449</c:v>
                </c:pt>
                <c:pt idx="4">
                  <c:v>0.63187886826936579</c:v>
                </c:pt>
                <c:pt idx="5">
                  <c:v>0.58388399486350129</c:v>
                </c:pt>
                <c:pt idx="6">
                  <c:v>0.53504792088419417</c:v>
                </c:pt>
                <c:pt idx="7">
                  <c:v>0.48780788059371644</c:v>
                </c:pt>
                <c:pt idx="8">
                  <c:v>0.443685593168269</c:v>
                </c:pt>
                <c:pt idx="9">
                  <c:v>0.40346378842253311</c:v>
                </c:pt>
                <c:pt idx="10">
                  <c:v>0.36740269063992409</c:v>
                </c:pt>
                <c:pt idx="11">
                  <c:v>0.33543163337658211</c:v>
                </c:pt>
                <c:pt idx="12">
                  <c:v>0.30729348907568904</c:v>
                </c:pt>
                <c:pt idx="13">
                  <c:v>0.28264274791730631</c:v>
                </c:pt>
                <c:pt idx="14">
                  <c:v>0.26110687599867799</c:v>
                </c:pt>
                <c:pt idx="15">
                  <c:v>0.24232175398125791</c:v>
                </c:pt>
                <c:pt idx="16">
                  <c:v>0.22595016794827219</c:v>
                </c:pt>
                <c:pt idx="17">
                  <c:v>0.21168986667183484</c:v>
                </c:pt>
                <c:pt idx="18">
                  <c:v>0.19927555632712254</c:v>
                </c:pt>
                <c:pt idx="19">
                  <c:v>0.1884776106161497</c:v>
                </c:pt>
                <c:pt idx="20">
                  <c:v>0.17909918659529717</c:v>
                </c:pt>
                <c:pt idx="21">
                  <c:v>0.17097273269058363</c:v>
                </c:pt>
                <c:pt idx="22">
                  <c:v>0.16395643723903566</c:v>
                </c:pt>
                <c:pt idx="23">
                  <c:v>0.15793090179742073</c:v>
                </c:pt>
                <c:pt idx="24">
                  <c:v>0.15279616930337572</c:v>
                </c:pt>
                <c:pt idx="25">
                  <c:v>0.1484691506062697</c:v>
                </c:pt>
                <c:pt idx="26">
                  <c:v>0.14488144692928179</c:v>
                </c:pt>
                <c:pt idx="27">
                  <c:v>0.14197754373262442</c:v>
                </c:pt>
                <c:pt idx="28">
                  <c:v>0.13971334303297231</c:v>
                </c:pt>
                <c:pt idx="29">
                  <c:v>0.13805500041440344</c:v>
                </c:pt>
                <c:pt idx="30">
                  <c:v>0.1369780361860311</c:v>
                </c:pt>
                <c:pt idx="31">
                  <c:v>0.13646669537844272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DE-4796-B03E-88CCADEC3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436048"/>
        <c:axId val="555421072"/>
      </c:scatterChart>
      <c:valAx>
        <c:axId val="55543604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5421072"/>
        <c:crosses val="autoZero"/>
        <c:crossBetween val="midCat"/>
      </c:valAx>
      <c:valAx>
        <c:axId val="55542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543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Sheet1!$D$43</c:f>
              <c:strCache>
                <c:ptCount val="1"/>
                <c:pt idx="0">
                  <c:v>f(w)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Sheet1!$B$44:$B$94</c:f>
              <c:numCache>
                <c:formatCode>General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</c:numCache>
            </c:numRef>
          </c:xVal>
          <c:yVal>
            <c:numRef>
              <c:f>Sheet1!$D$44:$D$94</c:f>
              <c:numCache>
                <c:formatCode>General</c:formatCode>
                <c:ptCount val="51"/>
                <c:pt idx="0">
                  <c:v>6.3661977236758122E-2</c:v>
                </c:pt>
                <c:pt idx="1">
                  <c:v>6.8737981507644388E-2</c:v>
                </c:pt>
                <c:pt idx="2">
                  <c:v>8.3763630048280718E-2</c:v>
                </c:pt>
                <c:pt idx="3">
                  <c:v>0.10813989766752781</c:v>
                </c:pt>
                <c:pt idx="4">
                  <c:v>0.14089497949916704</c:v>
                </c:pt>
                <c:pt idx="5">
                  <c:v>0.18072303379520893</c:v>
                </c:pt>
                <c:pt idx="6">
                  <c:v>0.22603624171556352</c:v>
                </c:pt>
                <c:pt idx="7">
                  <c:v>0.2750281086545428</c:v>
                </c:pt>
                <c:pt idx="8">
                  <c:v>0.32574548348006616</c:v>
                </c:pt>
                <c:pt idx="9">
                  <c:v>0.37616642450577104</c:v>
                </c:pt>
                <c:pt idx="10">
                  <c:v>0.42428080792544304</c:v>
                </c:pt>
                <c:pt idx="11">
                  <c:v>0.46817046510585691</c:v>
                </c:pt>
                <c:pt idx="12">
                  <c:v>0.50608565391705185</c:v>
                </c:pt>
                <c:pt idx="13">
                  <c:v>0.53651481542942259</c:v>
                </c:pt>
                <c:pt idx="14">
                  <c:v>0.55824483499824307</c:v>
                </c:pt>
                <c:pt idx="15">
                  <c:v>0.57040940531634632</c:v>
                </c:pt>
                <c:pt idx="16">
                  <c:v>0.57252356335267118</c:v>
                </c:pt>
                <c:pt idx="17">
                  <c:v>0.56450302429792099</c:v>
                </c:pt>
                <c:pt idx="18">
                  <c:v>0.54666754173393362</c:v>
                </c:pt>
                <c:pt idx="19">
                  <c:v>0.51972816006741573</c:v>
                </c:pt>
                <c:pt idx="20">
                  <c:v>0.48475886743327645</c:v>
                </c:pt>
                <c:pt idx="21">
                  <c:v>0.4431537791768545</c:v>
                </c:pt>
                <c:pt idx="22">
                  <c:v>0.39657155887448542</c:v>
                </c:pt>
                <c:pt idx="23">
                  <c:v>0.34686929265092814</c:v>
                </c:pt>
                <c:pt idx="24">
                  <c:v>0.2960284530159446</c:v>
                </c:pt>
                <c:pt idx="25">
                  <c:v>0.2460759038082348</c:v>
                </c:pt>
                <c:pt idx="26">
                  <c:v>0.19900309553032547</c:v>
                </c:pt>
                <c:pt idx="27">
                  <c:v>0.15668667250142043</c:v>
                </c:pt>
                <c:pt idx="28">
                  <c:v>0.12081365697048735</c:v>
                </c:pt>
                <c:pt idx="29">
                  <c:v>9.2814192862897452E-2</c:v>
                </c:pt>
                <c:pt idx="30">
                  <c:v>7.3804530455202147E-2</c:v>
                </c:pt>
                <c:pt idx="31">
                  <c:v>6.4542524999137527E-2</c:v>
                </c:pt>
                <c:pt idx="32">
                  <c:v>6.5397423424288545E-2</c:v>
                </c:pt>
                <c:pt idx="33">
                  <c:v>7.6335143628232308E-2</c:v>
                </c:pt>
                <c:pt idx="34">
                  <c:v>9.6919633222409776E-2</c:v>
                </c:pt>
                <c:pt idx="35">
                  <c:v>0.12633025356481428</c:v>
                </c:pt>
                <c:pt idx="36">
                  <c:v>0.16339449603297357</c:v>
                </c:pt>
                <c:pt idx="37">
                  <c:v>0.20663472624266288</c:v>
                </c:pt>
                <c:pt idx="38">
                  <c:v>0.25432709266785869</c:v>
                </c:pt>
                <c:pt idx="39">
                  <c:v>0.30457025116115422</c:v>
                </c:pt>
                <c:pt idx="40">
                  <c:v>0.35536116554487668</c:v>
                </c:pt>
                <c:pt idx="41">
                  <c:v>0.40467496234254569</c:v>
                </c:pt>
                <c:pt idx="42">
                  <c:v>0.45054565609452352</c:v>
                </c:pt>
                <c:pt idx="43">
                  <c:v>0.49114452699426286</c:v>
                </c:pt>
                <c:pt idx="44">
                  <c:v>0.52485302617613749</c:v>
                </c:pt>
                <c:pt idx="45">
                  <c:v>0.55032730215108583</c:v>
                </c:pt>
                <c:pt idx="46">
                  <c:v>0.56655177592471362</c:v>
                </c:pt>
                <c:pt idx="47">
                  <c:v>0.57287962892695399</c:v>
                </c:pt>
                <c:pt idx="48">
                  <c:v>0.56905858962730227</c:v>
                </c:pt>
                <c:pt idx="49">
                  <c:v>0.55524099080464884</c:v>
                </c:pt>
                <c:pt idx="50">
                  <c:v>0.53197769652009852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F6-4BEB-BD48-5961B279E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936672"/>
        <c:axId val="552937088"/>
      </c:scatterChart>
      <c:valAx>
        <c:axId val="55293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2937088"/>
        <c:crosses val="autoZero"/>
        <c:crossBetween val="midCat"/>
      </c:valAx>
      <c:valAx>
        <c:axId val="55293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293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Sheet1!$C$44:$C$94</c:f>
              <c:numCache>
                <c:formatCode>0.00</c:formatCode>
                <c:ptCount val="51"/>
                <c:pt idx="0">
                  <c:v>0</c:v>
                </c:pt>
                <c:pt idx="1">
                  <c:v>5</c:v>
                </c:pt>
                <c:pt idx="2">
                  <c:v>2.5</c:v>
                </c:pt>
                <c:pt idx="3">
                  <c:v>1.6666666666666667</c:v>
                </c:pt>
                <c:pt idx="4">
                  <c:v>1.25</c:v>
                </c:pt>
                <c:pt idx="5">
                  <c:v>1</c:v>
                </c:pt>
                <c:pt idx="6">
                  <c:v>0.83333333333333337</c:v>
                </c:pt>
                <c:pt idx="7">
                  <c:v>0.7142857142857143</c:v>
                </c:pt>
                <c:pt idx="8">
                  <c:v>0.625</c:v>
                </c:pt>
                <c:pt idx="9">
                  <c:v>0.55555555555555558</c:v>
                </c:pt>
                <c:pt idx="10">
                  <c:v>0.5</c:v>
                </c:pt>
                <c:pt idx="11">
                  <c:v>0.45454545454545453</c:v>
                </c:pt>
                <c:pt idx="12">
                  <c:v>0.41666666666666669</c:v>
                </c:pt>
                <c:pt idx="13">
                  <c:v>0.38461538461538458</c:v>
                </c:pt>
                <c:pt idx="14">
                  <c:v>0.35714285714285715</c:v>
                </c:pt>
                <c:pt idx="15">
                  <c:v>0.33333333333333331</c:v>
                </c:pt>
                <c:pt idx="16">
                  <c:v>0.3125</c:v>
                </c:pt>
                <c:pt idx="17">
                  <c:v>0.29411764705882354</c:v>
                </c:pt>
                <c:pt idx="18">
                  <c:v>0.27777777777777779</c:v>
                </c:pt>
                <c:pt idx="19">
                  <c:v>0.26315789473684209</c:v>
                </c:pt>
                <c:pt idx="20">
                  <c:v>0.25</c:v>
                </c:pt>
                <c:pt idx="21">
                  <c:v>0.23809523809523808</c:v>
                </c:pt>
                <c:pt idx="22">
                  <c:v>0.22727272727272727</c:v>
                </c:pt>
                <c:pt idx="23">
                  <c:v>0.21739130434782611</c:v>
                </c:pt>
                <c:pt idx="24">
                  <c:v>0.20833333333333334</c:v>
                </c:pt>
                <c:pt idx="25">
                  <c:v>0.2</c:v>
                </c:pt>
                <c:pt idx="26">
                  <c:v>0.19230769230769229</c:v>
                </c:pt>
                <c:pt idx="27">
                  <c:v>0.18518518518518517</c:v>
                </c:pt>
                <c:pt idx="28">
                  <c:v>0.17857142857142858</c:v>
                </c:pt>
                <c:pt idx="29">
                  <c:v>0.17241379310344829</c:v>
                </c:pt>
                <c:pt idx="30">
                  <c:v>0.16666666666666666</c:v>
                </c:pt>
                <c:pt idx="31">
                  <c:v>0.16129032258064516</c:v>
                </c:pt>
                <c:pt idx="32">
                  <c:v>0</c:v>
                </c:pt>
                <c:pt idx="33">
                  <c:v>0.15151515151515152</c:v>
                </c:pt>
                <c:pt idx="34">
                  <c:v>0.14705882352941177</c:v>
                </c:pt>
                <c:pt idx="35">
                  <c:v>0.14285714285714285</c:v>
                </c:pt>
                <c:pt idx="36">
                  <c:v>0.1388888888888889</c:v>
                </c:pt>
                <c:pt idx="37">
                  <c:v>0.13513513513513511</c:v>
                </c:pt>
                <c:pt idx="38">
                  <c:v>0.13157894736842105</c:v>
                </c:pt>
                <c:pt idx="39">
                  <c:v>0</c:v>
                </c:pt>
                <c:pt idx="40">
                  <c:v>0.125</c:v>
                </c:pt>
                <c:pt idx="41">
                  <c:v>0.12195121951219513</c:v>
                </c:pt>
                <c:pt idx="42">
                  <c:v>0.11904761904761904</c:v>
                </c:pt>
                <c:pt idx="43">
                  <c:v>0.11627906976744186</c:v>
                </c:pt>
                <c:pt idx="44">
                  <c:v>0</c:v>
                </c:pt>
                <c:pt idx="45">
                  <c:v>0.1111111111111111</c:v>
                </c:pt>
                <c:pt idx="46">
                  <c:v>0.10869565217391305</c:v>
                </c:pt>
                <c:pt idx="47">
                  <c:v>0</c:v>
                </c:pt>
                <c:pt idx="48">
                  <c:v>0.10416666666666667</c:v>
                </c:pt>
                <c:pt idx="49">
                  <c:v>0</c:v>
                </c:pt>
                <c:pt idx="50">
                  <c:v>0.1</c:v>
                </c:pt>
              </c:numCache>
            </c:numRef>
          </c:xVal>
          <c:yVal>
            <c:numRef>
              <c:f>Sheet1!$D$44:$D$94</c:f>
              <c:numCache>
                <c:formatCode>General</c:formatCode>
                <c:ptCount val="51"/>
                <c:pt idx="0">
                  <c:v>6.3661977236758122E-2</c:v>
                </c:pt>
                <c:pt idx="1">
                  <c:v>6.8737981507644388E-2</c:v>
                </c:pt>
                <c:pt idx="2">
                  <c:v>8.3763630048280718E-2</c:v>
                </c:pt>
                <c:pt idx="3">
                  <c:v>0.10813989766752781</c:v>
                </c:pt>
                <c:pt idx="4">
                  <c:v>0.14089497949916704</c:v>
                </c:pt>
                <c:pt idx="5">
                  <c:v>0.18072303379520893</c:v>
                </c:pt>
                <c:pt idx="6">
                  <c:v>0.22603624171556352</c:v>
                </c:pt>
                <c:pt idx="7">
                  <c:v>0.2750281086545428</c:v>
                </c:pt>
                <c:pt idx="8">
                  <c:v>0.32574548348006616</c:v>
                </c:pt>
                <c:pt idx="9">
                  <c:v>0.37616642450577104</c:v>
                </c:pt>
                <c:pt idx="10">
                  <c:v>0.42428080792544304</c:v>
                </c:pt>
                <c:pt idx="11">
                  <c:v>0.46817046510585691</c:v>
                </c:pt>
                <c:pt idx="12">
                  <c:v>0.50608565391705185</c:v>
                </c:pt>
                <c:pt idx="13">
                  <c:v>0.53651481542942259</c:v>
                </c:pt>
                <c:pt idx="14">
                  <c:v>0.55824483499824307</c:v>
                </c:pt>
                <c:pt idx="15">
                  <c:v>0.57040940531634632</c:v>
                </c:pt>
                <c:pt idx="16">
                  <c:v>0.57252356335267118</c:v>
                </c:pt>
                <c:pt idx="17">
                  <c:v>0.56450302429792099</c:v>
                </c:pt>
                <c:pt idx="18">
                  <c:v>0.54666754173393362</c:v>
                </c:pt>
                <c:pt idx="19">
                  <c:v>0.51972816006741573</c:v>
                </c:pt>
                <c:pt idx="20">
                  <c:v>0.48475886743327645</c:v>
                </c:pt>
                <c:pt idx="21">
                  <c:v>0.4431537791768545</c:v>
                </c:pt>
                <c:pt idx="22">
                  <c:v>0.39657155887448542</c:v>
                </c:pt>
                <c:pt idx="23">
                  <c:v>0.34686929265092814</c:v>
                </c:pt>
                <c:pt idx="24">
                  <c:v>0.2960284530159446</c:v>
                </c:pt>
                <c:pt idx="25">
                  <c:v>0.2460759038082348</c:v>
                </c:pt>
                <c:pt idx="26">
                  <c:v>0.19900309553032547</c:v>
                </c:pt>
                <c:pt idx="27">
                  <c:v>0.15668667250142043</c:v>
                </c:pt>
                <c:pt idx="28">
                  <c:v>0.12081365697048735</c:v>
                </c:pt>
                <c:pt idx="29">
                  <c:v>9.2814192862897452E-2</c:v>
                </c:pt>
                <c:pt idx="30">
                  <c:v>7.3804530455202147E-2</c:v>
                </c:pt>
                <c:pt idx="31">
                  <c:v>6.4542524999137527E-2</c:v>
                </c:pt>
                <c:pt idx="32">
                  <c:v>6.5397423424288545E-2</c:v>
                </c:pt>
                <c:pt idx="33">
                  <c:v>7.6335143628232308E-2</c:v>
                </c:pt>
                <c:pt idx="34">
                  <c:v>9.6919633222409776E-2</c:v>
                </c:pt>
                <c:pt idx="35">
                  <c:v>0.12633025356481428</c:v>
                </c:pt>
                <c:pt idx="36">
                  <c:v>0.16339449603297357</c:v>
                </c:pt>
                <c:pt idx="37">
                  <c:v>0.20663472624266288</c:v>
                </c:pt>
                <c:pt idx="38">
                  <c:v>0.25432709266785869</c:v>
                </c:pt>
                <c:pt idx="39">
                  <c:v>0.30457025116115422</c:v>
                </c:pt>
                <c:pt idx="40">
                  <c:v>0.35536116554487668</c:v>
                </c:pt>
                <c:pt idx="41">
                  <c:v>0.40467496234254569</c:v>
                </c:pt>
                <c:pt idx="42">
                  <c:v>0.45054565609452352</c:v>
                </c:pt>
                <c:pt idx="43">
                  <c:v>0.49114452699426286</c:v>
                </c:pt>
                <c:pt idx="44">
                  <c:v>0.52485302617613749</c:v>
                </c:pt>
                <c:pt idx="45">
                  <c:v>0.55032730215108583</c:v>
                </c:pt>
                <c:pt idx="46">
                  <c:v>0.56655177592471362</c:v>
                </c:pt>
                <c:pt idx="47">
                  <c:v>0.57287962892695399</c:v>
                </c:pt>
                <c:pt idx="48">
                  <c:v>0.56905858962730227</c:v>
                </c:pt>
                <c:pt idx="49">
                  <c:v>0.55524099080464884</c:v>
                </c:pt>
                <c:pt idx="50">
                  <c:v>0.53197769652009852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1C-48B3-991B-9ED68379D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080112"/>
        <c:axId val="1831088016"/>
      </c:scatterChart>
      <c:valAx>
        <c:axId val="183108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31088016"/>
        <c:crosses val="autoZero"/>
        <c:crossBetween val="midCat"/>
      </c:valAx>
      <c:valAx>
        <c:axId val="183108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3108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8.xml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chart" Target="../charts/chart7.xml"/><Relationship Id="rId6" Type="http://schemas.openxmlformats.org/officeDocument/2006/relationships/chart" Target="../charts/chart9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image" Target="../media/image5.png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228600</xdr:colOff>
      <xdr:row>13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74E921-1278-492F-A413-8AE90426D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12700</xdr:colOff>
      <xdr:row>1</xdr:row>
      <xdr:rowOff>171450</xdr:rowOff>
    </xdr:from>
    <xdr:to>
      <xdr:col>18</xdr:col>
      <xdr:colOff>241300</xdr:colOff>
      <xdr:row>13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B79AC8-3B03-4508-8774-4BCB5DFB79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38100</xdr:colOff>
      <xdr:row>2</xdr:row>
      <xdr:rowOff>12700</xdr:rowOff>
    </xdr:from>
    <xdr:to>
      <xdr:col>27</xdr:col>
      <xdr:colOff>266700</xdr:colOff>
      <xdr:row>13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38CDD2-4EE9-40CE-AACE-F6A714936D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90715</xdr:colOff>
      <xdr:row>1</xdr:row>
      <xdr:rowOff>27214</xdr:rowOff>
    </xdr:from>
    <xdr:to>
      <xdr:col>38</xdr:col>
      <xdr:colOff>319315</xdr:colOff>
      <xdr:row>13</xdr:row>
      <xdr:rowOff>4536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1CF93E-BE37-482D-8AE4-2CEFA4F2E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108858</xdr:colOff>
      <xdr:row>13</xdr:row>
      <xdr:rowOff>36286</xdr:rowOff>
    </xdr:from>
    <xdr:to>
      <xdr:col>38</xdr:col>
      <xdr:colOff>337458</xdr:colOff>
      <xdr:row>25</xdr:row>
      <xdr:rowOff>13607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95DD49-2C22-41A8-829D-5842527D7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18143</xdr:colOff>
      <xdr:row>2</xdr:row>
      <xdr:rowOff>18143</xdr:rowOff>
    </xdr:from>
    <xdr:to>
      <xdr:col>48</xdr:col>
      <xdr:colOff>246743</xdr:colOff>
      <xdr:row>13</xdr:row>
      <xdr:rowOff>176893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A140204-8BB1-4E19-A647-E54B24CD2A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16</xdr:row>
      <xdr:rowOff>12700</xdr:rowOff>
    </xdr:from>
    <xdr:to>
      <xdr:col>7</xdr:col>
      <xdr:colOff>358775</xdr:colOff>
      <xdr:row>30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2038F-5943-485C-9C75-A3D77BB3C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228600</xdr:colOff>
      <xdr:row>0</xdr:row>
      <xdr:rowOff>38100</xdr:rowOff>
    </xdr:from>
    <xdr:to>
      <xdr:col>13</xdr:col>
      <xdr:colOff>307804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A4D838-58CE-4328-82B6-9C4B2344D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8700" y="38100"/>
          <a:ext cx="1603204" cy="755650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50</xdr:row>
      <xdr:rowOff>38100</xdr:rowOff>
    </xdr:from>
    <xdr:to>
      <xdr:col>7</xdr:col>
      <xdr:colOff>320675</xdr:colOff>
      <xdr:row>65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50AAEF-32E9-4C01-9A1A-6AC980FCF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565149</xdr:colOff>
      <xdr:row>24</xdr:row>
      <xdr:rowOff>57150</xdr:rowOff>
    </xdr:from>
    <xdr:to>
      <xdr:col>13</xdr:col>
      <xdr:colOff>581712</xdr:colOff>
      <xdr:row>28</xdr:row>
      <xdr:rowOff>107950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B59C64-DDB9-427B-B258-FD24B0819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42249" y="4749800"/>
          <a:ext cx="1540563" cy="787400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666750</xdr:colOff>
      <xdr:row>65</xdr:row>
      <xdr:rowOff>171450</xdr:rowOff>
    </xdr:from>
    <xdr:to>
      <xdr:col>12</xdr:col>
      <xdr:colOff>714435</xdr:colOff>
      <xdr:row>68</xdr:row>
      <xdr:rowOff>165100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A95B22-A997-4186-A85E-2A88A02F2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07250" y="12687300"/>
          <a:ext cx="1552635" cy="546100"/>
        </a:xfrm>
        <a:prstGeom prst="rect">
          <a:avLst/>
        </a:prstGeom>
      </xdr:spPr>
    </xdr:pic>
    <xdr:clientData/>
  </xdr:twoCellAnchor>
  <xdr:twoCellAnchor>
    <xdr:from>
      <xdr:col>6</xdr:col>
      <xdr:colOff>136525</xdr:colOff>
      <xdr:row>78</xdr:row>
      <xdr:rowOff>25400</xdr:rowOff>
    </xdr:from>
    <xdr:to>
      <xdr:col>12</xdr:col>
      <xdr:colOff>587375</xdr:colOff>
      <xdr:row>93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D1FEE7-4108-4EA0-88F9-2E5F79196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553357</xdr:colOff>
      <xdr:row>0</xdr:row>
      <xdr:rowOff>0</xdr:rowOff>
    </xdr:from>
    <xdr:to>
      <xdr:col>25</xdr:col>
      <xdr:colOff>190501</xdr:colOff>
      <xdr:row>2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521F978-D609-41B1-BAEF-56081CE78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468928" y="0"/>
          <a:ext cx="2222502" cy="635000"/>
        </a:xfrm>
        <a:prstGeom prst="rect">
          <a:avLst/>
        </a:prstGeom>
      </xdr:spPr>
    </xdr:pic>
    <xdr:clientData/>
  </xdr:twoCellAnchor>
  <xdr:twoCellAnchor>
    <xdr:from>
      <xdr:col>17</xdr:col>
      <xdr:colOff>439963</xdr:colOff>
      <xdr:row>16</xdr:row>
      <xdr:rowOff>29935</xdr:rowOff>
    </xdr:from>
    <xdr:to>
      <xdr:col>27</xdr:col>
      <xdr:colOff>0</xdr:colOff>
      <xdr:row>33</xdr:row>
      <xdr:rowOff>281212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E002F82-A1C4-458B-AE7A-7DFDA4876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114300</xdr:colOff>
      <xdr:row>0</xdr:row>
      <xdr:rowOff>0</xdr:rowOff>
    </xdr:from>
    <xdr:to>
      <xdr:col>22</xdr:col>
      <xdr:colOff>463881</xdr:colOff>
      <xdr:row>12</xdr:row>
      <xdr:rowOff>6464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6E6056-6D53-47CB-84D4-8E44614C5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0"/>
          <a:ext cx="6445581" cy="2216264"/>
        </a:xfrm>
        <a:prstGeom prst="rect">
          <a:avLst/>
        </a:prstGeom>
      </xdr:spPr>
    </xdr:pic>
    <xdr:clientData/>
  </xdr:twoCellAnchor>
  <xdr:twoCellAnchor>
    <xdr:from>
      <xdr:col>4</xdr:col>
      <xdr:colOff>434975</xdr:colOff>
      <xdr:row>0</xdr:row>
      <xdr:rowOff>0</xdr:rowOff>
    </xdr:from>
    <xdr:to>
      <xdr:col>12</xdr:col>
      <xdr:colOff>114300</xdr:colOff>
      <xdr:row>11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C203F8-E280-4CCA-A2BB-F07629617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412750</xdr:colOff>
      <xdr:row>11</xdr:row>
      <xdr:rowOff>133350</xdr:rowOff>
    </xdr:from>
    <xdr:to>
      <xdr:col>12</xdr:col>
      <xdr:colOff>92075</xdr:colOff>
      <xdr:row>23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23ADAA-0FB0-4887-9B2B-E28A5B243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22225</xdr:colOff>
      <xdr:row>42</xdr:row>
      <xdr:rowOff>44450</xdr:rowOff>
    </xdr:from>
    <xdr:to>
      <xdr:col>12</xdr:col>
      <xdr:colOff>327025</xdr:colOff>
      <xdr:row>57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67866A-A57E-4A33-B5E7-AD6E9813D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523875</xdr:colOff>
      <xdr:row>60</xdr:row>
      <xdr:rowOff>0</xdr:rowOff>
    </xdr:from>
    <xdr:to>
      <xdr:col>13</xdr:col>
      <xdr:colOff>219075</xdr:colOff>
      <xdr:row>74</xdr:row>
      <xdr:rowOff>165100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406518E-D5F9-4C12-A4CB-FC3B5A294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4A48-4F86-4CB3-8AC7-A6CC4DB4EA42}">
  <dimension ref="A1:AO102"/>
  <sheetViews>
    <sheetView zoomScale="70" zoomScaleNormal="70" workbookViewId="0">
      <selection activeCell="B3" sqref="B3"/>
    </sheetView>
  </sheetViews>
  <sheetFormatPr defaultRowHeight="14.5" x14ac:dyDescent="0.35"/>
  <sheetData>
    <row r="1" spans="1:41" x14ac:dyDescent="0.35">
      <c r="A1" s="1" t="s">
        <v>0</v>
      </c>
      <c r="B1" s="1" t="s">
        <v>1</v>
      </c>
      <c r="J1" s="1" t="s">
        <v>3</v>
      </c>
      <c r="K1" s="1" t="s">
        <v>4</v>
      </c>
      <c r="S1" s="1" t="s">
        <v>5</v>
      </c>
      <c r="T1" s="1" t="s">
        <v>6</v>
      </c>
      <c r="AC1" s="1" t="s">
        <v>7</v>
      </c>
      <c r="AN1" s="3" t="s">
        <v>16</v>
      </c>
    </row>
    <row r="2" spans="1:41" x14ac:dyDescent="0.35">
      <c r="A2" s="2" t="s">
        <v>2</v>
      </c>
      <c r="B2" s="2" t="s">
        <v>0</v>
      </c>
      <c r="J2" s="2" t="s">
        <v>2</v>
      </c>
      <c r="K2" s="2" t="s">
        <v>3</v>
      </c>
      <c r="S2" s="2" t="s">
        <v>2</v>
      </c>
      <c r="T2" t="s">
        <v>5</v>
      </c>
      <c r="AC2" s="2" t="s">
        <v>2</v>
      </c>
      <c r="AD2" s="2" t="s">
        <v>8</v>
      </c>
      <c r="AE2" s="2" t="s">
        <v>9</v>
      </c>
      <c r="AN2" s="2" t="s">
        <v>2</v>
      </c>
      <c r="AO2" t="s">
        <v>17</v>
      </c>
    </row>
    <row r="3" spans="1:41" x14ac:dyDescent="0.35">
      <c r="A3" s="2">
        <v>1</v>
      </c>
      <c r="B3">
        <f>6*SIN(2*PI()*(1/10)*A3+PI()/4)</f>
        <v>5.9261300435708266</v>
      </c>
      <c r="J3" s="2">
        <v>1</v>
      </c>
      <c r="K3">
        <f>4*SIN(2*PI()*(1/6)*J3+PI()/4)</f>
        <v>3.8637033051562732</v>
      </c>
      <c r="S3" s="2">
        <v>1</v>
      </c>
      <c r="T3">
        <f>6*SIN(2*PI()*(1/18)*S3+PI()/4)</f>
        <v>5.4378467222198994</v>
      </c>
      <c r="AC3" s="2">
        <v>1</v>
      </c>
      <c r="AD3">
        <f>B3+K3+T3</f>
        <v>15.227680070946999</v>
      </c>
      <c r="AE3">
        <f ca="1">_xlfn.NORM.INV(RAND(),0,2)</f>
        <v>0.90370747271908536</v>
      </c>
      <c r="AN3" s="2">
        <v>1</v>
      </c>
      <c r="AO3">
        <f ca="1">AD3+AE3</f>
        <v>16.131387543666083</v>
      </c>
    </row>
    <row r="4" spans="1:41" x14ac:dyDescent="0.35">
      <c r="A4" s="2">
        <v>2</v>
      </c>
      <c r="B4">
        <f t="shared" ref="B4:B67" si="0">6*SIN(2*PI()*(1/10)*A4+PI()/4)</f>
        <v>5.3460391451302076</v>
      </c>
      <c r="J4" s="2">
        <v>2</v>
      </c>
      <c r="K4">
        <f t="shared" ref="K4:K67" si="1">4*SIN(2*PI()*(1/6)*J4+PI()/4)</f>
        <v>1.0352761804100841</v>
      </c>
      <c r="S4" s="2">
        <v>2</v>
      </c>
      <c r="T4">
        <f t="shared" ref="T4:T67" si="2">6*SIN(2*PI()*(1/18)*S4+PI()/4)</f>
        <v>5.9771681885504737</v>
      </c>
      <c r="AC4" s="2">
        <v>2</v>
      </c>
      <c r="AD4">
        <f t="shared" ref="AD4:AD67" si="3">B4+K4+T4</f>
        <v>12.358483514090764</v>
      </c>
      <c r="AE4">
        <f t="shared" ref="AE4:AE67" ca="1" si="4">_xlfn.NORM.INV(RAND(),0,2)</f>
        <v>-1.2615403316945997</v>
      </c>
      <c r="AN4" s="2">
        <v>2</v>
      </c>
      <c r="AO4">
        <f t="shared" ref="AO4:AO67" ca="1" si="5">AD4+AE4</f>
        <v>11.096943182396165</v>
      </c>
    </row>
    <row r="5" spans="1:41" x14ac:dyDescent="0.35">
      <c r="A5" s="2">
        <v>3</v>
      </c>
      <c r="B5">
        <f t="shared" si="0"/>
        <v>2.7239429984372814</v>
      </c>
      <c r="J5" s="2">
        <v>3</v>
      </c>
      <c r="K5">
        <f t="shared" si="1"/>
        <v>-2.8284271247461898</v>
      </c>
      <c r="S5" s="2">
        <v>3</v>
      </c>
      <c r="T5">
        <f t="shared" si="2"/>
        <v>5.7955549577344101</v>
      </c>
      <c r="AC5" s="2">
        <v>3</v>
      </c>
      <c r="AD5">
        <f t="shared" si="3"/>
        <v>5.6910708314255016</v>
      </c>
      <c r="AE5">
        <f t="shared" ca="1" si="4"/>
        <v>1.5613836022566077</v>
      </c>
      <c r="AN5" s="2">
        <v>3</v>
      </c>
      <c r="AO5">
        <f t="shared" ca="1" si="5"/>
        <v>7.2524544336821091</v>
      </c>
    </row>
    <row r="6" spans="1:41" x14ac:dyDescent="0.35">
      <c r="A6" s="2">
        <v>4</v>
      </c>
      <c r="B6">
        <f t="shared" si="0"/>
        <v>-0.93860679024138438</v>
      </c>
      <c r="J6" s="2">
        <v>4</v>
      </c>
      <c r="K6">
        <f t="shared" si="1"/>
        <v>-3.8637033051562737</v>
      </c>
      <c r="S6" s="2">
        <v>4</v>
      </c>
      <c r="T6">
        <f t="shared" si="2"/>
        <v>4.9149122657339497</v>
      </c>
      <c r="AC6" s="2">
        <v>4</v>
      </c>
      <c r="AD6">
        <f t="shared" si="3"/>
        <v>0.11260217033629161</v>
      </c>
      <c r="AE6">
        <f t="shared" ca="1" si="4"/>
        <v>-0.58936376855190054</v>
      </c>
      <c r="AN6" s="2">
        <v>4</v>
      </c>
      <c r="AO6">
        <f t="shared" ca="1" si="5"/>
        <v>-0.47676159821560893</v>
      </c>
    </row>
    <row r="7" spans="1:41" x14ac:dyDescent="0.35">
      <c r="A7" s="2">
        <v>5</v>
      </c>
      <c r="B7">
        <f t="shared" si="0"/>
        <v>-4.2426406871192848</v>
      </c>
      <c r="J7" s="2">
        <v>5</v>
      </c>
      <c r="K7">
        <f t="shared" si="1"/>
        <v>-1.0352761804100863</v>
      </c>
      <c r="S7" s="2">
        <v>5</v>
      </c>
      <c r="T7">
        <f t="shared" si="2"/>
        <v>3.4414586181062781</v>
      </c>
      <c r="AC7" s="2">
        <v>5</v>
      </c>
      <c r="AD7">
        <f t="shared" si="3"/>
        <v>-1.8364582494230932</v>
      </c>
      <c r="AE7">
        <f t="shared" ca="1" si="4"/>
        <v>-1.1754591796909108</v>
      </c>
      <c r="AN7" s="2">
        <v>5</v>
      </c>
      <c r="AO7">
        <f t="shared" ca="1" si="5"/>
        <v>-3.0119174291140043</v>
      </c>
    </row>
    <row r="8" spans="1:41" x14ac:dyDescent="0.35">
      <c r="A8" s="2">
        <v>6</v>
      </c>
      <c r="B8">
        <f t="shared" si="0"/>
        <v>-5.9261300435708257</v>
      </c>
      <c r="J8" s="2">
        <v>6</v>
      </c>
      <c r="K8">
        <f t="shared" si="1"/>
        <v>2.8284271247461894</v>
      </c>
      <c r="O8" s="1"/>
      <c r="S8" s="2">
        <v>6</v>
      </c>
      <c r="T8">
        <f t="shared" si="2"/>
        <v>1.5529142706151262</v>
      </c>
      <c r="AC8" s="2">
        <v>6</v>
      </c>
      <c r="AD8">
        <f t="shared" si="3"/>
        <v>-1.5447886482095101</v>
      </c>
      <c r="AE8">
        <f t="shared" ca="1" si="4"/>
        <v>-7.7410200488622433E-2</v>
      </c>
      <c r="AN8" s="2">
        <v>6</v>
      </c>
      <c r="AO8">
        <f t="shared" ca="1" si="5"/>
        <v>-1.6221988486981325</v>
      </c>
    </row>
    <row r="9" spans="1:41" x14ac:dyDescent="0.35">
      <c r="A9" s="2">
        <v>7</v>
      </c>
      <c r="B9">
        <f t="shared" si="0"/>
        <v>-5.3460391451302076</v>
      </c>
      <c r="J9" s="2">
        <v>7</v>
      </c>
      <c r="K9">
        <f t="shared" si="1"/>
        <v>3.8637033051562737</v>
      </c>
      <c r="S9" s="2">
        <v>7</v>
      </c>
      <c r="T9">
        <f t="shared" si="2"/>
        <v>-0.52293445648594772</v>
      </c>
      <c r="AC9" s="2">
        <v>7</v>
      </c>
      <c r="AD9">
        <f t="shared" si="3"/>
        <v>-2.0052702964598819</v>
      </c>
      <c r="AE9">
        <f t="shared" ca="1" si="4"/>
        <v>1.3901254027292875</v>
      </c>
      <c r="AN9" s="2">
        <v>7</v>
      </c>
      <c r="AO9">
        <f t="shared" ca="1" si="5"/>
        <v>-0.61514489373059433</v>
      </c>
    </row>
    <row r="10" spans="1:41" x14ac:dyDescent="0.35">
      <c r="A10" s="2">
        <v>8</v>
      </c>
      <c r="B10">
        <f t="shared" si="0"/>
        <v>-2.7239429984372818</v>
      </c>
      <c r="J10" s="2">
        <v>8</v>
      </c>
      <c r="K10">
        <f t="shared" si="1"/>
        <v>1.0352761804100901</v>
      </c>
      <c r="S10" s="2">
        <v>8</v>
      </c>
      <c r="T10">
        <f t="shared" si="2"/>
        <v>-2.5357095704441956</v>
      </c>
      <c r="AC10" s="2">
        <v>8</v>
      </c>
      <c r="AD10">
        <f t="shared" si="3"/>
        <v>-4.2243763884713879</v>
      </c>
      <c r="AE10">
        <f t="shared" ca="1" si="4"/>
        <v>-0.22206621139669705</v>
      </c>
      <c r="AN10" s="2">
        <v>8</v>
      </c>
      <c r="AO10">
        <f t="shared" ca="1" si="5"/>
        <v>-4.4464425998680852</v>
      </c>
    </row>
    <row r="11" spans="1:41" x14ac:dyDescent="0.35">
      <c r="A11" s="2">
        <v>9</v>
      </c>
      <c r="B11">
        <f t="shared" si="0"/>
        <v>0.93860679024138371</v>
      </c>
      <c r="J11" s="2">
        <v>9</v>
      </c>
      <c r="K11">
        <f t="shared" si="1"/>
        <v>-2.8284271247461916</v>
      </c>
      <c r="S11" s="2">
        <v>9</v>
      </c>
      <c r="T11">
        <f t="shared" si="2"/>
        <v>-4.2426406871192848</v>
      </c>
      <c r="AC11" s="2">
        <v>9</v>
      </c>
      <c r="AD11">
        <f t="shared" si="3"/>
        <v>-6.1324610216240929</v>
      </c>
      <c r="AE11">
        <f t="shared" ca="1" si="4"/>
        <v>0.65817728407532694</v>
      </c>
      <c r="AN11" s="2">
        <v>9</v>
      </c>
      <c r="AO11">
        <f t="shared" ca="1" si="5"/>
        <v>-5.4742837375487658</v>
      </c>
    </row>
    <row r="12" spans="1:41" x14ac:dyDescent="0.35">
      <c r="A12" s="2">
        <v>10</v>
      </c>
      <c r="B12">
        <f t="shared" si="0"/>
        <v>4.2426406871192839</v>
      </c>
      <c r="J12" s="2">
        <v>10</v>
      </c>
      <c r="K12">
        <f t="shared" si="1"/>
        <v>-3.8637033051562737</v>
      </c>
      <c r="S12" s="2">
        <v>10</v>
      </c>
      <c r="T12">
        <f t="shared" si="2"/>
        <v>-5.4378467222199003</v>
      </c>
      <c r="AC12" s="2">
        <v>10</v>
      </c>
      <c r="AD12">
        <f t="shared" si="3"/>
        <v>-5.0589093402568901</v>
      </c>
      <c r="AE12">
        <f t="shared" ca="1" si="4"/>
        <v>0.26607017496973706</v>
      </c>
      <c r="AN12" s="2">
        <v>10</v>
      </c>
      <c r="AO12">
        <f t="shared" ca="1" si="5"/>
        <v>-4.7928391652871527</v>
      </c>
    </row>
    <row r="13" spans="1:41" x14ac:dyDescent="0.35">
      <c r="A13" s="2">
        <v>11</v>
      </c>
      <c r="B13">
        <f t="shared" si="0"/>
        <v>5.9261300435708257</v>
      </c>
      <c r="J13" s="2">
        <v>11</v>
      </c>
      <c r="K13">
        <f t="shared" si="1"/>
        <v>-1.0352761804100907</v>
      </c>
      <c r="S13" s="2">
        <v>11</v>
      </c>
      <c r="T13">
        <f t="shared" si="2"/>
        <v>-5.9771681885504737</v>
      </c>
      <c r="AC13" s="2">
        <v>11</v>
      </c>
      <c r="AD13">
        <f t="shared" si="3"/>
        <v>-1.0863143253897389</v>
      </c>
      <c r="AE13">
        <f t="shared" ca="1" si="4"/>
        <v>0.12217992763656572</v>
      </c>
      <c r="AN13" s="2">
        <v>11</v>
      </c>
      <c r="AO13">
        <f t="shared" ca="1" si="5"/>
        <v>-0.96413439775317322</v>
      </c>
    </row>
    <row r="14" spans="1:41" x14ac:dyDescent="0.35">
      <c r="A14" s="2">
        <v>12</v>
      </c>
      <c r="B14">
        <f t="shared" si="0"/>
        <v>5.3460391451302058</v>
      </c>
      <c r="J14" s="2">
        <v>12</v>
      </c>
      <c r="K14">
        <f t="shared" si="1"/>
        <v>2.8284271247461912</v>
      </c>
      <c r="S14" s="2">
        <v>12</v>
      </c>
      <c r="T14">
        <f t="shared" si="2"/>
        <v>-5.7955549577344101</v>
      </c>
      <c r="AC14" s="2">
        <v>12</v>
      </c>
      <c r="AD14">
        <f t="shared" si="3"/>
        <v>2.3789113121419874</v>
      </c>
      <c r="AE14">
        <f t="shared" ca="1" si="4"/>
        <v>-1.8984214871914233</v>
      </c>
      <c r="AN14" s="2">
        <v>12</v>
      </c>
      <c r="AO14">
        <f t="shared" ca="1" si="5"/>
        <v>0.48048982495056403</v>
      </c>
    </row>
    <row r="15" spans="1:41" x14ac:dyDescent="0.35">
      <c r="A15" s="2">
        <v>13</v>
      </c>
      <c r="B15">
        <f t="shared" si="0"/>
        <v>2.7239429984372778</v>
      </c>
      <c r="J15" s="2">
        <v>13</v>
      </c>
      <c r="K15">
        <f t="shared" si="1"/>
        <v>3.8637033051562741</v>
      </c>
      <c r="S15" s="2">
        <v>13</v>
      </c>
      <c r="T15">
        <f t="shared" si="2"/>
        <v>-4.9149122657339506</v>
      </c>
      <c r="AC15" s="2">
        <v>13</v>
      </c>
      <c r="AD15">
        <f t="shared" si="3"/>
        <v>1.672734037859601</v>
      </c>
      <c r="AE15">
        <f t="shared" ca="1" si="4"/>
        <v>-2.8844315778152403</v>
      </c>
      <c r="AN15" s="2">
        <v>13</v>
      </c>
      <c r="AO15">
        <f t="shared" ca="1" si="5"/>
        <v>-1.2116975399556393</v>
      </c>
    </row>
    <row r="16" spans="1:41" x14ac:dyDescent="0.35">
      <c r="A16" s="2">
        <v>14</v>
      </c>
      <c r="B16">
        <f t="shared" si="0"/>
        <v>-0.93860679024138816</v>
      </c>
      <c r="J16" s="2">
        <v>14</v>
      </c>
      <c r="K16">
        <f t="shared" si="1"/>
        <v>1.0352761804100912</v>
      </c>
      <c r="S16" s="2">
        <v>14</v>
      </c>
      <c r="T16">
        <f t="shared" si="2"/>
        <v>-3.441458618106279</v>
      </c>
      <c r="AC16" s="2">
        <v>14</v>
      </c>
      <c r="AD16">
        <f t="shared" si="3"/>
        <v>-3.3447892279375759</v>
      </c>
      <c r="AE16">
        <f t="shared" ca="1" si="4"/>
        <v>1.5537616021007794</v>
      </c>
      <c r="AN16" s="2">
        <v>14</v>
      </c>
      <c r="AO16">
        <f t="shared" ca="1" si="5"/>
        <v>-1.7910276258367965</v>
      </c>
    </row>
    <row r="17" spans="1:41" x14ac:dyDescent="0.35">
      <c r="A17" s="2">
        <v>15</v>
      </c>
      <c r="B17">
        <f t="shared" si="0"/>
        <v>-4.2426406871192874</v>
      </c>
      <c r="J17" s="2">
        <v>15</v>
      </c>
      <c r="K17">
        <f t="shared" si="1"/>
        <v>-2.8284271247461805</v>
      </c>
      <c r="S17" s="2">
        <v>15</v>
      </c>
      <c r="T17">
        <f t="shared" si="2"/>
        <v>-1.552914270615124</v>
      </c>
      <c r="AC17" s="2">
        <v>15</v>
      </c>
      <c r="AD17">
        <f t="shared" si="3"/>
        <v>-8.6239820824805928</v>
      </c>
      <c r="AE17">
        <f t="shared" ca="1" si="4"/>
        <v>9.3843671374227878E-3</v>
      </c>
      <c r="AN17" s="2">
        <v>15</v>
      </c>
      <c r="AO17">
        <f t="shared" ca="1" si="5"/>
        <v>-8.6145977153431694</v>
      </c>
    </row>
    <row r="18" spans="1:41" x14ac:dyDescent="0.35">
      <c r="A18" s="2">
        <v>16</v>
      </c>
      <c r="B18">
        <f t="shared" si="0"/>
        <v>-5.9261300435708266</v>
      </c>
      <c r="J18" s="2">
        <v>16</v>
      </c>
      <c r="K18">
        <f t="shared" si="1"/>
        <v>-3.8637033051562741</v>
      </c>
      <c r="S18" s="2">
        <v>16</v>
      </c>
      <c r="T18">
        <f t="shared" si="2"/>
        <v>0.52293445648594705</v>
      </c>
      <c r="AC18" s="2">
        <v>16</v>
      </c>
      <c r="AD18">
        <f t="shared" si="3"/>
        <v>-9.2668988922411533</v>
      </c>
      <c r="AE18">
        <f t="shared" ca="1" si="4"/>
        <v>0.29853220675504039</v>
      </c>
      <c r="AN18" s="2">
        <v>16</v>
      </c>
      <c r="AO18">
        <f t="shared" ca="1" si="5"/>
        <v>-8.9683666854861137</v>
      </c>
    </row>
    <row r="19" spans="1:41" x14ac:dyDescent="0.35">
      <c r="A19" s="2">
        <v>17</v>
      </c>
      <c r="B19">
        <f t="shared" si="0"/>
        <v>-5.3460391451302058</v>
      </c>
      <c r="J19" s="2">
        <v>17</v>
      </c>
      <c r="K19">
        <f t="shared" si="1"/>
        <v>-1.0352761804100916</v>
      </c>
      <c r="S19" s="2">
        <v>17</v>
      </c>
      <c r="T19">
        <f t="shared" si="2"/>
        <v>2.5357095704441925</v>
      </c>
      <c r="AC19" s="2">
        <v>17</v>
      </c>
      <c r="AD19">
        <f t="shared" si="3"/>
        <v>-3.8456057550961051</v>
      </c>
      <c r="AE19">
        <f t="shared" ca="1" si="4"/>
        <v>-0.98834742269105624</v>
      </c>
      <c r="AN19" s="2">
        <v>17</v>
      </c>
      <c r="AO19">
        <f t="shared" ca="1" si="5"/>
        <v>-4.8339531777871612</v>
      </c>
    </row>
    <row r="20" spans="1:41" x14ac:dyDescent="0.35">
      <c r="A20" s="2">
        <v>18</v>
      </c>
      <c r="B20">
        <f t="shared" si="0"/>
        <v>-2.7239429984372787</v>
      </c>
      <c r="J20" s="2">
        <v>18</v>
      </c>
      <c r="K20">
        <f t="shared" si="1"/>
        <v>2.8284271247461903</v>
      </c>
      <c r="S20" s="2">
        <v>18</v>
      </c>
      <c r="T20">
        <f t="shared" si="2"/>
        <v>4.2426406871192839</v>
      </c>
      <c r="AC20" s="2">
        <v>18</v>
      </c>
      <c r="AD20">
        <f t="shared" si="3"/>
        <v>4.347124813428195</v>
      </c>
      <c r="AE20">
        <f t="shared" ca="1" si="4"/>
        <v>0.61343179458063435</v>
      </c>
      <c r="AN20" s="2">
        <v>18</v>
      </c>
      <c r="AO20">
        <f t="shared" ca="1" si="5"/>
        <v>4.9605566080088295</v>
      </c>
    </row>
    <row r="21" spans="1:41" x14ac:dyDescent="0.35">
      <c r="A21" s="2">
        <v>19</v>
      </c>
      <c r="B21">
        <f t="shared" si="0"/>
        <v>0.93860679024138749</v>
      </c>
      <c r="J21" s="2">
        <v>19</v>
      </c>
      <c r="K21">
        <f t="shared" si="1"/>
        <v>3.8637033051562741</v>
      </c>
      <c r="S21" s="2">
        <v>19</v>
      </c>
      <c r="T21">
        <f t="shared" si="2"/>
        <v>5.4378467222198985</v>
      </c>
      <c r="AC21" s="2">
        <v>19</v>
      </c>
      <c r="AD21">
        <f t="shared" si="3"/>
        <v>10.24015681761756</v>
      </c>
      <c r="AE21">
        <f t="shared" ca="1" si="4"/>
        <v>1.2959842996205537</v>
      </c>
      <c r="AN21" s="2">
        <v>19</v>
      </c>
      <c r="AO21">
        <f t="shared" ca="1" si="5"/>
        <v>11.536141117238113</v>
      </c>
    </row>
    <row r="22" spans="1:41" x14ac:dyDescent="0.35">
      <c r="A22" s="2">
        <v>20</v>
      </c>
      <c r="B22">
        <f t="shared" si="0"/>
        <v>4.2426406871192865</v>
      </c>
      <c r="J22" s="2">
        <v>20</v>
      </c>
      <c r="K22">
        <f t="shared" si="1"/>
        <v>1.0352761804100921</v>
      </c>
      <c r="S22" s="2">
        <v>20</v>
      </c>
      <c r="T22">
        <f t="shared" si="2"/>
        <v>5.9771681885504737</v>
      </c>
      <c r="AC22" s="2">
        <v>20</v>
      </c>
      <c r="AD22">
        <f t="shared" si="3"/>
        <v>11.255085056079853</v>
      </c>
      <c r="AE22">
        <f t="shared" ca="1" si="4"/>
        <v>-1.2422127782642223</v>
      </c>
      <c r="AN22" s="2">
        <v>20</v>
      </c>
      <c r="AO22">
        <f t="shared" ca="1" si="5"/>
        <v>10.012872277815632</v>
      </c>
    </row>
    <row r="23" spans="1:41" x14ac:dyDescent="0.35">
      <c r="A23" s="2">
        <v>21</v>
      </c>
      <c r="B23">
        <f t="shared" si="0"/>
        <v>5.9261300435708266</v>
      </c>
      <c r="J23" s="2">
        <v>21</v>
      </c>
      <c r="K23">
        <f t="shared" si="1"/>
        <v>-2.8284271247461903</v>
      </c>
      <c r="S23" s="2">
        <v>21</v>
      </c>
      <c r="T23">
        <f t="shared" si="2"/>
        <v>5.7955549577344101</v>
      </c>
      <c r="AC23" s="2">
        <v>21</v>
      </c>
      <c r="AD23">
        <f t="shared" si="3"/>
        <v>8.893257876559046</v>
      </c>
      <c r="AE23">
        <f t="shared" ca="1" si="4"/>
        <v>2.7385743179105373</v>
      </c>
      <c r="AN23" s="2">
        <v>21</v>
      </c>
      <c r="AO23">
        <f t="shared" ca="1" si="5"/>
        <v>11.631832194469583</v>
      </c>
    </row>
    <row r="24" spans="1:41" x14ac:dyDescent="0.35">
      <c r="A24" s="2">
        <v>22</v>
      </c>
      <c r="B24">
        <f t="shared" si="0"/>
        <v>5.3460391451302058</v>
      </c>
      <c r="J24" s="2">
        <v>22</v>
      </c>
      <c r="K24">
        <f t="shared" si="1"/>
        <v>-3.8637033051562746</v>
      </c>
      <c r="S24" s="2">
        <v>22</v>
      </c>
      <c r="T24">
        <f t="shared" si="2"/>
        <v>4.9149122657339541</v>
      </c>
      <c r="AC24" s="2">
        <v>22</v>
      </c>
      <c r="AD24">
        <f t="shared" si="3"/>
        <v>6.3972481057078854</v>
      </c>
      <c r="AE24">
        <f t="shared" ca="1" si="4"/>
        <v>2.8100830806324448</v>
      </c>
      <c r="AN24" s="2">
        <v>22</v>
      </c>
      <c r="AO24">
        <f t="shared" ca="1" si="5"/>
        <v>9.2073311863403298</v>
      </c>
    </row>
    <row r="25" spans="1:41" x14ac:dyDescent="0.35">
      <c r="A25" s="2">
        <v>23</v>
      </c>
      <c r="B25">
        <f t="shared" si="0"/>
        <v>2.7239429984372792</v>
      </c>
      <c r="J25" s="2">
        <v>23</v>
      </c>
      <c r="K25">
        <f t="shared" si="1"/>
        <v>-1.0352761804100925</v>
      </c>
      <c r="S25" s="2">
        <v>23</v>
      </c>
      <c r="T25">
        <f t="shared" si="2"/>
        <v>3.4414586181062834</v>
      </c>
      <c r="AC25" s="2">
        <v>23</v>
      </c>
      <c r="AD25">
        <f t="shared" si="3"/>
        <v>5.1301254361334703</v>
      </c>
      <c r="AE25">
        <f t="shared" ca="1" si="4"/>
        <v>-0.19143543622700576</v>
      </c>
      <c r="AN25" s="2">
        <v>23</v>
      </c>
      <c r="AO25">
        <f t="shared" ca="1" si="5"/>
        <v>4.9386899999064644</v>
      </c>
    </row>
    <row r="26" spans="1:41" x14ac:dyDescent="0.35">
      <c r="A26" s="2">
        <v>24</v>
      </c>
      <c r="B26">
        <f t="shared" si="0"/>
        <v>-0.93860679024138682</v>
      </c>
      <c r="J26" s="2">
        <v>24</v>
      </c>
      <c r="K26">
        <f t="shared" si="1"/>
        <v>2.8284271247461898</v>
      </c>
      <c r="S26" s="2">
        <v>24</v>
      </c>
      <c r="T26">
        <f t="shared" si="2"/>
        <v>1.5529142706151351</v>
      </c>
      <c r="AC26" s="2">
        <v>24</v>
      </c>
      <c r="AD26">
        <f t="shared" si="3"/>
        <v>3.4427346051199379</v>
      </c>
      <c r="AE26">
        <f t="shared" ca="1" si="4"/>
        <v>-1.703790280722026</v>
      </c>
      <c r="AN26" s="2">
        <v>24</v>
      </c>
      <c r="AO26">
        <f t="shared" ca="1" si="5"/>
        <v>1.7389443243979119</v>
      </c>
    </row>
    <row r="27" spans="1:41" x14ac:dyDescent="0.35">
      <c r="A27" s="2">
        <v>25</v>
      </c>
      <c r="B27">
        <f t="shared" si="0"/>
        <v>-4.2426406871192857</v>
      </c>
      <c r="J27" s="2">
        <v>25</v>
      </c>
      <c r="K27">
        <f t="shared" si="1"/>
        <v>3.8637033051562746</v>
      </c>
      <c r="S27" s="2">
        <v>25</v>
      </c>
      <c r="T27">
        <f t="shared" si="2"/>
        <v>-0.52293445648593562</v>
      </c>
      <c r="AC27" s="2">
        <v>25</v>
      </c>
      <c r="AD27">
        <f t="shared" si="3"/>
        <v>-0.90187183844894669</v>
      </c>
      <c r="AE27">
        <f t="shared" ca="1" si="4"/>
        <v>-0.55021406466221501</v>
      </c>
      <c r="AN27" s="2">
        <v>25</v>
      </c>
      <c r="AO27">
        <f t="shared" ca="1" si="5"/>
        <v>-1.4520859031111617</v>
      </c>
    </row>
    <row r="28" spans="1:41" x14ac:dyDescent="0.35">
      <c r="A28" s="2">
        <v>26</v>
      </c>
      <c r="B28">
        <f t="shared" si="0"/>
        <v>-5.9261300435708266</v>
      </c>
      <c r="J28" s="2">
        <v>26</v>
      </c>
      <c r="K28">
        <f t="shared" si="1"/>
        <v>1.0352761804100929</v>
      </c>
      <c r="S28" s="2">
        <v>26</v>
      </c>
      <c r="T28">
        <f t="shared" si="2"/>
        <v>-2.5357095704442019</v>
      </c>
      <c r="AC28" s="2">
        <v>26</v>
      </c>
      <c r="AD28">
        <f t="shared" si="3"/>
        <v>-7.4265634336049358</v>
      </c>
      <c r="AE28">
        <f t="shared" ca="1" si="4"/>
        <v>4.5199570073202402</v>
      </c>
      <c r="AN28" s="2">
        <v>26</v>
      </c>
      <c r="AO28">
        <f t="shared" ca="1" si="5"/>
        <v>-2.9066064262846956</v>
      </c>
    </row>
    <row r="29" spans="1:41" x14ac:dyDescent="0.35">
      <c r="A29" s="2">
        <v>27</v>
      </c>
      <c r="B29">
        <f t="shared" si="0"/>
        <v>-5.3460391451302067</v>
      </c>
      <c r="J29" s="2">
        <v>27</v>
      </c>
      <c r="K29">
        <f t="shared" si="1"/>
        <v>-2.8284271247461792</v>
      </c>
      <c r="S29" s="2">
        <v>27</v>
      </c>
      <c r="T29">
        <f t="shared" si="2"/>
        <v>-4.2426406871192874</v>
      </c>
      <c r="AC29" s="2">
        <v>27</v>
      </c>
      <c r="AD29">
        <f t="shared" si="3"/>
        <v>-12.417106956995674</v>
      </c>
      <c r="AE29">
        <f t="shared" ca="1" si="4"/>
        <v>1.5472267377871491</v>
      </c>
      <c r="AN29" s="2">
        <v>27</v>
      </c>
      <c r="AO29">
        <f t="shared" ca="1" si="5"/>
        <v>-10.869880219208525</v>
      </c>
    </row>
    <row r="30" spans="1:41" x14ac:dyDescent="0.35">
      <c r="A30" s="2">
        <v>28</v>
      </c>
      <c r="B30">
        <f t="shared" si="0"/>
        <v>-2.7239429984372796</v>
      </c>
      <c r="J30" s="2">
        <v>28</v>
      </c>
      <c r="K30">
        <f t="shared" si="1"/>
        <v>-3.8637033051562746</v>
      </c>
      <c r="S30" s="2">
        <v>28</v>
      </c>
      <c r="T30">
        <f t="shared" si="2"/>
        <v>-5.4378467222199003</v>
      </c>
      <c r="AC30" s="2">
        <v>28</v>
      </c>
      <c r="AD30">
        <f t="shared" si="3"/>
        <v>-12.025493025813454</v>
      </c>
      <c r="AE30">
        <f t="shared" ca="1" si="4"/>
        <v>2.1139369484987878</v>
      </c>
      <c r="AN30" s="2">
        <v>28</v>
      </c>
      <c r="AO30">
        <f t="shared" ca="1" si="5"/>
        <v>-9.9115560773146658</v>
      </c>
    </row>
    <row r="31" spans="1:41" x14ac:dyDescent="0.35">
      <c r="A31" s="2">
        <v>29</v>
      </c>
      <c r="B31">
        <f t="shared" si="0"/>
        <v>0.93860679024138605</v>
      </c>
      <c r="J31" s="2">
        <v>29</v>
      </c>
      <c r="K31">
        <f t="shared" si="1"/>
        <v>-1.0352761804100934</v>
      </c>
      <c r="S31" s="2">
        <v>29</v>
      </c>
      <c r="T31">
        <f t="shared" si="2"/>
        <v>-5.9771681885504737</v>
      </c>
      <c r="AC31" s="2">
        <v>29</v>
      </c>
      <c r="AD31">
        <f t="shared" si="3"/>
        <v>-6.0738375787191812</v>
      </c>
      <c r="AE31">
        <f t="shared" ca="1" si="4"/>
        <v>0.55028065646858615</v>
      </c>
      <c r="AN31" s="2">
        <v>29</v>
      </c>
      <c r="AO31">
        <f t="shared" ca="1" si="5"/>
        <v>-5.5235569222505951</v>
      </c>
    </row>
    <row r="32" spans="1:41" x14ac:dyDescent="0.35">
      <c r="A32" s="2">
        <v>30</v>
      </c>
      <c r="B32">
        <f t="shared" si="0"/>
        <v>4.2426406871192857</v>
      </c>
      <c r="J32" s="2">
        <v>30</v>
      </c>
      <c r="K32">
        <f t="shared" si="1"/>
        <v>2.8284271247461792</v>
      </c>
      <c r="S32" s="2">
        <v>30</v>
      </c>
      <c r="T32">
        <f t="shared" si="2"/>
        <v>-5.7955549577344101</v>
      </c>
      <c r="AC32" s="2">
        <v>30</v>
      </c>
      <c r="AD32">
        <f t="shared" si="3"/>
        <v>1.2755128541310548</v>
      </c>
      <c r="AE32">
        <f t="shared" ca="1" si="4"/>
        <v>1.5245151244959729</v>
      </c>
      <c r="AN32" s="2">
        <v>30</v>
      </c>
      <c r="AO32">
        <f t="shared" ca="1" si="5"/>
        <v>2.8000279786270275</v>
      </c>
    </row>
    <row r="33" spans="1:41" x14ac:dyDescent="0.35">
      <c r="A33" s="2">
        <v>31</v>
      </c>
      <c r="B33">
        <f t="shared" si="0"/>
        <v>5.9261300435708266</v>
      </c>
      <c r="J33" s="2">
        <v>31</v>
      </c>
      <c r="K33">
        <f t="shared" si="1"/>
        <v>3.8637033051562786</v>
      </c>
      <c r="S33" s="2">
        <v>31</v>
      </c>
      <c r="T33">
        <f t="shared" si="2"/>
        <v>-4.914912265733955</v>
      </c>
      <c r="AC33" s="2">
        <v>31</v>
      </c>
      <c r="AD33">
        <f t="shared" si="3"/>
        <v>4.8749210829931506</v>
      </c>
      <c r="AE33">
        <f t="shared" ca="1" si="4"/>
        <v>0.60186706971386361</v>
      </c>
      <c r="AN33" s="2">
        <v>31</v>
      </c>
      <c r="AO33">
        <f t="shared" ca="1" si="5"/>
        <v>5.4767881527070141</v>
      </c>
    </row>
    <row r="34" spans="1:41" x14ac:dyDescent="0.35">
      <c r="A34" s="2">
        <v>32</v>
      </c>
      <c r="B34">
        <f t="shared" si="0"/>
        <v>5.3460391451302067</v>
      </c>
      <c r="J34" s="2">
        <v>32</v>
      </c>
      <c r="K34">
        <f t="shared" si="1"/>
        <v>1.0352761804101076</v>
      </c>
      <c r="S34" s="2">
        <v>32</v>
      </c>
      <c r="T34">
        <f t="shared" si="2"/>
        <v>-3.4414586181062843</v>
      </c>
      <c r="AC34" s="2">
        <v>32</v>
      </c>
      <c r="AD34">
        <f t="shared" si="3"/>
        <v>2.9398567074340303</v>
      </c>
      <c r="AE34">
        <f t="shared" ca="1" si="4"/>
        <v>-0.31591961322205409</v>
      </c>
      <c r="AN34" s="2">
        <v>32</v>
      </c>
      <c r="AO34">
        <f t="shared" ca="1" si="5"/>
        <v>2.6239370942119762</v>
      </c>
    </row>
    <row r="35" spans="1:41" x14ac:dyDescent="0.35">
      <c r="A35" s="2">
        <v>33</v>
      </c>
      <c r="B35">
        <f t="shared" si="0"/>
        <v>2.7239429984372805</v>
      </c>
      <c r="J35" s="2">
        <v>33</v>
      </c>
      <c r="K35">
        <f t="shared" si="1"/>
        <v>-2.8284271247461685</v>
      </c>
      <c r="S35" s="2">
        <v>33</v>
      </c>
      <c r="T35">
        <f t="shared" si="2"/>
        <v>-1.552914270615136</v>
      </c>
      <c r="AC35" s="2">
        <v>33</v>
      </c>
      <c r="AD35">
        <f t="shared" si="3"/>
        <v>-1.657398396924024</v>
      </c>
      <c r="AE35">
        <f t="shared" ca="1" si="4"/>
        <v>-1.4545407444391276</v>
      </c>
      <c r="AN35" s="2">
        <v>33</v>
      </c>
      <c r="AO35">
        <f t="shared" ca="1" si="5"/>
        <v>-3.1119391413631519</v>
      </c>
    </row>
    <row r="36" spans="1:41" x14ac:dyDescent="0.35">
      <c r="A36" s="2">
        <v>34</v>
      </c>
      <c r="B36">
        <f t="shared" si="0"/>
        <v>-0.93860679024138538</v>
      </c>
      <c r="J36" s="2">
        <v>34</v>
      </c>
      <c r="K36">
        <f t="shared" si="1"/>
        <v>-3.8637033051562821</v>
      </c>
      <c r="S36" s="2">
        <v>34</v>
      </c>
      <c r="T36">
        <f t="shared" si="2"/>
        <v>0.52293445648593495</v>
      </c>
      <c r="AC36" s="2">
        <v>34</v>
      </c>
      <c r="AD36">
        <f t="shared" si="3"/>
        <v>-4.2793756389117332</v>
      </c>
      <c r="AE36">
        <f t="shared" ca="1" si="4"/>
        <v>2.2212201758076628</v>
      </c>
      <c r="AN36" s="2">
        <v>34</v>
      </c>
      <c r="AO36">
        <f t="shared" ca="1" si="5"/>
        <v>-2.0581554631040704</v>
      </c>
    </row>
    <row r="37" spans="1:41" x14ac:dyDescent="0.35">
      <c r="A37" s="2">
        <v>35</v>
      </c>
      <c r="B37">
        <f t="shared" si="0"/>
        <v>-4.2426406871192857</v>
      </c>
      <c r="J37" s="2">
        <v>35</v>
      </c>
      <c r="K37">
        <f t="shared" si="1"/>
        <v>-1.0352761804101218</v>
      </c>
      <c r="S37" s="2">
        <v>35</v>
      </c>
      <c r="T37">
        <f t="shared" si="2"/>
        <v>2.535709570444201</v>
      </c>
      <c r="AC37" s="2">
        <v>35</v>
      </c>
      <c r="AD37">
        <f t="shared" si="3"/>
        <v>-2.7422072970852067</v>
      </c>
      <c r="AE37">
        <f t="shared" ca="1" si="4"/>
        <v>0.60185083480030721</v>
      </c>
      <c r="AN37" s="2">
        <v>35</v>
      </c>
      <c r="AO37">
        <f t="shared" ca="1" si="5"/>
        <v>-2.1403564622848994</v>
      </c>
    </row>
    <row r="38" spans="1:41" x14ac:dyDescent="0.35">
      <c r="A38" s="2">
        <v>36</v>
      </c>
      <c r="B38">
        <f t="shared" si="0"/>
        <v>-5.9261300435708266</v>
      </c>
      <c r="J38" s="2">
        <v>36</v>
      </c>
      <c r="K38">
        <f t="shared" si="1"/>
        <v>2.8284271247461783</v>
      </c>
      <c r="S38" s="2">
        <v>36</v>
      </c>
      <c r="T38">
        <f t="shared" si="2"/>
        <v>4.2426406871192865</v>
      </c>
      <c r="AC38" s="2">
        <v>36</v>
      </c>
      <c r="AD38">
        <f t="shared" si="3"/>
        <v>1.1449377682946382</v>
      </c>
      <c r="AE38">
        <f t="shared" ca="1" si="4"/>
        <v>-4.7576966450945006</v>
      </c>
      <c r="AN38" s="2">
        <v>36</v>
      </c>
      <c r="AO38">
        <f t="shared" ca="1" si="5"/>
        <v>-3.6127588767998624</v>
      </c>
    </row>
    <row r="39" spans="1:41" x14ac:dyDescent="0.35">
      <c r="A39" s="2">
        <v>37</v>
      </c>
      <c r="B39">
        <f t="shared" si="0"/>
        <v>-5.3460391451302076</v>
      </c>
      <c r="J39" s="2">
        <v>37</v>
      </c>
      <c r="K39">
        <f t="shared" si="1"/>
        <v>3.8637033051562786</v>
      </c>
      <c r="S39" s="2">
        <v>37</v>
      </c>
      <c r="T39">
        <f t="shared" si="2"/>
        <v>5.4378467222198994</v>
      </c>
      <c r="AC39" s="2">
        <v>37</v>
      </c>
      <c r="AD39">
        <f t="shared" si="3"/>
        <v>3.9555108822459704</v>
      </c>
      <c r="AE39">
        <f t="shared" ca="1" si="4"/>
        <v>2.3086739784150261</v>
      </c>
      <c r="AN39" s="2">
        <v>37</v>
      </c>
      <c r="AO39">
        <f t="shared" ca="1" si="5"/>
        <v>6.2641848606609969</v>
      </c>
    </row>
    <row r="40" spans="1:41" x14ac:dyDescent="0.35">
      <c r="A40" s="2">
        <v>38</v>
      </c>
      <c r="B40">
        <f t="shared" si="0"/>
        <v>-2.7239429984372814</v>
      </c>
      <c r="J40" s="2">
        <v>38</v>
      </c>
      <c r="K40">
        <f t="shared" si="1"/>
        <v>1.0352761804101087</v>
      </c>
      <c r="S40" s="2">
        <v>38</v>
      </c>
      <c r="T40">
        <f t="shared" si="2"/>
        <v>5.9771681885504737</v>
      </c>
      <c r="AC40" s="2">
        <v>38</v>
      </c>
      <c r="AD40">
        <f t="shared" si="3"/>
        <v>4.288501370523301</v>
      </c>
      <c r="AE40">
        <f t="shared" ca="1" si="4"/>
        <v>-1.6943883679744587</v>
      </c>
      <c r="AN40" s="2">
        <v>38</v>
      </c>
      <c r="AO40">
        <f t="shared" ca="1" si="5"/>
        <v>2.5941130025488421</v>
      </c>
    </row>
    <row r="41" spans="1:41" x14ac:dyDescent="0.35">
      <c r="A41" s="2">
        <v>39</v>
      </c>
      <c r="B41">
        <f t="shared" si="0"/>
        <v>0.93860679024138471</v>
      </c>
      <c r="J41" s="2">
        <v>39</v>
      </c>
      <c r="K41">
        <f t="shared" si="1"/>
        <v>-2.8284271247461681</v>
      </c>
      <c r="S41" s="2">
        <v>39</v>
      </c>
      <c r="T41">
        <f t="shared" si="2"/>
        <v>5.795554957734411</v>
      </c>
      <c r="AC41" s="2">
        <v>39</v>
      </c>
      <c r="AD41">
        <f t="shared" si="3"/>
        <v>3.9057346232296277</v>
      </c>
      <c r="AE41">
        <f t="shared" ca="1" si="4"/>
        <v>1.0759236164298545</v>
      </c>
      <c r="AN41" s="2">
        <v>39</v>
      </c>
      <c r="AO41">
        <f t="shared" ca="1" si="5"/>
        <v>4.981658239659482</v>
      </c>
    </row>
    <row r="42" spans="1:41" x14ac:dyDescent="0.35">
      <c r="A42" s="2">
        <v>40</v>
      </c>
      <c r="B42">
        <f t="shared" si="0"/>
        <v>4.2426406871192848</v>
      </c>
      <c r="J42" s="2">
        <v>40</v>
      </c>
      <c r="K42">
        <f t="shared" si="1"/>
        <v>-3.8637033051562826</v>
      </c>
      <c r="S42" s="2">
        <v>40</v>
      </c>
      <c r="T42">
        <f t="shared" si="2"/>
        <v>4.914912265733955</v>
      </c>
      <c r="AC42" s="2">
        <v>40</v>
      </c>
      <c r="AD42">
        <f t="shared" si="3"/>
        <v>5.2938496476969572</v>
      </c>
      <c r="AE42">
        <f t="shared" ca="1" si="4"/>
        <v>-0.35142413437548808</v>
      </c>
      <c r="AN42" s="2">
        <v>40</v>
      </c>
      <c r="AO42">
        <f t="shared" ca="1" si="5"/>
        <v>4.942425513321469</v>
      </c>
    </row>
    <row r="43" spans="1:41" x14ac:dyDescent="0.35">
      <c r="A43" s="2">
        <v>41</v>
      </c>
      <c r="B43">
        <f t="shared" si="0"/>
        <v>5.9261300435708257</v>
      </c>
      <c r="J43" s="2">
        <v>41</v>
      </c>
      <c r="K43">
        <f t="shared" si="1"/>
        <v>-1.0352761804101227</v>
      </c>
      <c r="S43" s="2">
        <v>41</v>
      </c>
      <c r="T43">
        <f t="shared" si="2"/>
        <v>3.4414586181062852</v>
      </c>
      <c r="AC43" s="2">
        <v>41</v>
      </c>
      <c r="AD43">
        <f t="shared" si="3"/>
        <v>8.3323124812669889</v>
      </c>
      <c r="AE43">
        <f t="shared" ca="1" si="4"/>
        <v>2.2611423532255182</v>
      </c>
      <c r="AN43" s="2">
        <v>41</v>
      </c>
      <c r="AO43">
        <f t="shared" ca="1" si="5"/>
        <v>10.593454834492507</v>
      </c>
    </row>
    <row r="44" spans="1:41" x14ac:dyDescent="0.35">
      <c r="A44" s="2">
        <v>42</v>
      </c>
      <c r="B44">
        <f t="shared" si="0"/>
        <v>5.3460391451302076</v>
      </c>
      <c r="J44" s="2">
        <v>42</v>
      </c>
      <c r="K44">
        <f t="shared" si="1"/>
        <v>2.8284271247461774</v>
      </c>
      <c r="S44" s="2">
        <v>42</v>
      </c>
      <c r="T44">
        <f t="shared" si="2"/>
        <v>1.5529142706151369</v>
      </c>
      <c r="AC44" s="2">
        <v>42</v>
      </c>
      <c r="AD44">
        <f t="shared" si="3"/>
        <v>9.7273805404915219</v>
      </c>
      <c r="AE44">
        <f t="shared" ca="1" si="4"/>
        <v>0.12677206504392297</v>
      </c>
      <c r="AN44" s="2">
        <v>42</v>
      </c>
      <c r="AO44">
        <f t="shared" ca="1" si="5"/>
        <v>9.8541526055354449</v>
      </c>
    </row>
    <row r="45" spans="1:41" x14ac:dyDescent="0.35">
      <c r="A45" s="2">
        <v>43</v>
      </c>
      <c r="B45">
        <f t="shared" si="0"/>
        <v>2.7239429984372818</v>
      </c>
      <c r="J45" s="2">
        <v>43</v>
      </c>
      <c r="K45">
        <f t="shared" si="1"/>
        <v>3.863703305156279</v>
      </c>
      <c r="S45" s="2">
        <v>43</v>
      </c>
      <c r="T45">
        <f t="shared" si="2"/>
        <v>-0.52293445648593417</v>
      </c>
      <c r="AC45" s="2">
        <v>43</v>
      </c>
      <c r="AD45">
        <f t="shared" si="3"/>
        <v>6.0647118471076258</v>
      </c>
      <c r="AE45">
        <f t="shared" ca="1" si="4"/>
        <v>-1.1355288457123978</v>
      </c>
      <c r="AN45" s="2">
        <v>43</v>
      </c>
      <c r="AO45">
        <f t="shared" ca="1" si="5"/>
        <v>4.929183001395228</v>
      </c>
    </row>
    <row r="46" spans="1:41" x14ac:dyDescent="0.35">
      <c r="A46" s="2">
        <v>44</v>
      </c>
      <c r="B46">
        <f t="shared" si="0"/>
        <v>-0.93860679024138394</v>
      </c>
      <c r="J46" s="2">
        <v>44</v>
      </c>
      <c r="K46">
        <f t="shared" si="1"/>
        <v>1.0352761804101096</v>
      </c>
      <c r="S46" s="2">
        <v>44</v>
      </c>
      <c r="T46">
        <f t="shared" si="2"/>
        <v>-2.5357095704442001</v>
      </c>
      <c r="AC46" s="2">
        <v>44</v>
      </c>
      <c r="AD46">
        <f t="shared" si="3"/>
        <v>-2.4390401802754744</v>
      </c>
      <c r="AE46">
        <f t="shared" ca="1" si="4"/>
        <v>-2.0046878223655549</v>
      </c>
      <c r="AN46" s="2">
        <v>44</v>
      </c>
      <c r="AO46">
        <f t="shared" ca="1" si="5"/>
        <v>-4.4437280026410289</v>
      </c>
    </row>
    <row r="47" spans="1:41" x14ac:dyDescent="0.35">
      <c r="A47" s="2">
        <v>45</v>
      </c>
      <c r="B47">
        <f t="shared" si="0"/>
        <v>-4.2426406871192839</v>
      </c>
      <c r="J47" s="2">
        <v>45</v>
      </c>
      <c r="K47">
        <f t="shared" si="1"/>
        <v>-2.8284271247461672</v>
      </c>
      <c r="S47" s="2">
        <v>45</v>
      </c>
      <c r="T47">
        <f t="shared" si="2"/>
        <v>-4.2426406871192857</v>
      </c>
      <c r="AC47" s="2">
        <v>45</v>
      </c>
      <c r="AD47">
        <f t="shared" si="3"/>
        <v>-11.313708498984736</v>
      </c>
      <c r="AE47">
        <f t="shared" ca="1" si="4"/>
        <v>-1.413362590880396</v>
      </c>
      <c r="AN47" s="2">
        <v>45</v>
      </c>
      <c r="AO47">
        <f t="shared" ca="1" si="5"/>
        <v>-12.727071089865133</v>
      </c>
    </row>
    <row r="48" spans="1:41" x14ac:dyDescent="0.35">
      <c r="A48" s="2">
        <v>46</v>
      </c>
      <c r="B48">
        <f t="shared" si="0"/>
        <v>-5.9261300435708257</v>
      </c>
      <c r="J48" s="2">
        <v>46</v>
      </c>
      <c r="K48">
        <f t="shared" si="1"/>
        <v>-3.8637033051562826</v>
      </c>
      <c r="S48" s="2">
        <v>46</v>
      </c>
      <c r="T48">
        <f t="shared" si="2"/>
        <v>-5.4378467222198994</v>
      </c>
      <c r="AC48" s="2">
        <v>46</v>
      </c>
      <c r="AD48">
        <f t="shared" si="3"/>
        <v>-15.227680070947006</v>
      </c>
      <c r="AE48">
        <f t="shared" ca="1" si="4"/>
        <v>1.2720090768976282</v>
      </c>
      <c r="AN48" s="2">
        <v>46</v>
      </c>
      <c r="AO48">
        <f t="shared" ca="1" si="5"/>
        <v>-13.955670994049377</v>
      </c>
    </row>
    <row r="49" spans="1:41" x14ac:dyDescent="0.35">
      <c r="A49" s="2">
        <v>47</v>
      </c>
      <c r="B49">
        <f t="shared" si="0"/>
        <v>-5.3460391451302076</v>
      </c>
      <c r="J49" s="2">
        <v>47</v>
      </c>
      <c r="K49">
        <f t="shared" si="1"/>
        <v>-1.0352761804101238</v>
      </c>
      <c r="S49" s="2">
        <v>47</v>
      </c>
      <c r="T49">
        <f t="shared" si="2"/>
        <v>-5.9771681885504728</v>
      </c>
      <c r="AC49" s="2">
        <v>47</v>
      </c>
      <c r="AD49">
        <f t="shared" si="3"/>
        <v>-12.358483514090803</v>
      </c>
      <c r="AE49">
        <f t="shared" ca="1" si="4"/>
        <v>0.29462577273429402</v>
      </c>
      <c r="AN49" s="2">
        <v>47</v>
      </c>
      <c r="AO49">
        <f t="shared" ca="1" si="5"/>
        <v>-12.063857741356509</v>
      </c>
    </row>
    <row r="50" spans="1:41" x14ac:dyDescent="0.35">
      <c r="A50" s="2">
        <v>48</v>
      </c>
      <c r="B50">
        <f t="shared" si="0"/>
        <v>-2.7239429984372823</v>
      </c>
      <c r="J50" s="2">
        <v>48</v>
      </c>
      <c r="K50">
        <f t="shared" si="1"/>
        <v>2.828427124746177</v>
      </c>
      <c r="S50" s="2">
        <v>48</v>
      </c>
      <c r="T50">
        <f t="shared" si="2"/>
        <v>-5.795554957734411</v>
      </c>
      <c r="AC50" s="2">
        <v>48</v>
      </c>
      <c r="AD50">
        <f t="shared" si="3"/>
        <v>-5.6910708314255167</v>
      </c>
      <c r="AE50">
        <f t="shared" ca="1" si="4"/>
        <v>-3.7585127261937661</v>
      </c>
      <c r="AN50" s="2">
        <v>48</v>
      </c>
      <c r="AO50">
        <f t="shared" ca="1" si="5"/>
        <v>-9.4495835576192828</v>
      </c>
    </row>
    <row r="51" spans="1:41" x14ac:dyDescent="0.35">
      <c r="A51" s="2">
        <v>49</v>
      </c>
      <c r="B51">
        <f t="shared" si="0"/>
        <v>0.93860679024138327</v>
      </c>
      <c r="J51" s="2">
        <v>49</v>
      </c>
      <c r="K51">
        <f t="shared" si="1"/>
        <v>3.863703305156279</v>
      </c>
      <c r="S51" s="2">
        <v>49</v>
      </c>
      <c r="T51">
        <f t="shared" si="2"/>
        <v>-4.914912265733955</v>
      </c>
      <c r="AC51" s="2">
        <v>49</v>
      </c>
      <c r="AD51">
        <f t="shared" si="3"/>
        <v>-0.1126021703362925</v>
      </c>
      <c r="AE51">
        <f t="shared" ca="1" si="4"/>
        <v>2.1485729079680982</v>
      </c>
      <c r="AN51" s="2">
        <v>49</v>
      </c>
      <c r="AO51">
        <f t="shared" ca="1" si="5"/>
        <v>2.0359707376318057</v>
      </c>
    </row>
    <row r="52" spans="1:41" x14ac:dyDescent="0.35">
      <c r="A52" s="2">
        <v>50</v>
      </c>
      <c r="B52">
        <f t="shared" si="0"/>
        <v>4.2426406871192688</v>
      </c>
      <c r="J52" s="2">
        <v>50</v>
      </c>
      <c r="K52">
        <f t="shared" si="1"/>
        <v>1.0352761804101105</v>
      </c>
      <c r="S52" s="2">
        <v>50</v>
      </c>
      <c r="T52">
        <f t="shared" si="2"/>
        <v>-3.4414586181062856</v>
      </c>
      <c r="AC52" s="2">
        <v>50</v>
      </c>
      <c r="AD52">
        <f t="shared" si="3"/>
        <v>1.8364582494230937</v>
      </c>
      <c r="AE52">
        <f t="shared" ca="1" si="4"/>
        <v>-1.3805906405328063</v>
      </c>
      <c r="AN52" s="2">
        <v>50</v>
      </c>
      <c r="AO52">
        <f t="shared" ca="1" si="5"/>
        <v>0.45586760889028732</v>
      </c>
    </row>
    <row r="53" spans="1:41" x14ac:dyDescent="0.35">
      <c r="A53" s="2">
        <v>51</v>
      </c>
      <c r="B53">
        <f t="shared" si="0"/>
        <v>5.9261300435708195</v>
      </c>
      <c r="J53" s="2">
        <v>51</v>
      </c>
      <c r="K53">
        <f t="shared" si="1"/>
        <v>-2.8284271247461668</v>
      </c>
      <c r="S53" s="2">
        <v>51</v>
      </c>
      <c r="T53">
        <f t="shared" si="2"/>
        <v>-1.5529142706151169</v>
      </c>
      <c r="AC53" s="2">
        <v>51</v>
      </c>
      <c r="AD53">
        <f t="shared" si="3"/>
        <v>1.5447886482095359</v>
      </c>
      <c r="AE53">
        <f t="shared" ca="1" si="4"/>
        <v>-2.7796098558928799</v>
      </c>
      <c r="AN53" s="2">
        <v>51</v>
      </c>
      <c r="AO53">
        <f t="shared" ca="1" si="5"/>
        <v>-1.234821207683344</v>
      </c>
    </row>
    <row r="54" spans="1:41" x14ac:dyDescent="0.35">
      <c r="A54" s="2">
        <v>52</v>
      </c>
      <c r="B54">
        <f t="shared" si="0"/>
        <v>5.3460391451302183</v>
      </c>
      <c r="J54" s="2">
        <v>52</v>
      </c>
      <c r="K54">
        <f t="shared" si="1"/>
        <v>-3.863703305156283</v>
      </c>
      <c r="S54" s="2">
        <v>52</v>
      </c>
      <c r="T54">
        <f t="shared" si="2"/>
        <v>0.5229344564859546</v>
      </c>
      <c r="AC54" s="2">
        <v>52</v>
      </c>
      <c r="AD54">
        <f t="shared" si="3"/>
        <v>2.0052702964598899</v>
      </c>
      <c r="AE54">
        <f t="shared" ca="1" si="4"/>
        <v>3.5434020713116459</v>
      </c>
      <c r="AN54" s="2">
        <v>52</v>
      </c>
      <c r="AO54">
        <f t="shared" ca="1" si="5"/>
        <v>5.5486723677715357</v>
      </c>
    </row>
    <row r="55" spans="1:41" x14ac:dyDescent="0.35">
      <c r="A55" s="2">
        <v>53</v>
      </c>
      <c r="B55">
        <f t="shared" si="0"/>
        <v>2.7239429984372832</v>
      </c>
      <c r="J55" s="2">
        <v>53</v>
      </c>
      <c r="K55">
        <f t="shared" si="1"/>
        <v>-1.0352761804101247</v>
      </c>
      <c r="S55" s="2">
        <v>53</v>
      </c>
      <c r="T55">
        <f t="shared" si="2"/>
        <v>2.5357095704441996</v>
      </c>
      <c r="AC55" s="2">
        <v>53</v>
      </c>
      <c r="AD55">
        <f t="shared" si="3"/>
        <v>4.2243763884713577</v>
      </c>
      <c r="AE55">
        <f t="shared" ca="1" si="4"/>
        <v>-0.56437013301436489</v>
      </c>
      <c r="AN55" s="2">
        <v>53</v>
      </c>
      <c r="AO55">
        <f t="shared" ca="1" si="5"/>
        <v>3.6600062554569925</v>
      </c>
    </row>
    <row r="56" spans="1:41" x14ac:dyDescent="0.35">
      <c r="A56" s="2">
        <v>54</v>
      </c>
      <c r="B56">
        <f t="shared" si="0"/>
        <v>-0.9386067902413614</v>
      </c>
      <c r="J56" s="2">
        <v>54</v>
      </c>
      <c r="K56">
        <f t="shared" si="1"/>
        <v>2.8284271247461561</v>
      </c>
      <c r="S56" s="2">
        <v>54</v>
      </c>
      <c r="T56">
        <f t="shared" si="2"/>
        <v>4.2426406871192857</v>
      </c>
      <c r="AC56" s="2">
        <v>54</v>
      </c>
      <c r="AD56">
        <f t="shared" si="3"/>
        <v>6.1324610216240805</v>
      </c>
      <c r="AE56">
        <f t="shared" ca="1" si="4"/>
        <v>1.2388112177399295</v>
      </c>
      <c r="AN56" s="2">
        <v>54</v>
      </c>
      <c r="AO56">
        <f t="shared" ca="1" si="5"/>
        <v>7.3712722393640098</v>
      </c>
    </row>
    <row r="57" spans="1:41" x14ac:dyDescent="0.35">
      <c r="A57" s="2">
        <v>55</v>
      </c>
      <c r="B57">
        <f t="shared" si="0"/>
        <v>-4.2426406871192528</v>
      </c>
      <c r="J57" s="2">
        <v>55</v>
      </c>
      <c r="K57">
        <f t="shared" si="1"/>
        <v>3.8637033051562795</v>
      </c>
      <c r="S57" s="2">
        <v>55</v>
      </c>
      <c r="T57">
        <f t="shared" si="2"/>
        <v>5.4378467222198985</v>
      </c>
      <c r="AC57" s="2">
        <v>55</v>
      </c>
      <c r="AD57">
        <f t="shared" si="3"/>
        <v>5.0589093402569247</v>
      </c>
      <c r="AE57">
        <f t="shared" ca="1" si="4"/>
        <v>0.59574519296452266</v>
      </c>
      <c r="AN57" s="2">
        <v>55</v>
      </c>
      <c r="AO57">
        <f t="shared" ca="1" si="5"/>
        <v>5.6546545332214473</v>
      </c>
    </row>
    <row r="58" spans="1:41" x14ac:dyDescent="0.35">
      <c r="A58" s="2">
        <v>56</v>
      </c>
      <c r="B58">
        <f t="shared" si="0"/>
        <v>-5.9261300435708222</v>
      </c>
      <c r="J58" s="2">
        <v>56</v>
      </c>
      <c r="K58">
        <f t="shared" si="1"/>
        <v>1.0352761804101114</v>
      </c>
      <c r="S58" s="2">
        <v>56</v>
      </c>
      <c r="T58">
        <f t="shared" si="2"/>
        <v>5.9771681885504728</v>
      </c>
      <c r="AC58" s="2">
        <v>56</v>
      </c>
      <c r="AD58">
        <f t="shared" si="3"/>
        <v>1.086314325389762</v>
      </c>
      <c r="AE58">
        <f t="shared" ca="1" si="4"/>
        <v>1.9493244944205486</v>
      </c>
      <c r="AN58" s="2">
        <v>56</v>
      </c>
      <c r="AO58">
        <f t="shared" ca="1" si="5"/>
        <v>3.0356388198103108</v>
      </c>
    </row>
    <row r="59" spans="1:41" x14ac:dyDescent="0.35">
      <c r="A59" s="2">
        <v>57</v>
      </c>
      <c r="B59">
        <f t="shared" si="0"/>
        <v>-5.3460391451302085</v>
      </c>
      <c r="J59" s="2">
        <v>57</v>
      </c>
      <c r="K59">
        <f t="shared" si="1"/>
        <v>-2.8284271247461659</v>
      </c>
      <c r="S59" s="2">
        <v>57</v>
      </c>
      <c r="T59">
        <f t="shared" si="2"/>
        <v>5.795554957734411</v>
      </c>
      <c r="AC59" s="2">
        <v>57</v>
      </c>
      <c r="AD59">
        <f t="shared" si="3"/>
        <v>-2.3789113121419634</v>
      </c>
      <c r="AE59">
        <f t="shared" ca="1" si="4"/>
        <v>-1.4811288233641688</v>
      </c>
      <c r="AN59" s="2">
        <v>57</v>
      </c>
      <c r="AO59">
        <f t="shared" ca="1" si="5"/>
        <v>-3.8600401355061322</v>
      </c>
    </row>
    <row r="60" spans="1:41" x14ac:dyDescent="0.35">
      <c r="A60" s="2">
        <v>58</v>
      </c>
      <c r="B60">
        <f t="shared" si="0"/>
        <v>-2.7239429984373027</v>
      </c>
      <c r="J60" s="2">
        <v>58</v>
      </c>
      <c r="K60">
        <f t="shared" si="1"/>
        <v>-3.8637033051562835</v>
      </c>
      <c r="S60" s="2">
        <v>58</v>
      </c>
      <c r="T60">
        <f t="shared" si="2"/>
        <v>4.9149122657339559</v>
      </c>
      <c r="AC60" s="2">
        <v>58</v>
      </c>
      <c r="AD60">
        <f t="shared" si="3"/>
        <v>-1.6727340378596303</v>
      </c>
      <c r="AE60">
        <f t="shared" ca="1" si="4"/>
        <v>2.5924454895296836</v>
      </c>
      <c r="AN60" s="2">
        <v>58</v>
      </c>
      <c r="AO60">
        <f t="shared" ca="1" si="5"/>
        <v>0.9197114516700533</v>
      </c>
    </row>
    <row r="61" spans="1:41" x14ac:dyDescent="0.35">
      <c r="A61" s="2">
        <v>59</v>
      </c>
      <c r="B61">
        <f t="shared" si="0"/>
        <v>0.93860679024133953</v>
      </c>
      <c r="J61" s="2">
        <v>59</v>
      </c>
      <c r="K61">
        <f t="shared" si="1"/>
        <v>-1.0352761804101256</v>
      </c>
      <c r="S61" s="2">
        <v>59</v>
      </c>
      <c r="T61">
        <f t="shared" si="2"/>
        <v>3.4414586181062861</v>
      </c>
      <c r="AC61" s="2">
        <v>59</v>
      </c>
      <c r="AD61">
        <f t="shared" si="3"/>
        <v>3.3447892279375</v>
      </c>
      <c r="AE61">
        <f t="shared" ca="1" si="4"/>
        <v>-1.7829866616056127</v>
      </c>
      <c r="AN61" s="2">
        <v>59</v>
      </c>
      <c r="AO61">
        <f t="shared" ca="1" si="5"/>
        <v>1.5618025663318873</v>
      </c>
    </row>
    <row r="62" spans="1:41" x14ac:dyDescent="0.35">
      <c r="A62" s="2">
        <v>60</v>
      </c>
      <c r="B62">
        <f t="shared" si="0"/>
        <v>4.2426406871192679</v>
      </c>
      <c r="J62" s="2">
        <v>60</v>
      </c>
      <c r="K62">
        <f t="shared" si="1"/>
        <v>2.8284271247461557</v>
      </c>
      <c r="S62" s="2">
        <v>60</v>
      </c>
      <c r="T62">
        <f t="shared" si="2"/>
        <v>1.5529142706151173</v>
      </c>
      <c r="AC62" s="2">
        <v>60</v>
      </c>
      <c r="AD62">
        <f t="shared" si="3"/>
        <v>8.6239820824805413</v>
      </c>
      <c r="AE62">
        <f t="shared" ca="1" si="4"/>
        <v>3.5293380810822148</v>
      </c>
      <c r="AN62" s="2">
        <v>60</v>
      </c>
      <c r="AO62">
        <f t="shared" ca="1" si="5"/>
        <v>12.153320163562757</v>
      </c>
    </row>
    <row r="63" spans="1:41" x14ac:dyDescent="0.35">
      <c r="A63" s="2">
        <v>61</v>
      </c>
      <c r="B63">
        <f t="shared" si="0"/>
        <v>5.9261300435708257</v>
      </c>
      <c r="J63" s="2">
        <v>61</v>
      </c>
      <c r="K63">
        <f t="shared" si="1"/>
        <v>3.8637033051562724</v>
      </c>
      <c r="S63" s="2">
        <v>61</v>
      </c>
      <c r="T63">
        <f t="shared" si="2"/>
        <v>-0.52293445648595394</v>
      </c>
      <c r="AC63" s="2">
        <v>61</v>
      </c>
      <c r="AD63">
        <f t="shared" si="3"/>
        <v>9.2668988922411444</v>
      </c>
      <c r="AE63">
        <f t="shared" ca="1" si="4"/>
        <v>-1.9930730159794534</v>
      </c>
      <c r="AN63" s="2">
        <v>61</v>
      </c>
      <c r="AO63">
        <f t="shared" ca="1" si="5"/>
        <v>7.2738258762616912</v>
      </c>
    </row>
    <row r="64" spans="1:41" x14ac:dyDescent="0.35">
      <c r="A64" s="2">
        <v>62</v>
      </c>
      <c r="B64">
        <f t="shared" si="0"/>
        <v>5.3460391451302183</v>
      </c>
      <c r="J64" s="2">
        <v>62</v>
      </c>
      <c r="K64">
        <f t="shared" si="1"/>
        <v>1.0352761804101125</v>
      </c>
      <c r="S64" s="2">
        <v>62</v>
      </c>
      <c r="T64">
        <f t="shared" si="2"/>
        <v>-2.5357095704441992</v>
      </c>
      <c r="AC64" s="2">
        <v>62</v>
      </c>
      <c r="AD64">
        <f t="shared" si="3"/>
        <v>3.8456057550961313</v>
      </c>
      <c r="AE64">
        <f t="shared" ca="1" si="4"/>
        <v>-2.7730803218179619E-2</v>
      </c>
      <c r="AN64" s="2">
        <v>62</v>
      </c>
      <c r="AO64">
        <f t="shared" ca="1" si="5"/>
        <v>3.8178749518779518</v>
      </c>
    </row>
    <row r="65" spans="1:41" x14ac:dyDescent="0.35">
      <c r="A65" s="2">
        <v>63</v>
      </c>
      <c r="B65">
        <f t="shared" si="0"/>
        <v>2.7239429984373222</v>
      </c>
      <c r="J65" s="2">
        <v>63</v>
      </c>
      <c r="K65">
        <f t="shared" si="1"/>
        <v>-2.828427124746145</v>
      </c>
      <c r="S65" s="2">
        <v>63</v>
      </c>
      <c r="T65">
        <f t="shared" si="2"/>
        <v>-4.2426406871192857</v>
      </c>
      <c r="AC65" s="2">
        <v>63</v>
      </c>
      <c r="AD65">
        <f t="shared" si="3"/>
        <v>-4.347124813428108</v>
      </c>
      <c r="AE65">
        <f t="shared" ca="1" si="4"/>
        <v>-1.7007857182592565</v>
      </c>
      <c r="AN65" s="2">
        <v>63</v>
      </c>
      <c r="AO65">
        <f t="shared" ca="1" si="5"/>
        <v>-6.0479105316873643</v>
      </c>
    </row>
    <row r="66" spans="1:41" x14ac:dyDescent="0.35">
      <c r="A66" s="2">
        <v>64</v>
      </c>
      <c r="B66">
        <f t="shared" si="0"/>
        <v>-0.93860679024135996</v>
      </c>
      <c r="J66" s="2">
        <v>64</v>
      </c>
      <c r="K66">
        <f t="shared" si="1"/>
        <v>-3.8637033051562835</v>
      </c>
      <c r="S66" s="2">
        <v>64</v>
      </c>
      <c r="T66">
        <f t="shared" si="2"/>
        <v>-5.4378467222198985</v>
      </c>
      <c r="AC66" s="2">
        <v>64</v>
      </c>
      <c r="AD66">
        <f t="shared" si="3"/>
        <v>-10.240156817617542</v>
      </c>
      <c r="AE66">
        <f t="shared" ca="1" si="4"/>
        <v>-1.5111016994350726</v>
      </c>
      <c r="AN66" s="2">
        <v>64</v>
      </c>
      <c r="AO66">
        <f t="shared" ca="1" si="5"/>
        <v>-11.751258517052616</v>
      </c>
    </row>
    <row r="67" spans="1:41" x14ac:dyDescent="0.35">
      <c r="A67" s="2">
        <v>65</v>
      </c>
      <c r="B67">
        <f t="shared" si="0"/>
        <v>-4.2426406871192821</v>
      </c>
      <c r="J67" s="2">
        <v>65</v>
      </c>
      <c r="K67">
        <f t="shared" si="1"/>
        <v>-1.0352761804100992</v>
      </c>
      <c r="S67" s="2">
        <v>65</v>
      </c>
      <c r="T67">
        <f t="shared" si="2"/>
        <v>-5.9771681885504728</v>
      </c>
      <c r="AC67" s="2">
        <v>65</v>
      </c>
      <c r="AD67">
        <f t="shared" si="3"/>
        <v>-11.255085056079853</v>
      </c>
      <c r="AE67">
        <f t="shared" ca="1" si="4"/>
        <v>1.2085152569136635</v>
      </c>
      <c r="AN67" s="2">
        <v>65</v>
      </c>
      <c r="AO67">
        <f t="shared" ca="1" si="5"/>
        <v>-10.046569799166189</v>
      </c>
    </row>
    <row r="68" spans="1:41" x14ac:dyDescent="0.35">
      <c r="A68" s="2">
        <v>66</v>
      </c>
      <c r="B68">
        <f t="shared" ref="B68:B102" si="6">6*SIN(2*PI()*(1/10)*A68+PI()/4)</f>
        <v>-5.9261300435708222</v>
      </c>
      <c r="J68" s="2">
        <v>66</v>
      </c>
      <c r="K68">
        <f t="shared" ref="K68:K102" si="7">4*SIN(2*PI()*(1/6)*J68+PI()/4)</f>
        <v>2.8284271247461548</v>
      </c>
      <c r="S68" s="2">
        <v>66</v>
      </c>
      <c r="T68">
        <f t="shared" ref="T68:T102" si="8">6*SIN(2*PI()*(1/18)*S68+PI()/4)</f>
        <v>-5.7955549577344119</v>
      </c>
      <c r="AC68" s="2">
        <v>66</v>
      </c>
      <c r="AD68">
        <f t="shared" ref="AD68:AD102" si="9">B68+K68+T68</f>
        <v>-8.8932578765590797</v>
      </c>
      <c r="AE68">
        <f t="shared" ref="AE68:AE102" ca="1" si="10">_xlfn.NORM.INV(RAND(),0,2)</f>
        <v>-2.3429607056239283</v>
      </c>
      <c r="AN68" s="2">
        <v>66</v>
      </c>
      <c r="AO68">
        <f t="shared" ref="AO68:AO102" ca="1" si="11">AD68+AE68</f>
        <v>-11.236218582183009</v>
      </c>
    </row>
    <row r="69" spans="1:41" x14ac:dyDescent="0.35">
      <c r="A69" s="2">
        <v>67</v>
      </c>
      <c r="B69">
        <f t="shared" si="6"/>
        <v>-5.3460391451302289</v>
      </c>
      <c r="J69" s="2">
        <v>67</v>
      </c>
      <c r="K69">
        <f t="shared" si="7"/>
        <v>3.8637033051562799</v>
      </c>
      <c r="S69" s="2">
        <v>67</v>
      </c>
      <c r="T69">
        <f t="shared" si="8"/>
        <v>-4.9149122657339559</v>
      </c>
      <c r="AC69" s="2">
        <v>67</v>
      </c>
      <c r="AD69">
        <f t="shared" si="9"/>
        <v>-6.3972481057079049</v>
      </c>
      <c r="AE69">
        <f t="shared" ca="1" si="10"/>
        <v>1.0016672075176007</v>
      </c>
      <c r="AN69" s="2">
        <v>67</v>
      </c>
      <c r="AO69">
        <f t="shared" ca="1" si="11"/>
        <v>-5.3955808981903042</v>
      </c>
    </row>
    <row r="70" spans="1:41" x14ac:dyDescent="0.35">
      <c r="A70" s="2">
        <v>68</v>
      </c>
      <c r="B70">
        <f t="shared" si="6"/>
        <v>-2.723942998437304</v>
      </c>
      <c r="J70" s="2">
        <v>68</v>
      </c>
      <c r="K70">
        <f t="shared" si="7"/>
        <v>1.0352761804101407</v>
      </c>
      <c r="S70" s="2">
        <v>68</v>
      </c>
      <c r="T70">
        <f t="shared" si="8"/>
        <v>-3.4414586181062861</v>
      </c>
      <c r="AC70" s="2">
        <v>68</v>
      </c>
      <c r="AD70">
        <f t="shared" si="9"/>
        <v>-5.130125436133449</v>
      </c>
      <c r="AE70">
        <f t="shared" ca="1" si="10"/>
        <v>-0.59527091496084994</v>
      </c>
      <c r="AN70" s="2">
        <v>68</v>
      </c>
      <c r="AO70">
        <f t="shared" ca="1" si="11"/>
        <v>-5.7253963510942985</v>
      </c>
    </row>
    <row r="71" spans="1:41" x14ac:dyDescent="0.35">
      <c r="A71" s="2">
        <v>69</v>
      </c>
      <c r="B71">
        <f t="shared" si="6"/>
        <v>0.93860679024138016</v>
      </c>
      <c r="J71" s="2">
        <v>69</v>
      </c>
      <c r="K71">
        <f t="shared" si="7"/>
        <v>-2.8284271247461645</v>
      </c>
      <c r="S71" s="2">
        <v>69</v>
      </c>
      <c r="T71">
        <f t="shared" si="8"/>
        <v>-1.5529142706151182</v>
      </c>
      <c r="AC71" s="2">
        <v>69</v>
      </c>
      <c r="AD71">
        <f t="shared" si="9"/>
        <v>-3.4427346051199024</v>
      </c>
      <c r="AE71">
        <f t="shared" ca="1" si="10"/>
        <v>-0.28537473213423964</v>
      </c>
      <c r="AN71" s="2">
        <v>69</v>
      </c>
      <c r="AO71">
        <f t="shared" ca="1" si="11"/>
        <v>-3.7281093372541418</v>
      </c>
    </row>
    <row r="72" spans="1:41" x14ac:dyDescent="0.35">
      <c r="A72" s="2">
        <v>70</v>
      </c>
      <c r="B72">
        <f t="shared" si="6"/>
        <v>4.2426406871192661</v>
      </c>
      <c r="J72" s="2">
        <v>70</v>
      </c>
      <c r="K72">
        <f t="shared" si="7"/>
        <v>-3.863703305156291</v>
      </c>
      <c r="S72" s="2">
        <v>70</v>
      </c>
      <c r="T72">
        <f t="shared" si="8"/>
        <v>0.52293445648595316</v>
      </c>
      <c r="AC72" s="2">
        <v>70</v>
      </c>
      <c r="AD72">
        <f t="shared" si="9"/>
        <v>0.90187183844892826</v>
      </c>
      <c r="AE72">
        <f t="shared" ca="1" si="10"/>
        <v>4.4401597371358905</v>
      </c>
      <c r="AN72" s="2">
        <v>70</v>
      </c>
      <c r="AO72">
        <f t="shared" ca="1" si="11"/>
        <v>5.3420315755848184</v>
      </c>
    </row>
    <row r="73" spans="1:41" x14ac:dyDescent="0.35">
      <c r="A73" s="2">
        <v>71</v>
      </c>
      <c r="B73">
        <f t="shared" si="6"/>
        <v>5.9261300435708186</v>
      </c>
      <c r="J73" s="2">
        <v>71</v>
      </c>
      <c r="K73">
        <f t="shared" si="7"/>
        <v>-1.0352761804101276</v>
      </c>
      <c r="S73" s="2">
        <v>71</v>
      </c>
      <c r="T73">
        <f t="shared" si="8"/>
        <v>2.5357095704441983</v>
      </c>
      <c r="AC73" s="2">
        <v>71</v>
      </c>
      <c r="AD73">
        <f t="shared" si="9"/>
        <v>7.4265634336048896</v>
      </c>
      <c r="AE73">
        <f t="shared" ca="1" si="10"/>
        <v>0.30316422008969707</v>
      </c>
      <c r="AN73" s="2">
        <v>71</v>
      </c>
      <c r="AO73">
        <f t="shared" ca="1" si="11"/>
        <v>7.7297276536945869</v>
      </c>
    </row>
    <row r="74" spans="1:41" x14ac:dyDescent="0.35">
      <c r="A74" s="2">
        <v>72</v>
      </c>
      <c r="B74">
        <f t="shared" si="6"/>
        <v>5.3460391451302192</v>
      </c>
      <c r="J74" s="2">
        <v>72</v>
      </c>
      <c r="K74">
        <f t="shared" si="7"/>
        <v>2.8284271247461743</v>
      </c>
      <c r="S74" s="2">
        <v>72</v>
      </c>
      <c r="T74">
        <f t="shared" si="8"/>
        <v>4.2426406871192848</v>
      </c>
      <c r="AC74" s="2">
        <v>72</v>
      </c>
      <c r="AD74">
        <f t="shared" si="9"/>
        <v>12.417106956995678</v>
      </c>
      <c r="AE74">
        <f t="shared" ca="1" si="10"/>
        <v>1.2981855336430432</v>
      </c>
      <c r="AN74" s="2">
        <v>72</v>
      </c>
      <c r="AO74">
        <f t="shared" ca="1" si="11"/>
        <v>13.715292490638721</v>
      </c>
    </row>
    <row r="75" spans="1:41" x14ac:dyDescent="0.35">
      <c r="A75" s="2">
        <v>73</v>
      </c>
      <c r="B75">
        <f t="shared" si="6"/>
        <v>2.7239429984372858</v>
      </c>
      <c r="J75" s="2">
        <v>73</v>
      </c>
      <c r="K75">
        <f t="shared" si="7"/>
        <v>3.8637033051562875</v>
      </c>
      <c r="S75" s="2">
        <v>73</v>
      </c>
      <c r="T75">
        <f t="shared" si="8"/>
        <v>5.4378467222198985</v>
      </c>
      <c r="AC75" s="2">
        <v>73</v>
      </c>
      <c r="AD75">
        <f t="shared" si="9"/>
        <v>12.025493025813471</v>
      </c>
      <c r="AE75">
        <f t="shared" ca="1" si="10"/>
        <v>-0.50292358794905001</v>
      </c>
      <c r="AN75" s="2">
        <v>73</v>
      </c>
      <c r="AO75">
        <f t="shared" ca="1" si="11"/>
        <v>11.522569437864421</v>
      </c>
    </row>
    <row r="76" spans="1:41" x14ac:dyDescent="0.35">
      <c r="A76" s="2">
        <v>74</v>
      </c>
      <c r="B76">
        <f t="shared" si="6"/>
        <v>-0.93860679024135862</v>
      </c>
      <c r="J76" s="2">
        <v>74</v>
      </c>
      <c r="K76">
        <f t="shared" si="7"/>
        <v>1.0352761804101143</v>
      </c>
      <c r="S76" s="2">
        <v>74</v>
      </c>
      <c r="T76">
        <f t="shared" si="8"/>
        <v>5.9771681885504728</v>
      </c>
      <c r="AC76" s="2">
        <v>74</v>
      </c>
      <c r="AD76">
        <f t="shared" si="9"/>
        <v>6.0738375787192282</v>
      </c>
      <c r="AE76">
        <f t="shared" ca="1" si="10"/>
        <v>-0.24745955080553994</v>
      </c>
      <c r="AN76" s="2">
        <v>74</v>
      </c>
      <c r="AO76">
        <f t="shared" ca="1" si="11"/>
        <v>5.8263780279136883</v>
      </c>
    </row>
    <row r="77" spans="1:41" x14ac:dyDescent="0.35">
      <c r="A77" s="2">
        <v>75</v>
      </c>
      <c r="B77">
        <f t="shared" si="6"/>
        <v>-4.242640687119251</v>
      </c>
      <c r="J77" s="2">
        <v>75</v>
      </c>
      <c r="K77">
        <f t="shared" si="7"/>
        <v>-2.8284271247461437</v>
      </c>
      <c r="S77" s="2">
        <v>75</v>
      </c>
      <c r="T77">
        <f t="shared" si="8"/>
        <v>5.7955549577344119</v>
      </c>
      <c r="AC77" s="2">
        <v>75</v>
      </c>
      <c r="AD77">
        <f t="shared" si="9"/>
        <v>-1.2755128541309828</v>
      </c>
      <c r="AE77">
        <f t="shared" ca="1" si="10"/>
        <v>-1.3938924692188031</v>
      </c>
      <c r="AN77" s="2">
        <v>75</v>
      </c>
      <c r="AO77">
        <f t="shared" ca="1" si="11"/>
        <v>-2.6694053233497859</v>
      </c>
    </row>
    <row r="78" spans="1:41" x14ac:dyDescent="0.35">
      <c r="A78" s="2">
        <v>76</v>
      </c>
      <c r="B78">
        <f t="shared" si="6"/>
        <v>-5.9261300435708222</v>
      </c>
      <c r="J78" s="2">
        <v>76</v>
      </c>
      <c r="K78">
        <f t="shared" si="7"/>
        <v>-3.8637033051562839</v>
      </c>
      <c r="S78" s="2">
        <v>76</v>
      </c>
      <c r="T78">
        <f t="shared" si="8"/>
        <v>4.9149122657339568</v>
      </c>
      <c r="AC78" s="2">
        <v>76</v>
      </c>
      <c r="AD78">
        <f t="shared" si="9"/>
        <v>-4.8749210829931489</v>
      </c>
      <c r="AE78">
        <f t="shared" ca="1" si="10"/>
        <v>7.78531671142874E-2</v>
      </c>
      <c r="AN78" s="2">
        <v>76</v>
      </c>
      <c r="AO78">
        <f t="shared" ca="1" si="11"/>
        <v>-4.7970679158788618</v>
      </c>
    </row>
    <row r="79" spans="1:41" x14ac:dyDescent="0.35">
      <c r="A79" s="2">
        <v>77</v>
      </c>
      <c r="B79">
        <f t="shared" si="6"/>
        <v>-5.3460391451302103</v>
      </c>
      <c r="J79" s="2">
        <v>77</v>
      </c>
      <c r="K79">
        <f t="shared" si="7"/>
        <v>-1.0352761804101009</v>
      </c>
      <c r="S79" s="2">
        <v>77</v>
      </c>
      <c r="T79">
        <f t="shared" si="8"/>
        <v>3.4414586181062869</v>
      </c>
      <c r="AC79" s="2">
        <v>77</v>
      </c>
      <c r="AD79">
        <f t="shared" si="9"/>
        <v>-2.9398567074340241</v>
      </c>
      <c r="AE79">
        <f t="shared" ca="1" si="10"/>
        <v>0.26807217727671667</v>
      </c>
      <c r="AN79" s="2">
        <v>77</v>
      </c>
      <c r="AO79">
        <f t="shared" ca="1" si="11"/>
        <v>-2.6717845301573075</v>
      </c>
    </row>
    <row r="80" spans="1:41" x14ac:dyDescent="0.35">
      <c r="A80" s="2">
        <v>78</v>
      </c>
      <c r="B80">
        <f t="shared" si="6"/>
        <v>-2.7239429984373054</v>
      </c>
      <c r="J80" s="2">
        <v>78</v>
      </c>
      <c r="K80">
        <f t="shared" si="7"/>
        <v>2.8284271247461534</v>
      </c>
      <c r="S80" s="2">
        <v>78</v>
      </c>
      <c r="T80">
        <f t="shared" si="8"/>
        <v>1.5529142706151187</v>
      </c>
      <c r="AC80" s="2">
        <v>78</v>
      </c>
      <c r="AD80">
        <f t="shared" si="9"/>
        <v>1.6573983969239667</v>
      </c>
      <c r="AE80">
        <f t="shared" ca="1" si="10"/>
        <v>1.2102914107901237</v>
      </c>
      <c r="AN80" s="2">
        <v>78</v>
      </c>
      <c r="AO80">
        <f t="shared" ca="1" si="11"/>
        <v>2.8676898077140907</v>
      </c>
    </row>
    <row r="81" spans="1:41" x14ac:dyDescent="0.35">
      <c r="A81" s="2">
        <v>79</v>
      </c>
      <c r="B81">
        <f t="shared" si="6"/>
        <v>0.93860679024133675</v>
      </c>
      <c r="J81" s="2">
        <v>79</v>
      </c>
      <c r="K81">
        <f t="shared" si="7"/>
        <v>3.8637033051562804</v>
      </c>
      <c r="S81" s="2">
        <v>79</v>
      </c>
      <c r="T81">
        <f t="shared" si="8"/>
        <v>-0.52293445648595249</v>
      </c>
      <c r="AC81" s="2">
        <v>79</v>
      </c>
      <c r="AD81">
        <f t="shared" si="9"/>
        <v>4.2793756389116648</v>
      </c>
      <c r="AE81">
        <f t="shared" ca="1" si="10"/>
        <v>0.84092540383005399</v>
      </c>
      <c r="AN81" s="2">
        <v>79</v>
      </c>
      <c r="AO81">
        <f t="shared" ca="1" si="11"/>
        <v>5.120301042741719</v>
      </c>
    </row>
    <row r="82" spans="1:41" x14ac:dyDescent="0.35">
      <c r="A82" s="2">
        <v>80</v>
      </c>
      <c r="B82">
        <f t="shared" si="6"/>
        <v>4.2426406871192652</v>
      </c>
      <c r="J82" s="2">
        <v>80</v>
      </c>
      <c r="K82">
        <f t="shared" si="7"/>
        <v>1.0352761804101427</v>
      </c>
      <c r="S82" s="2">
        <v>80</v>
      </c>
      <c r="T82">
        <f t="shared" si="8"/>
        <v>-2.5357095704441974</v>
      </c>
      <c r="AC82" s="2">
        <v>80</v>
      </c>
      <c r="AD82">
        <f t="shared" si="9"/>
        <v>2.7422072970852103</v>
      </c>
      <c r="AE82">
        <f t="shared" ca="1" si="10"/>
        <v>-0.33603481256011164</v>
      </c>
      <c r="AN82" s="2">
        <v>80</v>
      </c>
      <c r="AO82">
        <f t="shared" ca="1" si="11"/>
        <v>2.4061724845250985</v>
      </c>
    </row>
    <row r="83" spans="1:41" x14ac:dyDescent="0.35">
      <c r="A83" s="2">
        <v>81</v>
      </c>
      <c r="B83">
        <f t="shared" si="6"/>
        <v>5.9261300435708257</v>
      </c>
      <c r="J83" s="2">
        <v>81</v>
      </c>
      <c r="K83">
        <f t="shared" si="7"/>
        <v>-2.8284271247461632</v>
      </c>
      <c r="S83" s="2">
        <v>81</v>
      </c>
      <c r="T83">
        <f t="shared" si="8"/>
        <v>-4.2426406871192839</v>
      </c>
      <c r="AC83" s="2">
        <v>81</v>
      </c>
      <c r="AD83">
        <f t="shared" si="9"/>
        <v>-1.1449377682946213</v>
      </c>
      <c r="AE83">
        <f t="shared" ca="1" si="10"/>
        <v>1.7232314435328373</v>
      </c>
      <c r="AN83" s="2">
        <v>81</v>
      </c>
      <c r="AO83">
        <f t="shared" ca="1" si="11"/>
        <v>0.57829367523821595</v>
      </c>
    </row>
    <row r="84" spans="1:41" x14ac:dyDescent="0.35">
      <c r="A84" s="2">
        <v>82</v>
      </c>
      <c r="B84">
        <f t="shared" si="6"/>
        <v>5.34603914513022</v>
      </c>
      <c r="J84" s="2">
        <v>82</v>
      </c>
      <c r="K84">
        <f t="shared" si="7"/>
        <v>-3.8637033051562915</v>
      </c>
      <c r="S84" s="2">
        <v>82</v>
      </c>
      <c r="T84">
        <f t="shared" si="8"/>
        <v>-5.4378467222198985</v>
      </c>
      <c r="AC84" s="2">
        <v>82</v>
      </c>
      <c r="AD84">
        <f t="shared" si="9"/>
        <v>-3.9555108822459699</v>
      </c>
      <c r="AE84">
        <f t="shared" ca="1" si="10"/>
        <v>1.8880570980250866</v>
      </c>
      <c r="AN84" s="2">
        <v>82</v>
      </c>
      <c r="AO84">
        <f t="shared" ca="1" si="11"/>
        <v>-2.0674537842208833</v>
      </c>
    </row>
    <row r="85" spans="1:41" x14ac:dyDescent="0.35">
      <c r="A85" s="2">
        <v>83</v>
      </c>
      <c r="B85">
        <f t="shared" si="6"/>
        <v>2.7239429984373249</v>
      </c>
      <c r="J85" s="2">
        <v>83</v>
      </c>
      <c r="K85">
        <f t="shared" si="7"/>
        <v>-1.0352761804101294</v>
      </c>
      <c r="S85" s="2">
        <v>83</v>
      </c>
      <c r="T85">
        <f t="shared" si="8"/>
        <v>-5.9771681885504728</v>
      </c>
      <c r="AC85" s="2">
        <v>83</v>
      </c>
      <c r="AD85">
        <f t="shared" si="9"/>
        <v>-4.2885013705232771</v>
      </c>
      <c r="AE85">
        <f t="shared" ca="1" si="10"/>
        <v>-0.77349120674748262</v>
      </c>
      <c r="AN85" s="2">
        <v>83</v>
      </c>
      <c r="AO85">
        <f t="shared" ca="1" si="11"/>
        <v>-5.0619925772707592</v>
      </c>
    </row>
    <row r="86" spans="1:41" x14ac:dyDescent="0.35">
      <c r="A86" s="2">
        <v>84</v>
      </c>
      <c r="B86">
        <f t="shared" si="6"/>
        <v>-0.93860679024135707</v>
      </c>
      <c r="J86" s="2">
        <v>84</v>
      </c>
      <c r="K86">
        <f t="shared" si="7"/>
        <v>2.828427124746173</v>
      </c>
      <c r="S86" s="2">
        <v>84</v>
      </c>
      <c r="T86">
        <f t="shared" si="8"/>
        <v>-5.7955549577344119</v>
      </c>
      <c r="AC86" s="2">
        <v>84</v>
      </c>
      <c r="AD86">
        <f t="shared" si="9"/>
        <v>-3.9057346232295957</v>
      </c>
      <c r="AE86">
        <f t="shared" ca="1" si="10"/>
        <v>-2.5316871776603684</v>
      </c>
      <c r="AN86" s="2">
        <v>84</v>
      </c>
      <c r="AO86">
        <f t="shared" ca="1" si="11"/>
        <v>-6.4374218008899646</v>
      </c>
    </row>
    <row r="87" spans="1:41" x14ac:dyDescent="0.35">
      <c r="A87" s="2">
        <v>85</v>
      </c>
      <c r="B87">
        <f t="shared" si="6"/>
        <v>-4.2426406871192803</v>
      </c>
      <c r="J87" s="2">
        <v>85</v>
      </c>
      <c r="K87">
        <f t="shared" si="7"/>
        <v>3.8637033051562879</v>
      </c>
      <c r="S87" s="2">
        <v>85</v>
      </c>
      <c r="T87">
        <f t="shared" si="8"/>
        <v>-4.9149122657339577</v>
      </c>
      <c r="AC87" s="2">
        <v>85</v>
      </c>
      <c r="AD87">
        <f t="shared" si="9"/>
        <v>-5.2938496476969501</v>
      </c>
      <c r="AE87">
        <f t="shared" ca="1" si="10"/>
        <v>-0.35183908906738465</v>
      </c>
      <c r="AN87" s="2">
        <v>85</v>
      </c>
      <c r="AO87">
        <f t="shared" ca="1" si="11"/>
        <v>-5.6456887367643347</v>
      </c>
    </row>
    <row r="88" spans="1:41" x14ac:dyDescent="0.35">
      <c r="A88" s="2">
        <v>86</v>
      </c>
      <c r="B88">
        <f t="shared" si="6"/>
        <v>-5.9261300435708222</v>
      </c>
      <c r="J88" s="2">
        <v>86</v>
      </c>
      <c r="K88">
        <f t="shared" si="7"/>
        <v>1.0352761804101163</v>
      </c>
      <c r="S88" s="2">
        <v>86</v>
      </c>
      <c r="T88">
        <f t="shared" si="8"/>
        <v>-3.4414586181062878</v>
      </c>
      <c r="AC88" s="2">
        <v>86</v>
      </c>
      <c r="AD88">
        <f t="shared" si="9"/>
        <v>-8.3323124812669924</v>
      </c>
      <c r="AE88">
        <f t="shared" ca="1" si="10"/>
        <v>0.19292303075740119</v>
      </c>
      <c r="AN88" s="2">
        <v>86</v>
      </c>
      <c r="AO88">
        <f t="shared" ca="1" si="11"/>
        <v>-8.1393894505095918</v>
      </c>
    </row>
    <row r="89" spans="1:41" x14ac:dyDescent="0.35">
      <c r="A89" s="2">
        <v>87</v>
      </c>
      <c r="B89">
        <f t="shared" si="6"/>
        <v>-5.3460391451302298</v>
      </c>
      <c r="J89" s="2">
        <v>87</v>
      </c>
      <c r="K89">
        <f t="shared" si="7"/>
        <v>-2.8284271247461423</v>
      </c>
      <c r="S89" s="2">
        <v>87</v>
      </c>
      <c r="T89">
        <f t="shared" si="8"/>
        <v>-1.5529142706151196</v>
      </c>
      <c r="AC89" s="2">
        <v>87</v>
      </c>
      <c r="AD89">
        <f t="shared" si="9"/>
        <v>-9.7273805404914917</v>
      </c>
      <c r="AE89">
        <f t="shared" ca="1" si="10"/>
        <v>0.45130282057648918</v>
      </c>
      <c r="AN89" s="2">
        <v>87</v>
      </c>
      <c r="AO89">
        <f t="shared" ca="1" si="11"/>
        <v>-9.2760777199150031</v>
      </c>
    </row>
    <row r="90" spans="1:41" x14ac:dyDescent="0.35">
      <c r="A90" s="2">
        <v>88</v>
      </c>
      <c r="B90">
        <f t="shared" si="6"/>
        <v>-2.7239429984373067</v>
      </c>
      <c r="J90" s="2">
        <v>88</v>
      </c>
      <c r="K90">
        <f t="shared" si="7"/>
        <v>-3.8637033051562844</v>
      </c>
      <c r="S90" s="2">
        <v>88</v>
      </c>
      <c r="T90">
        <f t="shared" si="8"/>
        <v>0.52293445648595172</v>
      </c>
      <c r="AC90" s="2">
        <v>88</v>
      </c>
      <c r="AD90">
        <f t="shared" si="9"/>
        <v>-6.0647118471076391</v>
      </c>
      <c r="AE90">
        <f t="shared" ca="1" si="10"/>
        <v>-5.6498314516275663</v>
      </c>
      <c r="AN90" s="2">
        <v>88</v>
      </c>
      <c r="AO90">
        <f t="shared" ca="1" si="11"/>
        <v>-11.714543298735205</v>
      </c>
    </row>
    <row r="91" spans="1:41" x14ac:dyDescent="0.35">
      <c r="A91" s="2">
        <v>89</v>
      </c>
      <c r="B91">
        <f t="shared" si="6"/>
        <v>0.93860679024137739</v>
      </c>
      <c r="J91" s="2">
        <v>89</v>
      </c>
      <c r="K91">
        <f t="shared" si="7"/>
        <v>-1.0352761804101578</v>
      </c>
      <c r="S91" s="2">
        <v>89</v>
      </c>
      <c r="T91">
        <f t="shared" si="8"/>
        <v>2.535709570444197</v>
      </c>
      <c r="AC91" s="2">
        <v>89</v>
      </c>
      <c r="AD91">
        <f t="shared" si="9"/>
        <v>2.4390401802754167</v>
      </c>
      <c r="AE91">
        <f t="shared" ca="1" si="10"/>
        <v>-3.00549311008327</v>
      </c>
      <c r="AN91" s="2">
        <v>89</v>
      </c>
      <c r="AO91">
        <f t="shared" ca="1" si="11"/>
        <v>-0.56645292980785333</v>
      </c>
    </row>
    <row r="92" spans="1:41" x14ac:dyDescent="0.35">
      <c r="A92" s="2">
        <v>90</v>
      </c>
      <c r="B92">
        <f t="shared" si="6"/>
        <v>4.2426406871192643</v>
      </c>
      <c r="J92" s="2">
        <v>90</v>
      </c>
      <c r="K92">
        <f t="shared" si="7"/>
        <v>2.8284271247461521</v>
      </c>
      <c r="S92" s="2">
        <v>90</v>
      </c>
      <c r="T92">
        <f t="shared" si="8"/>
        <v>4.2426406871192688</v>
      </c>
      <c r="AC92" s="2">
        <v>90</v>
      </c>
      <c r="AD92">
        <f t="shared" si="9"/>
        <v>11.313708498984685</v>
      </c>
      <c r="AE92">
        <f t="shared" ca="1" si="10"/>
        <v>-1.0292466028929494</v>
      </c>
      <c r="AN92" s="2">
        <v>90</v>
      </c>
      <c r="AO92">
        <f t="shared" ca="1" si="11"/>
        <v>10.284461896091734</v>
      </c>
    </row>
    <row r="93" spans="1:41" x14ac:dyDescent="0.35">
      <c r="A93" s="2">
        <v>91</v>
      </c>
      <c r="B93">
        <f t="shared" si="6"/>
        <v>5.9261300435708186</v>
      </c>
      <c r="J93" s="2">
        <v>91</v>
      </c>
      <c r="K93">
        <f t="shared" si="7"/>
        <v>3.8637033051562808</v>
      </c>
      <c r="S93" s="2">
        <v>91</v>
      </c>
      <c r="T93">
        <f t="shared" si="8"/>
        <v>5.4378467222198887</v>
      </c>
      <c r="AC93" s="2">
        <v>91</v>
      </c>
      <c r="AD93">
        <f t="shared" si="9"/>
        <v>15.227680070946988</v>
      </c>
      <c r="AE93">
        <f t="shared" ca="1" si="10"/>
        <v>-1.8979407649209867</v>
      </c>
      <c r="AN93" s="2">
        <v>91</v>
      </c>
      <c r="AO93">
        <f t="shared" ca="1" si="11"/>
        <v>13.329739306026001</v>
      </c>
    </row>
    <row r="94" spans="1:41" x14ac:dyDescent="0.35">
      <c r="A94" s="2">
        <v>92</v>
      </c>
      <c r="B94">
        <f t="shared" si="6"/>
        <v>5.3460391451302209</v>
      </c>
      <c r="J94" s="2">
        <v>92</v>
      </c>
      <c r="K94">
        <f t="shared" si="7"/>
        <v>1.0352761804101447</v>
      </c>
      <c r="S94" s="2">
        <v>92</v>
      </c>
      <c r="T94">
        <f t="shared" si="8"/>
        <v>5.9771681885504702</v>
      </c>
      <c r="AC94" s="2">
        <v>92</v>
      </c>
      <c r="AD94">
        <f t="shared" si="9"/>
        <v>12.358483514090835</v>
      </c>
      <c r="AE94">
        <f t="shared" ca="1" si="10"/>
        <v>2.4651650711558548</v>
      </c>
      <c r="AN94" s="2">
        <v>92</v>
      </c>
      <c r="AO94">
        <f t="shared" ca="1" si="11"/>
        <v>14.823648585246691</v>
      </c>
    </row>
    <row r="95" spans="1:41" x14ac:dyDescent="0.35">
      <c r="A95" s="2">
        <v>93</v>
      </c>
      <c r="B95">
        <f t="shared" si="6"/>
        <v>2.7239429984372885</v>
      </c>
      <c r="J95" s="2">
        <v>93</v>
      </c>
      <c r="K95">
        <f t="shared" si="7"/>
        <v>-2.8284271247461619</v>
      </c>
      <c r="S95" s="2">
        <v>93</v>
      </c>
      <c r="T95">
        <f t="shared" si="8"/>
        <v>5.7955549577344181</v>
      </c>
      <c r="AC95" s="2">
        <v>93</v>
      </c>
      <c r="AD95">
        <f t="shared" si="9"/>
        <v>5.6910708314255452</v>
      </c>
      <c r="AE95">
        <f t="shared" ca="1" si="10"/>
        <v>0.64779990076017113</v>
      </c>
      <c r="AN95" s="2">
        <v>93</v>
      </c>
      <c r="AO95">
        <f t="shared" ca="1" si="11"/>
        <v>6.3388707321857165</v>
      </c>
    </row>
    <row r="96" spans="1:41" x14ac:dyDescent="0.35">
      <c r="A96" s="2">
        <v>94</v>
      </c>
      <c r="B96">
        <f t="shared" si="6"/>
        <v>-0.93860679024135552</v>
      </c>
      <c r="J96" s="2">
        <v>94</v>
      </c>
      <c r="K96">
        <f t="shared" si="7"/>
        <v>-3.8637033051562923</v>
      </c>
      <c r="S96" s="2">
        <v>94</v>
      </c>
      <c r="T96">
        <f t="shared" si="8"/>
        <v>4.9149122657339701</v>
      </c>
      <c r="AC96" s="2">
        <v>94</v>
      </c>
      <c r="AD96">
        <f t="shared" si="9"/>
        <v>0.11260217033632269</v>
      </c>
      <c r="AE96">
        <f t="shared" ca="1" si="10"/>
        <v>-2.2175355228248854</v>
      </c>
      <c r="AN96" s="2">
        <v>94</v>
      </c>
      <c r="AO96">
        <f t="shared" ca="1" si="11"/>
        <v>-2.1049333524885627</v>
      </c>
    </row>
    <row r="97" spans="1:41" x14ac:dyDescent="0.35">
      <c r="A97" s="2">
        <v>95</v>
      </c>
      <c r="B97">
        <f t="shared" si="6"/>
        <v>-4.2426406871192484</v>
      </c>
      <c r="J97" s="2">
        <v>95</v>
      </c>
      <c r="K97">
        <f t="shared" si="7"/>
        <v>-1.0352761804101314</v>
      </c>
      <c r="S97" s="2">
        <v>95</v>
      </c>
      <c r="T97">
        <f t="shared" si="8"/>
        <v>3.4414586181063056</v>
      </c>
      <c r="AC97" s="2">
        <v>95</v>
      </c>
      <c r="AD97">
        <f t="shared" si="9"/>
        <v>-1.8364582494230737</v>
      </c>
      <c r="AE97">
        <f t="shared" ca="1" si="10"/>
        <v>0.36497230232036487</v>
      </c>
      <c r="AN97" s="2">
        <v>95</v>
      </c>
      <c r="AO97">
        <f t="shared" ca="1" si="11"/>
        <v>-1.4714859471027089</v>
      </c>
    </row>
    <row r="98" spans="1:41" x14ac:dyDescent="0.35">
      <c r="A98" s="2">
        <v>96</v>
      </c>
      <c r="B98">
        <f t="shared" si="6"/>
        <v>-5.9261300435708213</v>
      </c>
      <c r="J98" s="2">
        <v>96</v>
      </c>
      <c r="K98">
        <f t="shared" si="7"/>
        <v>2.8284271247461712</v>
      </c>
      <c r="S98" s="2">
        <v>96</v>
      </c>
      <c r="T98">
        <f t="shared" si="8"/>
        <v>1.5529142706151613</v>
      </c>
      <c r="AC98" s="2">
        <v>96</v>
      </c>
      <c r="AD98">
        <f t="shared" si="9"/>
        <v>-1.5447886482094888</v>
      </c>
      <c r="AE98">
        <f t="shared" ca="1" si="10"/>
        <v>-1.2923597453195907</v>
      </c>
      <c r="AN98" s="2">
        <v>96</v>
      </c>
      <c r="AO98">
        <f t="shared" ca="1" si="11"/>
        <v>-2.8371483935290795</v>
      </c>
    </row>
    <row r="99" spans="1:41" x14ac:dyDescent="0.35">
      <c r="A99" s="2">
        <v>97</v>
      </c>
      <c r="B99">
        <f t="shared" si="6"/>
        <v>-5.3460391451302112</v>
      </c>
      <c r="J99" s="2">
        <v>97</v>
      </c>
      <c r="K99">
        <f t="shared" si="7"/>
        <v>3.8637033051562888</v>
      </c>
      <c r="S99" s="2">
        <v>97</v>
      </c>
      <c r="T99">
        <f t="shared" si="8"/>
        <v>-0.52293445648590853</v>
      </c>
      <c r="AC99" s="2">
        <v>97</v>
      </c>
      <c r="AD99">
        <f t="shared" si="9"/>
        <v>-2.0052702964598308</v>
      </c>
      <c r="AE99">
        <f t="shared" ca="1" si="10"/>
        <v>-2.0762097362751057</v>
      </c>
      <c r="AN99" s="2">
        <v>97</v>
      </c>
      <c r="AO99">
        <f t="shared" ca="1" si="11"/>
        <v>-4.0814800327349365</v>
      </c>
    </row>
    <row r="100" spans="1:41" x14ac:dyDescent="0.35">
      <c r="A100" s="2">
        <v>98</v>
      </c>
      <c r="B100">
        <f t="shared" si="6"/>
        <v>-2.723942998437308</v>
      </c>
      <c r="J100" s="2">
        <v>98</v>
      </c>
      <c r="K100">
        <f t="shared" si="7"/>
        <v>1.035276180410118</v>
      </c>
      <c r="S100" s="2">
        <v>98</v>
      </c>
      <c r="T100">
        <f t="shared" si="8"/>
        <v>-2.5357095704441575</v>
      </c>
      <c r="AC100" s="2">
        <v>98</v>
      </c>
      <c r="AD100">
        <f t="shared" si="9"/>
        <v>-4.224376388471347</v>
      </c>
      <c r="AE100">
        <f t="shared" ca="1" si="10"/>
        <v>-3.0056521819001301</v>
      </c>
      <c r="AN100" s="2">
        <v>98</v>
      </c>
      <c r="AO100">
        <f t="shared" ca="1" si="11"/>
        <v>-7.2300285703714771</v>
      </c>
    </row>
    <row r="101" spans="1:41" x14ac:dyDescent="0.35">
      <c r="A101" s="2">
        <v>99</v>
      </c>
      <c r="B101">
        <f t="shared" si="6"/>
        <v>0.93860679024133375</v>
      </c>
      <c r="J101" s="2">
        <v>99</v>
      </c>
      <c r="K101">
        <f t="shared" si="7"/>
        <v>-2.828427124746141</v>
      </c>
      <c r="S101" s="2">
        <v>99</v>
      </c>
      <c r="T101">
        <f t="shared" si="8"/>
        <v>-4.2426406871192528</v>
      </c>
      <c r="AC101" s="2">
        <v>99</v>
      </c>
      <c r="AD101">
        <f t="shared" si="9"/>
        <v>-6.13246102162406</v>
      </c>
      <c r="AE101">
        <f t="shared" ca="1" si="10"/>
        <v>0.22596079256188728</v>
      </c>
      <c r="AN101" s="2">
        <v>99</v>
      </c>
      <c r="AO101">
        <f t="shared" ca="1" si="11"/>
        <v>-5.9065002290621731</v>
      </c>
    </row>
    <row r="102" spans="1:41" x14ac:dyDescent="0.35">
      <c r="A102" s="2">
        <v>100</v>
      </c>
      <c r="B102">
        <f t="shared" si="6"/>
        <v>4.2426406871192635</v>
      </c>
      <c r="J102" s="2">
        <v>100</v>
      </c>
      <c r="K102">
        <f t="shared" si="7"/>
        <v>-3.8637033051562852</v>
      </c>
      <c r="S102" s="2">
        <v>100</v>
      </c>
      <c r="T102">
        <f t="shared" si="8"/>
        <v>-5.4378467222198799</v>
      </c>
      <c r="AC102" s="2">
        <v>100</v>
      </c>
      <c r="AD102">
        <f t="shared" si="9"/>
        <v>-5.0589093402569016</v>
      </c>
      <c r="AE102">
        <f t="shared" ca="1" si="10"/>
        <v>-2.189779383765047</v>
      </c>
      <c r="AN102" s="2">
        <v>100</v>
      </c>
      <c r="AO102">
        <f t="shared" ca="1" si="11"/>
        <v>-7.2486887240219486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639B-DF00-4ACB-A1CB-571F4E725223}">
  <dimension ref="A1:AA77"/>
  <sheetViews>
    <sheetView topLeftCell="A10" zoomScale="70" zoomScaleNormal="70" workbookViewId="0">
      <selection activeCell="T48" sqref="T48"/>
    </sheetView>
  </sheetViews>
  <sheetFormatPr defaultRowHeight="14.5" x14ac:dyDescent="0.35"/>
  <cols>
    <col min="1" max="1" width="4.36328125" bestFit="1" customWidth="1"/>
    <col min="2" max="2" width="11.81640625" bestFit="1" customWidth="1"/>
    <col min="3" max="8" width="10" bestFit="1" customWidth="1"/>
    <col min="11" max="11" width="10.54296875" customWidth="1"/>
    <col min="12" max="12" width="11" customWidth="1"/>
    <col min="13" max="13" width="10.81640625" customWidth="1"/>
    <col min="14" max="14" width="9.7265625" customWidth="1"/>
    <col min="15" max="15" width="9.453125" customWidth="1"/>
    <col min="16" max="16" width="10.453125" customWidth="1"/>
    <col min="25" max="25" width="10.90625" bestFit="1" customWidth="1"/>
    <col min="26" max="26" width="7.81640625" bestFit="1" customWidth="1"/>
  </cols>
  <sheetData>
    <row r="1" spans="1:27" ht="36" x14ac:dyDescent="0.8">
      <c r="A1" s="19" t="s">
        <v>26</v>
      </c>
      <c r="B1" s="19"/>
      <c r="C1" s="19"/>
      <c r="D1" s="19"/>
      <c r="E1" s="19"/>
      <c r="F1" s="19"/>
      <c r="G1" s="19"/>
      <c r="H1" s="19"/>
    </row>
    <row r="3" spans="1:27" x14ac:dyDescent="0.35">
      <c r="B3" s="7" t="s">
        <v>19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S3" s="20" t="s">
        <v>61</v>
      </c>
      <c r="T3" s="20"/>
      <c r="U3" s="20"/>
      <c r="V3" s="20"/>
      <c r="X3" s="7" t="s">
        <v>17</v>
      </c>
      <c r="Y3" s="7" t="s">
        <v>62</v>
      </c>
      <c r="Z3" s="7" t="s">
        <v>63</v>
      </c>
      <c r="AA3" s="7" t="s">
        <v>64</v>
      </c>
    </row>
    <row r="4" spans="1:27" x14ac:dyDescent="0.35">
      <c r="A4" s="7" t="s">
        <v>18</v>
      </c>
      <c r="B4" s="7" t="s">
        <v>17</v>
      </c>
      <c r="C4" s="8" t="s">
        <v>20</v>
      </c>
      <c r="D4" s="8" t="s">
        <v>21</v>
      </c>
      <c r="E4" s="8" t="s">
        <v>22</v>
      </c>
      <c r="F4" s="8" t="s">
        <v>23</v>
      </c>
      <c r="G4" s="8" t="s">
        <v>24</v>
      </c>
      <c r="H4" s="8" t="s">
        <v>25</v>
      </c>
      <c r="K4" s="8" t="s">
        <v>27</v>
      </c>
      <c r="L4" s="8" t="s">
        <v>28</v>
      </c>
      <c r="M4" s="8" t="s">
        <v>29</v>
      </c>
      <c r="N4" s="8" t="s">
        <v>30</v>
      </c>
      <c r="O4" s="8" t="s">
        <v>31</v>
      </c>
      <c r="P4" s="8" t="s">
        <v>32</v>
      </c>
      <c r="S4" s="7" t="s">
        <v>65</v>
      </c>
      <c r="T4" s="10">
        <f>AVERAGE(X4:X15)</f>
        <v>9.4666666666666668</v>
      </c>
      <c r="X4" s="8">
        <v>3.4</v>
      </c>
      <c r="Y4" s="5">
        <f>SUM(Z4:AA4)</f>
        <v>3.1000000000000059</v>
      </c>
      <c r="Z4" s="5" cm="1">
        <f t="array" ref="Z4">$T$4+SUMPRODUCT($T$5:$T$9,TRANSPOSE(C5:G5))</f>
        <v>5.0999999999999988</v>
      </c>
      <c r="AA4" s="5" cm="1">
        <f t="array" ref="AA4">SUMPRODUCT($V$5:$V$9,TRANSPOSE(C39:G39))</f>
        <v>-1.9999999999999929</v>
      </c>
    </row>
    <row r="5" spans="1:27" x14ac:dyDescent="0.35">
      <c r="A5" s="8">
        <v>1</v>
      </c>
      <c r="B5" s="8">
        <v>3.4</v>
      </c>
      <c r="C5" s="6">
        <f>COS(2*PI()*(C$3/12)*$A5)</f>
        <v>0.86602540378443871</v>
      </c>
      <c r="D5" s="6">
        <f t="shared" ref="D5:H16" si="0">COS(2*PI()*(D$3/12)*$A5)</f>
        <v>0.50000000000000011</v>
      </c>
      <c r="E5" s="6">
        <f t="shared" si="0"/>
        <v>6.1257422745431001E-17</v>
      </c>
      <c r="F5" s="6">
        <f t="shared" si="0"/>
        <v>-0.49999999999999978</v>
      </c>
      <c r="G5" s="6">
        <f t="shared" si="0"/>
        <v>-0.86602540378443871</v>
      </c>
      <c r="H5" s="6">
        <f t="shared" si="0"/>
        <v>-1</v>
      </c>
      <c r="K5" s="4">
        <f>$B5*C5</f>
        <v>2.9444863728670914</v>
      </c>
      <c r="L5" s="4">
        <f t="shared" ref="L5:L16" si="1">$B5*D5</f>
        <v>1.7000000000000004</v>
      </c>
      <c r="M5" s="4">
        <f t="shared" ref="M5:M16" si="2">$B5*E5</f>
        <v>2.082752373344654E-16</v>
      </c>
      <c r="N5" s="4">
        <f t="shared" ref="N5:N16" si="3">$B5*F5</f>
        <v>-1.6999999999999993</v>
      </c>
      <c r="O5" s="4">
        <f t="shared" ref="O5:O16" si="4">$B5*G5</f>
        <v>-2.9444863728670914</v>
      </c>
      <c r="P5" s="4">
        <f t="shared" ref="P5:P16" si="5">$B5*H5</f>
        <v>-3.4</v>
      </c>
      <c r="S5" s="7" t="s">
        <v>10</v>
      </c>
      <c r="T5" s="10">
        <v>-5.2846787517317608</v>
      </c>
      <c r="U5" s="7" t="s">
        <v>48</v>
      </c>
      <c r="V5" s="10">
        <v>-3.8165807537309511</v>
      </c>
      <c r="X5" s="8">
        <v>4.5</v>
      </c>
      <c r="Y5" s="5">
        <f t="shared" ref="Y5:Y15" si="6">SUM(Z5:AA5)</f>
        <v>4.7999999999999989</v>
      </c>
      <c r="Z5" s="5" cm="1">
        <f t="array" ref="Z5">$T$4+SUMPRODUCT($T$5:$T$9,TRANSPOSE(C6:G6))</f>
        <v>7.0000000000000036</v>
      </c>
      <c r="AA5" s="5" cm="1">
        <f t="array" ref="AA5">SUMPRODUCT($V$5:$V$9,TRANSPOSE(C40:G40))</f>
        <v>-2.2000000000000046</v>
      </c>
    </row>
    <row r="6" spans="1:27" x14ac:dyDescent="0.35">
      <c r="A6" s="8">
        <v>2</v>
      </c>
      <c r="B6" s="8">
        <v>4.5</v>
      </c>
      <c r="C6" s="6">
        <f t="shared" ref="C6:C16" si="7">COS(2*PI()*(C$3/12)*$A6)</f>
        <v>0.50000000000000011</v>
      </c>
      <c r="D6" s="6">
        <f t="shared" si="0"/>
        <v>-0.49999999999999978</v>
      </c>
      <c r="E6" s="6">
        <f t="shared" si="0"/>
        <v>-1</v>
      </c>
      <c r="F6" s="6">
        <f t="shared" si="0"/>
        <v>-0.50000000000000044</v>
      </c>
      <c r="G6" s="6">
        <f t="shared" si="0"/>
        <v>0.50000000000000011</v>
      </c>
      <c r="H6" s="6">
        <f t="shared" si="0"/>
        <v>1</v>
      </c>
      <c r="K6" s="4">
        <f t="shared" ref="K6:K16" si="8">$B6*C6</f>
        <v>2.2500000000000004</v>
      </c>
      <c r="L6" s="4">
        <f t="shared" si="1"/>
        <v>-2.2499999999999991</v>
      </c>
      <c r="M6" s="4">
        <f t="shared" si="2"/>
        <v>-4.5</v>
      </c>
      <c r="N6" s="4">
        <f t="shared" si="3"/>
        <v>-2.2500000000000018</v>
      </c>
      <c r="O6" s="4">
        <f t="shared" si="4"/>
        <v>2.2500000000000004</v>
      </c>
      <c r="P6" s="4">
        <f t="shared" si="5"/>
        <v>4.5</v>
      </c>
      <c r="S6" s="7" t="s">
        <v>11</v>
      </c>
      <c r="T6" s="10">
        <v>4.9999999999998636E-2</v>
      </c>
      <c r="U6" s="7" t="s">
        <v>49</v>
      </c>
      <c r="V6" s="10">
        <v>0.1732050807568887</v>
      </c>
      <c r="X6" s="8">
        <v>4.3</v>
      </c>
      <c r="Y6" s="5">
        <f t="shared" si="6"/>
        <v>4.0000000000000027</v>
      </c>
      <c r="Z6" s="5" cm="1">
        <f t="array" ref="Z6">$T$4+SUMPRODUCT($T$5:$T$9,TRANSPOSE(C7:G7))</f>
        <v>8.9</v>
      </c>
      <c r="AA6" s="5" cm="1">
        <f t="array" ref="AA6">SUMPRODUCT($V$5:$V$9,TRANSPOSE(C41:G41))</f>
        <v>-4.8999999999999977</v>
      </c>
    </row>
    <row r="7" spans="1:27" x14ac:dyDescent="0.35">
      <c r="A7" s="8">
        <v>3</v>
      </c>
      <c r="B7" s="8">
        <v>4.3</v>
      </c>
      <c r="C7" s="6">
        <f t="shared" si="7"/>
        <v>6.1257422745431001E-17</v>
      </c>
      <c r="D7" s="6">
        <f t="shared" si="0"/>
        <v>-1</v>
      </c>
      <c r="E7" s="6">
        <f t="shared" si="0"/>
        <v>-1.83772268236293E-16</v>
      </c>
      <c r="F7" s="6">
        <f t="shared" si="0"/>
        <v>1</v>
      </c>
      <c r="G7" s="6">
        <f t="shared" si="0"/>
        <v>3.06287113727155E-16</v>
      </c>
      <c r="H7" s="6">
        <f t="shared" si="0"/>
        <v>-1</v>
      </c>
      <c r="K7" s="4">
        <f t="shared" si="8"/>
        <v>2.634069178053533E-16</v>
      </c>
      <c r="L7" s="4">
        <f t="shared" si="1"/>
        <v>-4.3</v>
      </c>
      <c r="M7" s="4">
        <f t="shared" si="2"/>
        <v>-7.9022075341605991E-16</v>
      </c>
      <c r="N7" s="4">
        <f t="shared" si="3"/>
        <v>4.3</v>
      </c>
      <c r="O7" s="4">
        <f t="shared" si="4"/>
        <v>1.3170345890267665E-15</v>
      </c>
      <c r="P7" s="4">
        <f t="shared" si="5"/>
        <v>-4.3</v>
      </c>
      <c r="S7" s="7" t="s">
        <v>12</v>
      </c>
      <c r="T7" s="10">
        <v>9.9999999999997424E-2</v>
      </c>
      <c r="U7" s="7" t="s">
        <v>50</v>
      </c>
      <c r="V7" s="10">
        <v>0.49999999999999956</v>
      </c>
      <c r="X7" s="8">
        <v>8.6999999999999993</v>
      </c>
      <c r="Y7" s="5">
        <f t="shared" si="6"/>
        <v>9.0000000000000036</v>
      </c>
      <c r="Z7" s="5" cm="1">
        <f t="array" ref="Z7">$T$4+SUMPRODUCT($T$5:$T$9,TRANSPOSE(C8:G8))</f>
        <v>12.399999999999999</v>
      </c>
      <c r="AA7" s="5" cm="1">
        <f t="array" ref="AA7">SUMPRODUCT($V$5:$V$9,TRANSPOSE(C42:G42))</f>
        <v>-3.399999999999995</v>
      </c>
    </row>
    <row r="8" spans="1:27" x14ac:dyDescent="0.35">
      <c r="A8" s="8">
        <v>4</v>
      </c>
      <c r="B8" s="8">
        <v>8.6999999999999993</v>
      </c>
      <c r="C8" s="6">
        <f t="shared" si="7"/>
        <v>-0.49999999999999978</v>
      </c>
      <c r="D8" s="6">
        <f t="shared" si="0"/>
        <v>-0.50000000000000044</v>
      </c>
      <c r="E8" s="6">
        <f t="shared" si="0"/>
        <v>1</v>
      </c>
      <c r="F8" s="6">
        <f t="shared" si="0"/>
        <v>-0.49999999999999922</v>
      </c>
      <c r="G8" s="6">
        <f t="shared" si="0"/>
        <v>-0.49999999999999983</v>
      </c>
      <c r="H8" s="6">
        <f t="shared" si="0"/>
        <v>1</v>
      </c>
      <c r="K8" s="4">
        <f t="shared" si="8"/>
        <v>-4.3499999999999979</v>
      </c>
      <c r="L8" s="4">
        <f t="shared" si="1"/>
        <v>-4.3500000000000032</v>
      </c>
      <c r="M8" s="4">
        <f t="shared" si="2"/>
        <v>8.6999999999999993</v>
      </c>
      <c r="N8" s="4">
        <f t="shared" si="3"/>
        <v>-4.3499999999999925</v>
      </c>
      <c r="O8" s="4">
        <f t="shared" si="4"/>
        <v>-4.3499999999999979</v>
      </c>
      <c r="P8" s="4">
        <f t="shared" si="5"/>
        <v>8.6999999999999993</v>
      </c>
      <c r="S8" s="7" t="s">
        <v>13</v>
      </c>
      <c r="T8" s="10">
        <v>-0.51666666666666816</v>
      </c>
      <c r="U8" s="7" t="s">
        <v>51</v>
      </c>
      <c r="V8" s="10">
        <v>-0.51961524227065636</v>
      </c>
      <c r="X8" s="8">
        <v>13.3</v>
      </c>
      <c r="Y8" s="5">
        <f t="shared" si="6"/>
        <v>12.999999999999993</v>
      </c>
      <c r="Z8" s="5" cm="1">
        <f t="array" ref="Z8">$T$4+SUMPRODUCT($T$5:$T$9,TRANSPOSE(C9:G9))</f>
        <v>14.400000000000002</v>
      </c>
      <c r="AA8" s="5" cm="1">
        <f t="array" ref="AA8">SUMPRODUCT($V$5:$V$9,TRANSPOSE(C43:G43))</f>
        <v>-1.4000000000000086</v>
      </c>
    </row>
    <row r="9" spans="1:27" x14ac:dyDescent="0.35">
      <c r="A9" s="8">
        <v>5</v>
      </c>
      <c r="B9" s="8">
        <v>13.3</v>
      </c>
      <c r="C9" s="6">
        <f t="shared" si="7"/>
        <v>-0.86602540378443849</v>
      </c>
      <c r="D9" s="6">
        <f t="shared" si="0"/>
        <v>0.49999999999999933</v>
      </c>
      <c r="E9" s="6">
        <f t="shared" si="0"/>
        <v>3.06287113727155E-16</v>
      </c>
      <c r="F9" s="6">
        <f t="shared" si="0"/>
        <v>-0.50000000000000133</v>
      </c>
      <c r="G9" s="6">
        <f t="shared" si="0"/>
        <v>0.86602540378443826</v>
      </c>
      <c r="H9" s="6">
        <f t="shared" si="0"/>
        <v>-1</v>
      </c>
      <c r="K9" s="4">
        <f t="shared" si="8"/>
        <v>-11.518137870333032</v>
      </c>
      <c r="L9" s="4">
        <f t="shared" si="1"/>
        <v>6.6499999999999915</v>
      </c>
      <c r="M9" s="4">
        <f t="shared" si="2"/>
        <v>4.0736186125711615E-15</v>
      </c>
      <c r="N9" s="4">
        <f t="shared" si="3"/>
        <v>-6.6500000000000181</v>
      </c>
      <c r="O9" s="4">
        <f t="shared" si="4"/>
        <v>11.51813787033303</v>
      </c>
      <c r="P9" s="4">
        <f t="shared" si="5"/>
        <v>-13.3</v>
      </c>
      <c r="S9" s="7" t="s">
        <v>14</v>
      </c>
      <c r="T9" s="10">
        <v>8.4678751731760205E-2</v>
      </c>
      <c r="U9" s="7" t="s">
        <v>52</v>
      </c>
      <c r="V9" s="10">
        <v>-0.5834192462690474</v>
      </c>
      <c r="X9" s="8">
        <v>13.8</v>
      </c>
      <c r="Y9" s="5">
        <f t="shared" si="6"/>
        <v>14.1</v>
      </c>
      <c r="Z9" s="5" cm="1">
        <f t="array" ref="Z9">$T$4+SUMPRODUCT($T$5:$T$9,TRANSPOSE(C10:G10))</f>
        <v>14.1</v>
      </c>
      <c r="AA9" s="5" cm="1">
        <f t="array" ref="AA9">SUMPRODUCT($V$5:$V$9,TRANSPOSE(C44:G44))</f>
        <v>-4.2900119010406964E-16</v>
      </c>
    </row>
    <row r="10" spans="1:27" x14ac:dyDescent="0.35">
      <c r="A10" s="8">
        <v>6</v>
      </c>
      <c r="B10" s="8">
        <v>13.8</v>
      </c>
      <c r="C10" s="6">
        <f t="shared" si="7"/>
        <v>-1</v>
      </c>
      <c r="D10" s="6">
        <f t="shared" si="0"/>
        <v>1</v>
      </c>
      <c r="E10" s="6">
        <f t="shared" si="0"/>
        <v>-1</v>
      </c>
      <c r="F10" s="6">
        <f t="shared" si="0"/>
        <v>1</v>
      </c>
      <c r="G10" s="6">
        <f t="shared" si="0"/>
        <v>-1</v>
      </c>
      <c r="H10" s="6">
        <f t="shared" si="0"/>
        <v>1</v>
      </c>
      <c r="K10" s="4">
        <f t="shared" si="8"/>
        <v>-13.8</v>
      </c>
      <c r="L10" s="4">
        <f t="shared" si="1"/>
        <v>13.8</v>
      </c>
      <c r="M10" s="4">
        <f t="shared" si="2"/>
        <v>-13.8</v>
      </c>
      <c r="N10" s="4">
        <f t="shared" si="3"/>
        <v>13.8</v>
      </c>
      <c r="O10" s="4">
        <f t="shared" si="4"/>
        <v>-13.8</v>
      </c>
      <c r="P10" s="4">
        <f t="shared" si="5"/>
        <v>13.8</v>
      </c>
      <c r="S10" s="7" t="s">
        <v>15</v>
      </c>
      <c r="T10" s="10">
        <v>-0.6000000000000002</v>
      </c>
      <c r="U10" s="7" t="s">
        <v>53</v>
      </c>
      <c r="V10" s="10">
        <v>4.8104821630719684E-15</v>
      </c>
      <c r="X10" s="8">
        <v>16.100000000000001</v>
      </c>
      <c r="Y10" s="5">
        <f t="shared" si="6"/>
        <v>15.800000000000008</v>
      </c>
      <c r="Z10" s="5" cm="1">
        <f t="array" ref="Z10">$T$4+SUMPRODUCT($T$5:$T$9,TRANSPOSE(C11:G11))</f>
        <v>14.400000000000002</v>
      </c>
      <c r="AA10" s="5" cm="1">
        <f t="array" ref="AA10">SUMPRODUCT($V$5:$V$9,TRANSPOSE(C45:G45))</f>
        <v>1.400000000000005</v>
      </c>
    </row>
    <row r="11" spans="1:27" x14ac:dyDescent="0.35">
      <c r="A11" s="8">
        <v>7</v>
      </c>
      <c r="B11" s="8">
        <v>16.100000000000001</v>
      </c>
      <c r="C11" s="6">
        <f t="shared" si="7"/>
        <v>-0.86602540378443882</v>
      </c>
      <c r="D11" s="6">
        <f t="shared" si="0"/>
        <v>0.50000000000000056</v>
      </c>
      <c r="E11" s="6">
        <f t="shared" si="0"/>
        <v>-4.28801959218017E-16</v>
      </c>
      <c r="F11" s="6">
        <f t="shared" si="0"/>
        <v>-0.499999999999999</v>
      </c>
      <c r="G11" s="6">
        <f t="shared" si="0"/>
        <v>0.8660254037844386</v>
      </c>
      <c r="H11" s="6">
        <f t="shared" si="0"/>
        <v>-1</v>
      </c>
      <c r="K11" s="4">
        <f t="shared" si="8"/>
        <v>-13.943009000929466</v>
      </c>
      <c r="L11" s="4">
        <f t="shared" si="1"/>
        <v>8.0500000000000096</v>
      </c>
      <c r="M11" s="4">
        <f t="shared" si="2"/>
        <v>-6.9037115434100745E-15</v>
      </c>
      <c r="N11" s="4">
        <f t="shared" si="3"/>
        <v>-8.0499999999999847</v>
      </c>
      <c r="O11" s="4">
        <f t="shared" si="4"/>
        <v>13.943009000929463</v>
      </c>
      <c r="P11" s="4">
        <f t="shared" si="5"/>
        <v>-16.100000000000001</v>
      </c>
      <c r="X11" s="8">
        <v>15.5</v>
      </c>
      <c r="Y11" s="5">
        <f t="shared" si="6"/>
        <v>15.799999999999994</v>
      </c>
      <c r="Z11" s="5" cm="1">
        <f t="array" ref="Z11">$T$4+SUMPRODUCT($T$5:$T$9,TRANSPOSE(C12:G12))</f>
        <v>12.400000000000002</v>
      </c>
      <c r="AA11" s="5" cm="1">
        <f t="array" ref="AA11">SUMPRODUCT($V$5:$V$9,TRANSPOSE(C46:G46))</f>
        <v>3.3999999999999924</v>
      </c>
    </row>
    <row r="12" spans="1:27" x14ac:dyDescent="0.35">
      <c r="A12" s="8">
        <v>8</v>
      </c>
      <c r="B12" s="8">
        <v>15.5</v>
      </c>
      <c r="C12" s="6">
        <f t="shared" si="7"/>
        <v>-0.50000000000000044</v>
      </c>
      <c r="D12" s="6">
        <f t="shared" si="0"/>
        <v>-0.49999999999999922</v>
      </c>
      <c r="E12" s="6">
        <f t="shared" si="0"/>
        <v>1</v>
      </c>
      <c r="F12" s="6">
        <f t="shared" si="0"/>
        <v>-0.50000000000000155</v>
      </c>
      <c r="G12" s="6">
        <f t="shared" si="0"/>
        <v>-0.50000000000000033</v>
      </c>
      <c r="H12" s="6">
        <f t="shared" si="0"/>
        <v>1</v>
      </c>
      <c r="K12" s="4">
        <f t="shared" si="8"/>
        <v>-7.7500000000000071</v>
      </c>
      <c r="L12" s="4">
        <f t="shared" si="1"/>
        <v>-7.7499999999999876</v>
      </c>
      <c r="M12" s="4">
        <f t="shared" si="2"/>
        <v>15.5</v>
      </c>
      <c r="N12" s="4">
        <f t="shared" si="3"/>
        <v>-7.750000000000024</v>
      </c>
      <c r="O12" s="4">
        <f t="shared" si="4"/>
        <v>-7.7500000000000053</v>
      </c>
      <c r="P12" s="4">
        <f t="shared" si="5"/>
        <v>15.5</v>
      </c>
      <c r="X12" s="8">
        <v>14.1</v>
      </c>
      <c r="Y12" s="5">
        <f t="shared" si="6"/>
        <v>13.799999999999997</v>
      </c>
      <c r="Z12" s="5" cm="1">
        <f t="array" ref="Z12">$T$4+SUMPRODUCT($T$5:$T$9,TRANSPOSE(C13:G13))</f>
        <v>8.9</v>
      </c>
      <c r="AA12" s="5" cm="1">
        <f t="array" ref="AA12">SUMPRODUCT($V$5:$V$9,TRANSPOSE(C47:G47))</f>
        <v>4.8999999999999977</v>
      </c>
    </row>
    <row r="13" spans="1:27" x14ac:dyDescent="0.35">
      <c r="A13" s="8">
        <v>9</v>
      </c>
      <c r="B13" s="8">
        <v>14.1</v>
      </c>
      <c r="C13" s="6">
        <f t="shared" si="7"/>
        <v>-1.83772268236293E-16</v>
      </c>
      <c r="D13" s="6">
        <f t="shared" si="0"/>
        <v>-1</v>
      </c>
      <c r="E13" s="6">
        <f t="shared" si="0"/>
        <v>5.51316804708879E-16</v>
      </c>
      <c r="F13" s="6">
        <f t="shared" si="0"/>
        <v>1</v>
      </c>
      <c r="G13" s="6">
        <f t="shared" si="0"/>
        <v>8.5749549821878546E-16</v>
      </c>
      <c r="H13" s="6">
        <f t="shared" si="0"/>
        <v>-1</v>
      </c>
      <c r="K13" s="4">
        <f t="shared" si="8"/>
        <v>-2.5911889821317313E-15</v>
      </c>
      <c r="L13" s="4">
        <f t="shared" si="1"/>
        <v>-14.1</v>
      </c>
      <c r="M13" s="4">
        <f t="shared" si="2"/>
        <v>7.773566946395194E-15</v>
      </c>
      <c r="N13" s="4">
        <f t="shared" si="3"/>
        <v>14.1</v>
      </c>
      <c r="O13" s="4">
        <f t="shared" si="4"/>
        <v>1.2090686524884874E-14</v>
      </c>
      <c r="P13" s="4">
        <f t="shared" si="5"/>
        <v>-14.1</v>
      </c>
      <c r="X13" s="8">
        <v>8.9</v>
      </c>
      <c r="Y13" s="5">
        <f t="shared" si="6"/>
        <v>9.2000000000000099</v>
      </c>
      <c r="Z13" s="5" cm="1">
        <f t="array" ref="Z13">$T$4+SUMPRODUCT($T$5:$T$9,TRANSPOSE(C14:G14))</f>
        <v>7.0000000000000053</v>
      </c>
      <c r="AA13" s="5" cm="1">
        <f t="array" ref="AA13">SUMPRODUCT($V$5:$V$9,TRANSPOSE(C48:G48))</f>
        <v>2.2000000000000055</v>
      </c>
    </row>
    <row r="14" spans="1:27" x14ac:dyDescent="0.35">
      <c r="A14" s="8">
        <v>10</v>
      </c>
      <c r="B14" s="8">
        <v>8.9</v>
      </c>
      <c r="C14" s="6">
        <f t="shared" si="7"/>
        <v>0.49999999999999933</v>
      </c>
      <c r="D14" s="6">
        <f t="shared" si="0"/>
        <v>-0.50000000000000133</v>
      </c>
      <c r="E14" s="6">
        <f t="shared" si="0"/>
        <v>-1</v>
      </c>
      <c r="F14" s="6">
        <f t="shared" si="0"/>
        <v>-0.49999999999999722</v>
      </c>
      <c r="G14" s="6">
        <f t="shared" si="0"/>
        <v>0.49999999999999883</v>
      </c>
      <c r="H14" s="6">
        <f t="shared" si="0"/>
        <v>1</v>
      </c>
      <c r="K14" s="4">
        <f t="shared" si="8"/>
        <v>4.449999999999994</v>
      </c>
      <c r="L14" s="4">
        <f t="shared" si="1"/>
        <v>-4.4500000000000117</v>
      </c>
      <c r="M14" s="4">
        <f t="shared" si="2"/>
        <v>-8.9</v>
      </c>
      <c r="N14" s="4">
        <f t="shared" si="3"/>
        <v>-4.4499999999999753</v>
      </c>
      <c r="O14" s="4">
        <f t="shared" si="4"/>
        <v>4.4499999999999895</v>
      </c>
      <c r="P14" s="4">
        <f t="shared" si="5"/>
        <v>8.9</v>
      </c>
      <c r="X14" s="8">
        <v>7.4</v>
      </c>
      <c r="Y14" s="5">
        <f t="shared" si="6"/>
        <v>7.0999999999999961</v>
      </c>
      <c r="Z14" s="5" cm="1">
        <f t="array" ref="Z14">$T$4+SUMPRODUCT($T$5:$T$9,TRANSPOSE(C15:G15))</f>
        <v>5.1000000000000014</v>
      </c>
      <c r="AA14" s="5" cm="1">
        <f t="array" ref="AA14">SUMPRODUCT($V$5:$V$9,TRANSPOSE(C49:G49))</f>
        <v>1.9999999999999949</v>
      </c>
    </row>
    <row r="15" spans="1:27" x14ac:dyDescent="0.35">
      <c r="A15" s="8">
        <v>11</v>
      </c>
      <c r="B15" s="8">
        <v>7.4</v>
      </c>
      <c r="C15" s="6">
        <f t="shared" si="7"/>
        <v>0.86602540378443837</v>
      </c>
      <c r="D15" s="6">
        <f t="shared" si="0"/>
        <v>0.49999999999999911</v>
      </c>
      <c r="E15" s="6">
        <f t="shared" si="0"/>
        <v>-2.4501884895999915E-15</v>
      </c>
      <c r="F15" s="6">
        <f t="shared" si="0"/>
        <v>-0.50000000000000178</v>
      </c>
      <c r="G15" s="6">
        <f t="shared" si="0"/>
        <v>-0.86602540378443771</v>
      </c>
      <c r="H15" s="6">
        <f t="shared" si="0"/>
        <v>-1</v>
      </c>
      <c r="K15" s="4">
        <f t="shared" si="8"/>
        <v>6.408587988004844</v>
      </c>
      <c r="L15" s="4">
        <f t="shared" si="1"/>
        <v>3.6999999999999935</v>
      </c>
      <c r="M15" s="4">
        <f t="shared" si="2"/>
        <v>-1.8131394823039938E-14</v>
      </c>
      <c r="N15" s="4">
        <f t="shared" si="3"/>
        <v>-3.7000000000000135</v>
      </c>
      <c r="O15" s="4">
        <f t="shared" si="4"/>
        <v>-6.4085879880048395</v>
      </c>
      <c r="P15" s="4">
        <f t="shared" si="5"/>
        <v>-7.4</v>
      </c>
      <c r="X15" s="8">
        <v>3.6</v>
      </c>
      <c r="Y15" s="5">
        <f t="shared" si="6"/>
        <v>3.8999999999999968</v>
      </c>
      <c r="Z15" s="5" cm="1">
        <f t="array" ref="Z15">$T$4+SUMPRODUCT($T$5:$T$9,TRANSPOSE(C16:G16))</f>
        <v>3.899999999999995</v>
      </c>
      <c r="AA15" s="5" cm="1">
        <f t="array" ref="AA15">SUMPRODUCT($V$5:$V$9,TRANSPOSE(C50:G50))</f>
        <v>1.7068101284946201E-15</v>
      </c>
    </row>
    <row r="16" spans="1:27" x14ac:dyDescent="0.35">
      <c r="A16" s="8">
        <v>12</v>
      </c>
      <c r="B16" s="8">
        <v>3.6</v>
      </c>
      <c r="C16" s="6">
        <f t="shared" si="7"/>
        <v>1</v>
      </c>
      <c r="D16" s="6">
        <f t="shared" si="0"/>
        <v>1</v>
      </c>
      <c r="E16" s="6">
        <f t="shared" si="0"/>
        <v>1</v>
      </c>
      <c r="F16" s="6">
        <f t="shared" si="0"/>
        <v>1</v>
      </c>
      <c r="G16" s="6">
        <f t="shared" si="0"/>
        <v>1</v>
      </c>
      <c r="H16" s="6">
        <f t="shared" si="0"/>
        <v>1</v>
      </c>
      <c r="K16" s="4">
        <f t="shared" si="8"/>
        <v>3.6</v>
      </c>
      <c r="L16" s="4">
        <f t="shared" si="1"/>
        <v>3.6</v>
      </c>
      <c r="M16" s="4">
        <f t="shared" si="2"/>
        <v>3.6</v>
      </c>
      <c r="N16" s="4">
        <f t="shared" si="3"/>
        <v>3.6</v>
      </c>
      <c r="O16" s="4">
        <f t="shared" si="4"/>
        <v>3.6</v>
      </c>
      <c r="P16" s="4">
        <f t="shared" si="5"/>
        <v>3.6</v>
      </c>
    </row>
    <row r="17" spans="10:16" x14ac:dyDescent="0.35">
      <c r="K17" s="7">
        <f>AVERAGE(K5:K16)*2</f>
        <v>-5.2846787517317608</v>
      </c>
      <c r="L17" s="7">
        <f t="shared" ref="L17:P17" si="9">AVERAGE(L5:L16)*2</f>
        <v>4.9999999999998636E-2</v>
      </c>
      <c r="M17" s="7">
        <f t="shared" si="9"/>
        <v>9.9999999999997424E-2</v>
      </c>
      <c r="N17" s="7">
        <f t="shared" si="9"/>
        <v>-0.51666666666666816</v>
      </c>
      <c r="O17" s="7">
        <f t="shared" si="9"/>
        <v>8.4678751731760205E-2</v>
      </c>
      <c r="P17" s="7">
        <f t="shared" si="9"/>
        <v>-0.6000000000000002</v>
      </c>
    </row>
    <row r="18" spans="10:16" x14ac:dyDescent="0.35">
      <c r="J18" s="7" t="s">
        <v>33</v>
      </c>
      <c r="K18" s="7" t="s">
        <v>10</v>
      </c>
      <c r="L18" s="7" t="s">
        <v>34</v>
      </c>
      <c r="M18" s="7" t="s">
        <v>12</v>
      </c>
      <c r="N18" s="7" t="s">
        <v>13</v>
      </c>
      <c r="O18" s="7" t="s">
        <v>14</v>
      </c>
      <c r="P18" s="7" t="s">
        <v>15</v>
      </c>
    </row>
    <row r="34" spans="1:16" ht="36" x14ac:dyDescent="0.8">
      <c r="A34" s="19" t="s">
        <v>54</v>
      </c>
      <c r="B34" s="19"/>
      <c r="C34" s="19"/>
      <c r="D34" s="19"/>
      <c r="E34" s="19"/>
      <c r="F34" s="19"/>
      <c r="G34" s="19"/>
      <c r="H34" s="19"/>
    </row>
    <row r="37" spans="1:16" x14ac:dyDescent="0.35">
      <c r="B37" s="7" t="s">
        <v>19</v>
      </c>
      <c r="C37" s="8">
        <v>1</v>
      </c>
      <c r="D37" s="8">
        <v>2</v>
      </c>
      <c r="E37" s="8">
        <v>3</v>
      </c>
      <c r="F37" s="8">
        <v>4</v>
      </c>
      <c r="G37" s="8">
        <v>5</v>
      </c>
      <c r="H37" s="8">
        <v>6</v>
      </c>
    </row>
    <row r="38" spans="1:16" x14ac:dyDescent="0.35">
      <c r="A38" s="7" t="s">
        <v>18</v>
      </c>
      <c r="B38" s="7" t="s">
        <v>17</v>
      </c>
      <c r="C38" s="8" t="s">
        <v>35</v>
      </c>
      <c r="D38" s="8" t="s">
        <v>36</v>
      </c>
      <c r="E38" s="8" t="s">
        <v>37</v>
      </c>
      <c r="F38" s="8" t="s">
        <v>38</v>
      </c>
      <c r="G38" s="8" t="s">
        <v>39</v>
      </c>
      <c r="H38" s="8" t="s">
        <v>40</v>
      </c>
      <c r="K38" s="8" t="s">
        <v>41</v>
      </c>
      <c r="L38" s="8" t="s">
        <v>42</v>
      </c>
      <c r="M38" s="8" t="s">
        <v>43</v>
      </c>
      <c r="N38" s="8" t="s">
        <v>44</v>
      </c>
      <c r="O38" s="8" t="s">
        <v>45</v>
      </c>
      <c r="P38" s="8" t="s">
        <v>46</v>
      </c>
    </row>
    <row r="39" spans="1:16" x14ac:dyDescent="0.35">
      <c r="A39" s="8">
        <v>1</v>
      </c>
      <c r="B39" s="8">
        <v>3.4</v>
      </c>
      <c r="C39" s="10">
        <f>SIN(2*PI()*(C$3/12)*$A39)</f>
        <v>0.49999999999999994</v>
      </c>
      <c r="D39" s="10">
        <f t="shared" ref="D39:H50" si="10">SIN(2*PI()*(D$3/12)*$A39)</f>
        <v>0.8660254037844386</v>
      </c>
      <c r="E39" s="10">
        <f t="shared" si="10"/>
        <v>1</v>
      </c>
      <c r="F39" s="10">
        <f t="shared" si="10"/>
        <v>0.86602540378443871</v>
      </c>
      <c r="G39" s="10">
        <f t="shared" si="10"/>
        <v>0.49999999999999994</v>
      </c>
      <c r="H39" s="10">
        <f t="shared" si="10"/>
        <v>1.22514845490862E-16</v>
      </c>
      <c r="K39" s="5">
        <f>$B39*C39</f>
        <v>1.6999999999999997</v>
      </c>
      <c r="L39" s="5">
        <f t="shared" ref="L39:P39" si="11">$B39*D39</f>
        <v>2.9444863728670914</v>
      </c>
      <c r="M39" s="5">
        <f t="shared" si="11"/>
        <v>3.4</v>
      </c>
      <c r="N39" s="5">
        <f t="shared" si="11"/>
        <v>2.9444863728670914</v>
      </c>
      <c r="O39" s="5">
        <f t="shared" si="11"/>
        <v>1.6999999999999997</v>
      </c>
      <c r="P39" s="5">
        <f t="shared" si="11"/>
        <v>4.165504746689308E-16</v>
      </c>
    </row>
    <row r="40" spans="1:16" x14ac:dyDescent="0.35">
      <c r="A40" s="8">
        <v>2</v>
      </c>
      <c r="B40" s="8">
        <v>4.5</v>
      </c>
      <c r="C40" s="10">
        <f t="shared" ref="C40:C50" si="12">SIN(2*PI()*(C$3/12)*$A40)</f>
        <v>0.8660254037844386</v>
      </c>
      <c r="D40" s="10">
        <f t="shared" si="10"/>
        <v>0.86602540378443871</v>
      </c>
      <c r="E40" s="10">
        <f t="shared" si="10"/>
        <v>1.22514845490862E-16</v>
      </c>
      <c r="F40" s="10">
        <f t="shared" si="10"/>
        <v>-0.86602540378443837</v>
      </c>
      <c r="G40" s="10">
        <f t="shared" si="10"/>
        <v>-0.8660254037844386</v>
      </c>
      <c r="H40" s="10">
        <f t="shared" si="10"/>
        <v>-2.45029690981724E-16</v>
      </c>
      <c r="K40" s="5">
        <f t="shared" ref="K40:K50" si="13">$B40*C40</f>
        <v>3.8971143170299736</v>
      </c>
      <c r="L40" s="5">
        <f t="shared" ref="L40:L50" si="14">$B40*D40</f>
        <v>3.897114317029974</v>
      </c>
      <c r="M40" s="5">
        <f t="shared" ref="M40:M50" si="15">$B40*E40</f>
        <v>5.51316804708879E-16</v>
      </c>
      <c r="N40" s="5">
        <f t="shared" ref="N40:N50" si="16">$B40*F40</f>
        <v>-3.8971143170299727</v>
      </c>
      <c r="O40" s="5">
        <f t="shared" ref="O40:O50" si="17">$B40*G40</f>
        <v>-3.8971143170299736</v>
      </c>
      <c r="P40" s="5">
        <f t="shared" ref="P40:P50" si="18">$B40*H40</f>
        <v>-1.102633609417758E-15</v>
      </c>
    </row>
    <row r="41" spans="1:16" x14ac:dyDescent="0.35">
      <c r="A41" s="8">
        <v>3</v>
      </c>
      <c r="B41" s="8">
        <v>4.3</v>
      </c>
      <c r="C41" s="10">
        <f t="shared" si="12"/>
        <v>1</v>
      </c>
      <c r="D41" s="10">
        <f t="shared" si="10"/>
        <v>1.22514845490862E-16</v>
      </c>
      <c r="E41" s="10">
        <f t="shared" si="10"/>
        <v>-1</v>
      </c>
      <c r="F41" s="10">
        <f t="shared" si="10"/>
        <v>-2.45029690981724E-16</v>
      </c>
      <c r="G41" s="10">
        <f t="shared" si="10"/>
        <v>1</v>
      </c>
      <c r="H41" s="10">
        <f t="shared" si="10"/>
        <v>3.67544536472586E-16</v>
      </c>
      <c r="K41" s="5">
        <f t="shared" si="13"/>
        <v>4.3</v>
      </c>
      <c r="L41" s="5">
        <f t="shared" si="14"/>
        <v>5.268138356107066E-16</v>
      </c>
      <c r="M41" s="5">
        <f t="shared" si="15"/>
        <v>-4.3</v>
      </c>
      <c r="N41" s="5">
        <f t="shared" si="16"/>
        <v>-1.0536276712214132E-15</v>
      </c>
      <c r="O41" s="5">
        <f t="shared" si="17"/>
        <v>4.3</v>
      </c>
      <c r="P41" s="5">
        <f t="shared" si="18"/>
        <v>1.5804415068321198E-15</v>
      </c>
    </row>
    <row r="42" spans="1:16" x14ac:dyDescent="0.35">
      <c r="A42" s="8">
        <v>4</v>
      </c>
      <c r="B42" s="8">
        <v>8.6999999999999993</v>
      </c>
      <c r="C42" s="10">
        <f t="shared" si="12"/>
        <v>0.86602540378443871</v>
      </c>
      <c r="D42" s="10">
        <f t="shared" si="10"/>
        <v>-0.86602540378443837</v>
      </c>
      <c r="E42" s="10">
        <f t="shared" si="10"/>
        <v>-2.45029690981724E-16</v>
      </c>
      <c r="F42" s="10">
        <f t="shared" si="10"/>
        <v>0.86602540378443915</v>
      </c>
      <c r="G42" s="10">
        <f t="shared" si="10"/>
        <v>-0.86602540378443871</v>
      </c>
      <c r="H42" s="10">
        <f t="shared" si="10"/>
        <v>-4.90059381963448E-16</v>
      </c>
      <c r="K42" s="5">
        <f t="shared" si="13"/>
        <v>7.5344210129246161</v>
      </c>
      <c r="L42" s="5">
        <f t="shared" si="14"/>
        <v>-7.5344210129246134</v>
      </c>
      <c r="M42" s="5">
        <f t="shared" si="15"/>
        <v>-2.1317583115409988E-15</v>
      </c>
      <c r="N42" s="5">
        <f t="shared" si="16"/>
        <v>7.5344210129246196</v>
      </c>
      <c r="O42" s="5">
        <f t="shared" si="17"/>
        <v>-7.5344210129246161</v>
      </c>
      <c r="P42" s="5">
        <f t="shared" si="18"/>
        <v>-4.2635166230819976E-15</v>
      </c>
    </row>
    <row r="43" spans="1:16" x14ac:dyDescent="0.35">
      <c r="A43" s="8">
        <v>5</v>
      </c>
      <c r="B43" s="8">
        <v>13.3</v>
      </c>
      <c r="C43" s="10">
        <f t="shared" si="12"/>
        <v>0.50000000000000033</v>
      </c>
      <c r="D43" s="10">
        <f t="shared" si="10"/>
        <v>-0.86602540378443904</v>
      </c>
      <c r="E43" s="10">
        <f t="shared" si="10"/>
        <v>1</v>
      </c>
      <c r="F43" s="10">
        <f t="shared" si="10"/>
        <v>-0.86602540378443782</v>
      </c>
      <c r="G43" s="10">
        <f t="shared" si="10"/>
        <v>0.50000000000000056</v>
      </c>
      <c r="H43" s="10">
        <f t="shared" si="10"/>
        <v>6.1257422745431001E-16</v>
      </c>
      <c r="K43" s="5">
        <f t="shared" si="13"/>
        <v>6.6500000000000048</v>
      </c>
      <c r="L43" s="5">
        <f t="shared" si="14"/>
        <v>-11.518137870333041</v>
      </c>
      <c r="M43" s="5">
        <f t="shared" si="15"/>
        <v>13.3</v>
      </c>
      <c r="N43" s="5">
        <f t="shared" si="16"/>
        <v>-11.518137870333023</v>
      </c>
      <c r="O43" s="5">
        <f t="shared" si="17"/>
        <v>6.6500000000000075</v>
      </c>
      <c r="P43" s="5">
        <f t="shared" si="18"/>
        <v>8.1472372251423231E-15</v>
      </c>
    </row>
    <row r="44" spans="1:16" x14ac:dyDescent="0.35">
      <c r="A44" s="8">
        <v>6</v>
      </c>
      <c r="B44" s="8">
        <v>13.8</v>
      </c>
      <c r="C44" s="10">
        <f t="shared" si="12"/>
        <v>1.22514845490862E-16</v>
      </c>
      <c r="D44" s="10">
        <f t="shared" si="10"/>
        <v>-2.45029690981724E-16</v>
      </c>
      <c r="E44" s="10">
        <f t="shared" si="10"/>
        <v>3.67544536472586E-16</v>
      </c>
      <c r="F44" s="10">
        <f t="shared" si="10"/>
        <v>-4.90059381963448E-16</v>
      </c>
      <c r="G44" s="10">
        <f t="shared" si="10"/>
        <v>6.1257422745431001E-16</v>
      </c>
      <c r="H44" s="10">
        <f t="shared" si="10"/>
        <v>-7.3508907294517201E-16</v>
      </c>
      <c r="K44" s="5">
        <f t="shared" si="13"/>
        <v>1.6907048677738956E-15</v>
      </c>
      <c r="L44" s="5">
        <f t="shared" si="14"/>
        <v>-3.3814097355477912E-15</v>
      </c>
      <c r="M44" s="5">
        <f t="shared" si="15"/>
        <v>5.0721146033216868E-15</v>
      </c>
      <c r="N44" s="5">
        <f t="shared" si="16"/>
        <v>-6.7628194710955825E-15</v>
      </c>
      <c r="O44" s="5">
        <f t="shared" si="17"/>
        <v>8.4535243388694781E-15</v>
      </c>
      <c r="P44" s="5">
        <f t="shared" si="18"/>
        <v>-1.0144229206643374E-14</v>
      </c>
    </row>
    <row r="45" spans="1:16" x14ac:dyDescent="0.35">
      <c r="A45" s="8">
        <v>7</v>
      </c>
      <c r="B45" s="8">
        <v>16.100000000000001</v>
      </c>
      <c r="C45" s="10">
        <f t="shared" si="12"/>
        <v>-0.49999999999999972</v>
      </c>
      <c r="D45" s="10">
        <f t="shared" si="10"/>
        <v>0.86602540378443837</v>
      </c>
      <c r="E45" s="10">
        <f t="shared" si="10"/>
        <v>-1</v>
      </c>
      <c r="F45" s="10">
        <f t="shared" si="10"/>
        <v>0.86602540378443926</v>
      </c>
      <c r="G45" s="10">
        <f t="shared" si="10"/>
        <v>-0.50000000000000011</v>
      </c>
      <c r="H45" s="10">
        <f t="shared" si="10"/>
        <v>8.5760391843603401E-16</v>
      </c>
      <c r="K45" s="5">
        <f t="shared" si="13"/>
        <v>-8.0499999999999954</v>
      </c>
      <c r="L45" s="5">
        <f t="shared" si="14"/>
        <v>13.943009000929459</v>
      </c>
      <c r="M45" s="5">
        <f t="shared" si="15"/>
        <v>-16.100000000000001</v>
      </c>
      <c r="N45" s="5">
        <f t="shared" si="16"/>
        <v>13.943009000929473</v>
      </c>
      <c r="O45" s="5">
        <f t="shared" si="17"/>
        <v>-8.0500000000000025</v>
      </c>
      <c r="P45" s="5">
        <f t="shared" si="18"/>
        <v>1.3807423086820149E-14</v>
      </c>
    </row>
    <row r="46" spans="1:16" x14ac:dyDescent="0.35">
      <c r="A46" s="8">
        <v>8</v>
      </c>
      <c r="B46" s="8">
        <v>15.5</v>
      </c>
      <c r="C46" s="10">
        <f t="shared" si="12"/>
        <v>-0.86602540378443837</v>
      </c>
      <c r="D46" s="10">
        <f t="shared" si="10"/>
        <v>0.86602540378443915</v>
      </c>
      <c r="E46" s="10">
        <f t="shared" si="10"/>
        <v>-4.90059381963448E-16</v>
      </c>
      <c r="F46" s="10">
        <f t="shared" si="10"/>
        <v>-0.86602540378443771</v>
      </c>
      <c r="G46" s="10">
        <f t="shared" si="10"/>
        <v>0.86602540378443849</v>
      </c>
      <c r="H46" s="10">
        <f t="shared" si="10"/>
        <v>-9.8011876392689601E-16</v>
      </c>
      <c r="K46" s="5">
        <f t="shared" si="13"/>
        <v>-13.423393758658795</v>
      </c>
      <c r="L46" s="5">
        <f t="shared" si="14"/>
        <v>13.423393758658808</v>
      </c>
      <c r="M46" s="5">
        <f t="shared" si="15"/>
        <v>-7.5959204204334441E-15</v>
      </c>
      <c r="N46" s="5">
        <f t="shared" si="16"/>
        <v>-13.423393758658785</v>
      </c>
      <c r="O46" s="5">
        <f t="shared" si="17"/>
        <v>13.423393758658797</v>
      </c>
      <c r="P46" s="5">
        <f t="shared" si="18"/>
        <v>-1.5191840840866888E-14</v>
      </c>
    </row>
    <row r="47" spans="1:16" x14ac:dyDescent="0.35">
      <c r="A47" s="8">
        <v>9</v>
      </c>
      <c r="B47" s="8">
        <v>14.1</v>
      </c>
      <c r="C47" s="10">
        <f t="shared" si="12"/>
        <v>-1</v>
      </c>
      <c r="D47" s="10">
        <f t="shared" si="10"/>
        <v>3.67544536472586E-16</v>
      </c>
      <c r="E47" s="10">
        <f t="shared" si="10"/>
        <v>1</v>
      </c>
      <c r="F47" s="10">
        <f t="shared" si="10"/>
        <v>-7.3508907294517201E-16</v>
      </c>
      <c r="G47" s="10">
        <f t="shared" si="10"/>
        <v>-1</v>
      </c>
      <c r="H47" s="10">
        <f t="shared" si="10"/>
        <v>1.102633609417758E-15</v>
      </c>
      <c r="K47" s="5">
        <f t="shared" si="13"/>
        <v>-14.1</v>
      </c>
      <c r="L47" s="5">
        <f t="shared" si="14"/>
        <v>5.1823779642634626E-15</v>
      </c>
      <c r="M47" s="5">
        <f t="shared" si="15"/>
        <v>14.1</v>
      </c>
      <c r="N47" s="5">
        <f t="shared" si="16"/>
        <v>-1.0364755928526925E-14</v>
      </c>
      <c r="O47" s="5">
        <f t="shared" si="17"/>
        <v>-14.1</v>
      </c>
      <c r="P47" s="5">
        <f t="shared" si="18"/>
        <v>1.5547133892790388E-14</v>
      </c>
    </row>
    <row r="48" spans="1:16" x14ac:dyDescent="0.35">
      <c r="A48" s="8">
        <v>10</v>
      </c>
      <c r="B48" s="8">
        <v>8.9</v>
      </c>
      <c r="C48" s="10">
        <f t="shared" si="12"/>
        <v>-0.86602540378443904</v>
      </c>
      <c r="D48" s="10">
        <f t="shared" si="10"/>
        <v>-0.86602540378443782</v>
      </c>
      <c r="E48" s="10">
        <f t="shared" si="10"/>
        <v>6.1257422745431001E-16</v>
      </c>
      <c r="F48" s="10">
        <f t="shared" si="10"/>
        <v>0.86602540378444026</v>
      </c>
      <c r="G48" s="10">
        <f t="shared" si="10"/>
        <v>0.86602540378443937</v>
      </c>
      <c r="H48" s="10">
        <f t="shared" si="10"/>
        <v>-1.22514845490862E-15</v>
      </c>
      <c r="K48" s="5">
        <f t="shared" si="13"/>
        <v>-7.7076260936815082</v>
      </c>
      <c r="L48" s="5">
        <f t="shared" si="14"/>
        <v>-7.7076260936814966</v>
      </c>
      <c r="M48" s="5">
        <f t="shared" si="15"/>
        <v>5.451910624343359E-15</v>
      </c>
      <c r="N48" s="5">
        <f t="shared" si="16"/>
        <v>7.7076260936815189</v>
      </c>
      <c r="O48" s="5">
        <f t="shared" si="17"/>
        <v>7.7076260936815109</v>
      </c>
      <c r="P48" s="5">
        <f t="shared" si="18"/>
        <v>-1.0903821248686718E-14</v>
      </c>
    </row>
    <row r="49" spans="1:16" x14ac:dyDescent="0.35">
      <c r="A49" s="8">
        <v>11</v>
      </c>
      <c r="B49" s="8">
        <v>7.4</v>
      </c>
      <c r="C49" s="10">
        <f t="shared" si="12"/>
        <v>-0.50000000000000044</v>
      </c>
      <c r="D49" s="10">
        <f t="shared" si="10"/>
        <v>-0.86602540378443915</v>
      </c>
      <c r="E49" s="10">
        <f t="shared" si="10"/>
        <v>-1</v>
      </c>
      <c r="F49" s="10">
        <f t="shared" si="10"/>
        <v>-0.8660254037844376</v>
      </c>
      <c r="G49" s="10">
        <f t="shared" si="10"/>
        <v>-0.50000000000000155</v>
      </c>
      <c r="H49" s="10">
        <f t="shared" si="10"/>
        <v>4.9003769791999829E-15</v>
      </c>
      <c r="K49" s="5">
        <f t="shared" si="13"/>
        <v>-3.7000000000000033</v>
      </c>
      <c r="L49" s="5">
        <f t="shared" si="14"/>
        <v>-6.4085879880048502</v>
      </c>
      <c r="M49" s="5">
        <f t="shared" si="15"/>
        <v>-7.4</v>
      </c>
      <c r="N49" s="5">
        <f t="shared" si="16"/>
        <v>-6.4085879880048386</v>
      </c>
      <c r="O49" s="5">
        <f t="shared" si="17"/>
        <v>-3.7000000000000117</v>
      </c>
      <c r="P49" s="5">
        <f t="shared" si="18"/>
        <v>3.6262789646079875E-14</v>
      </c>
    </row>
    <row r="50" spans="1:16" x14ac:dyDescent="0.35">
      <c r="A50" s="8">
        <v>12</v>
      </c>
      <c r="B50" s="8">
        <v>3.6</v>
      </c>
      <c r="C50" s="10">
        <f t="shared" si="12"/>
        <v>-2.45029690981724E-16</v>
      </c>
      <c r="D50" s="10">
        <f t="shared" si="10"/>
        <v>-4.90059381963448E-16</v>
      </c>
      <c r="E50" s="10">
        <f t="shared" si="10"/>
        <v>-7.3508907294517201E-16</v>
      </c>
      <c r="F50" s="10">
        <f t="shared" si="10"/>
        <v>-9.8011876392689601E-16</v>
      </c>
      <c r="G50" s="10">
        <f t="shared" si="10"/>
        <v>-1.22514845490862E-15</v>
      </c>
      <c r="H50" s="10">
        <f t="shared" si="10"/>
        <v>-1.470178145890344E-15</v>
      </c>
      <c r="K50" s="5">
        <f t="shared" si="13"/>
        <v>-8.8210688753420641E-16</v>
      </c>
      <c r="L50" s="5">
        <f t="shared" si="14"/>
        <v>-1.7642137750684128E-15</v>
      </c>
      <c r="M50" s="5">
        <f t="shared" si="15"/>
        <v>-2.6463206626026192E-15</v>
      </c>
      <c r="N50" s="5">
        <f t="shared" si="16"/>
        <v>-3.5284275501368256E-15</v>
      </c>
      <c r="O50" s="5">
        <f t="shared" si="17"/>
        <v>-4.410534437671032E-15</v>
      </c>
      <c r="P50" s="5">
        <f t="shared" si="18"/>
        <v>-5.2926413252052384E-15</v>
      </c>
    </row>
    <row r="51" spans="1:16" x14ac:dyDescent="0.35">
      <c r="K51" s="7">
        <f>AVERAGE(K39:K50)*2</f>
        <v>-3.8165807537309511</v>
      </c>
      <c r="L51" s="7">
        <f t="shared" ref="L51:P51" si="19">AVERAGE(L39:L50)*2</f>
        <v>0.1732050807568887</v>
      </c>
      <c r="M51" s="7">
        <f t="shared" si="19"/>
        <v>0.49999999999999956</v>
      </c>
      <c r="N51" s="7">
        <f t="shared" si="19"/>
        <v>-0.51961524227065636</v>
      </c>
      <c r="O51" s="7">
        <f t="shared" si="19"/>
        <v>-0.5834192462690474</v>
      </c>
      <c r="P51" s="7">
        <f t="shared" si="19"/>
        <v>4.8104821630719684E-15</v>
      </c>
    </row>
    <row r="52" spans="1:16" x14ac:dyDescent="0.35">
      <c r="J52" s="7" t="s">
        <v>47</v>
      </c>
      <c r="K52" s="7" t="s">
        <v>48</v>
      </c>
      <c r="L52" s="7" t="s">
        <v>49</v>
      </c>
      <c r="M52" s="7" t="s">
        <v>50</v>
      </c>
      <c r="N52" s="7" t="s">
        <v>51</v>
      </c>
      <c r="O52" s="7" t="s">
        <v>52</v>
      </c>
      <c r="P52" s="7" t="s">
        <v>53</v>
      </c>
    </row>
    <row r="70" spans="6:14" x14ac:dyDescent="0.35">
      <c r="F70" s="1" t="s">
        <v>55</v>
      </c>
      <c r="M70" s="7" t="s">
        <v>60</v>
      </c>
      <c r="N70" s="9">
        <f>COUNTA(A39:A50)</f>
        <v>12</v>
      </c>
    </row>
    <row r="71" spans="6:14" x14ac:dyDescent="0.35">
      <c r="K71" s="7" t="s">
        <v>56</v>
      </c>
      <c r="L71" s="7" t="s">
        <v>57</v>
      </c>
      <c r="M71" s="7" t="s">
        <v>58</v>
      </c>
      <c r="N71" s="7" t="s">
        <v>59</v>
      </c>
    </row>
    <row r="72" spans="6:14" x14ac:dyDescent="0.35">
      <c r="F72" s="7" t="s">
        <v>10</v>
      </c>
      <c r="G72" s="10">
        <v>-5.2846787517317608</v>
      </c>
      <c r="H72" s="7" t="s">
        <v>48</v>
      </c>
      <c r="I72" s="10">
        <v>-3.8165807537309511</v>
      </c>
      <c r="K72" s="2">
        <v>1</v>
      </c>
      <c r="L72">
        <f>12/K72</f>
        <v>12</v>
      </c>
      <c r="M72" s="5">
        <f>1/L72</f>
        <v>8.3333333333333329E-2</v>
      </c>
      <c r="N72" s="5">
        <f>$N$70/2 * (G72^2 + I72^2)</f>
        <v>254.96470895252804</v>
      </c>
    </row>
    <row r="73" spans="6:14" x14ac:dyDescent="0.35">
      <c r="F73" s="7" t="s">
        <v>11</v>
      </c>
      <c r="G73" s="10">
        <v>4.9999999999998636E-2</v>
      </c>
      <c r="H73" s="7" t="s">
        <v>49</v>
      </c>
      <c r="I73" s="10">
        <v>0.1732050807568887</v>
      </c>
      <c r="K73" s="2">
        <v>2</v>
      </c>
      <c r="L73">
        <f t="shared" ref="L73:L77" si="20">12/K73</f>
        <v>6</v>
      </c>
      <c r="M73" s="5">
        <f t="shared" ref="M73:M77" si="21">1/L73</f>
        <v>0.16666666666666666</v>
      </c>
      <c r="N73" s="5">
        <f t="shared" ref="N73:N77" si="22">$N$70/2 * (G73^2 + I73^2)</f>
        <v>0.19500000000000117</v>
      </c>
    </row>
    <row r="74" spans="6:14" x14ac:dyDescent="0.35">
      <c r="F74" s="7" t="s">
        <v>12</v>
      </c>
      <c r="G74" s="10">
        <v>9.9999999999997424E-2</v>
      </c>
      <c r="H74" s="7" t="s">
        <v>50</v>
      </c>
      <c r="I74" s="10">
        <v>0.49999999999999956</v>
      </c>
      <c r="K74" s="2">
        <v>3</v>
      </c>
      <c r="L74">
        <f t="shared" si="20"/>
        <v>4</v>
      </c>
      <c r="M74" s="5">
        <f t="shared" si="21"/>
        <v>0.25</v>
      </c>
      <c r="N74" s="5">
        <f t="shared" si="22"/>
        <v>1.5599999999999943</v>
      </c>
    </row>
    <row r="75" spans="6:14" x14ac:dyDescent="0.35">
      <c r="F75" s="7" t="s">
        <v>13</v>
      </c>
      <c r="G75" s="10">
        <v>-0.51666666666666816</v>
      </c>
      <c r="H75" s="7" t="s">
        <v>51</v>
      </c>
      <c r="I75" s="10">
        <v>-0.51961524227065636</v>
      </c>
      <c r="K75" s="2">
        <v>4</v>
      </c>
      <c r="L75">
        <f t="shared" si="20"/>
        <v>3</v>
      </c>
      <c r="M75" s="5">
        <f t="shared" si="21"/>
        <v>0.33333333333333331</v>
      </c>
      <c r="N75" s="5">
        <f t="shared" si="22"/>
        <v>3.2216666666666334</v>
      </c>
    </row>
    <row r="76" spans="6:14" x14ac:dyDescent="0.35">
      <c r="F76" s="7" t="s">
        <v>14</v>
      </c>
      <c r="G76" s="10">
        <v>8.4678751731760205E-2</v>
      </c>
      <c r="H76" s="7" t="s">
        <v>52</v>
      </c>
      <c r="I76" s="10">
        <v>-0.5834192462690474</v>
      </c>
      <c r="K76" s="2">
        <v>5</v>
      </c>
      <c r="L76">
        <f t="shared" si="20"/>
        <v>2.4</v>
      </c>
      <c r="M76" s="5">
        <f t="shared" si="21"/>
        <v>0.41666666666666669</v>
      </c>
      <c r="N76" s="5">
        <f t="shared" si="22"/>
        <v>2.0852910474719546</v>
      </c>
    </row>
    <row r="77" spans="6:14" x14ac:dyDescent="0.35">
      <c r="F77" s="7" t="s">
        <v>15</v>
      </c>
      <c r="G77" s="10">
        <v>-0.6000000000000002</v>
      </c>
      <c r="H77" s="7" t="s">
        <v>53</v>
      </c>
      <c r="I77" s="10">
        <v>4.8104821630719684E-15</v>
      </c>
      <c r="K77" s="2">
        <v>6</v>
      </c>
      <c r="L77">
        <f t="shared" si="20"/>
        <v>2</v>
      </c>
      <c r="M77" s="5">
        <f t="shared" si="21"/>
        <v>0.5</v>
      </c>
      <c r="N77" s="5">
        <f t="shared" si="22"/>
        <v>2.1600000000000015</v>
      </c>
    </row>
  </sheetData>
  <mergeCells count="3">
    <mergeCell ref="A1:H1"/>
    <mergeCell ref="A34:H34"/>
    <mergeCell ref="S3:V3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E17F-A236-4BF1-AAEE-0292C7B19088}">
  <dimension ref="A1:K47"/>
  <sheetViews>
    <sheetView topLeftCell="A22" workbookViewId="0">
      <selection activeCell="L58" sqref="L58"/>
    </sheetView>
  </sheetViews>
  <sheetFormatPr defaultRowHeight="14.5" x14ac:dyDescent="0.35"/>
  <sheetData>
    <row r="1" spans="1:11" x14ac:dyDescent="0.35">
      <c r="A1" s="7" t="s">
        <v>17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</row>
    <row r="2" spans="1:11" x14ac:dyDescent="0.35">
      <c r="A2" s="8">
        <v>3.4</v>
      </c>
      <c r="B2" s="6">
        <f ca="1">COS(2*PI()*(B$3/12)*$A2)</f>
        <v>0.86602540378443871</v>
      </c>
      <c r="C2" s="6">
        <f t="shared" ref="C2:F13" ca="1" si="0">COS(2*PI()*(C$3/12)*$A2)</f>
        <v>0.50000000000000011</v>
      </c>
      <c r="D2" s="6">
        <f t="shared" ca="1" si="0"/>
        <v>6.1257422745431001E-17</v>
      </c>
      <c r="E2" s="6">
        <f t="shared" ca="1" si="0"/>
        <v>-0.49999999999999978</v>
      </c>
      <c r="F2" s="6">
        <f t="shared" ca="1" si="0"/>
        <v>-0.86602540378443871</v>
      </c>
      <c r="G2" s="10">
        <f ca="1">SIN(2*PI()*(G$3/12)*$A2)</f>
        <v>0.49999999999999994</v>
      </c>
      <c r="H2" s="10">
        <f t="shared" ref="H2:K13" ca="1" si="1">SIN(2*PI()*(H$3/12)*$A2)</f>
        <v>0.8660254037844386</v>
      </c>
      <c r="I2" s="10">
        <f t="shared" ca="1" si="1"/>
        <v>1</v>
      </c>
      <c r="J2" s="10">
        <f t="shared" ca="1" si="1"/>
        <v>0.86602540378443871</v>
      </c>
      <c r="K2" s="10">
        <f t="shared" ca="1" si="1"/>
        <v>0.49999999999999994</v>
      </c>
    </row>
    <row r="3" spans="1:11" x14ac:dyDescent="0.35">
      <c r="A3" s="8">
        <v>4.5</v>
      </c>
      <c r="B3" s="6">
        <f t="shared" ref="B3:B13" ca="1" si="2">COS(2*PI()*(B$3/12)*$A3)</f>
        <v>0.50000000000000011</v>
      </c>
      <c r="C3" s="6">
        <f t="shared" ca="1" si="0"/>
        <v>-0.49999999999999978</v>
      </c>
      <c r="D3" s="6">
        <f t="shared" ca="1" si="0"/>
        <v>-1</v>
      </c>
      <c r="E3" s="6">
        <f t="shared" ca="1" si="0"/>
        <v>-0.50000000000000044</v>
      </c>
      <c r="F3" s="6">
        <f t="shared" ca="1" si="0"/>
        <v>0.50000000000000011</v>
      </c>
      <c r="G3" s="10">
        <f t="shared" ref="G3:G13" ca="1" si="3">SIN(2*PI()*(G$3/12)*$A3)</f>
        <v>0.8660254037844386</v>
      </c>
      <c r="H3" s="10">
        <f t="shared" ca="1" si="1"/>
        <v>0.86602540378443871</v>
      </c>
      <c r="I3" s="10">
        <f t="shared" ca="1" si="1"/>
        <v>1.22514845490862E-16</v>
      </c>
      <c r="J3" s="10">
        <f t="shared" ca="1" si="1"/>
        <v>-0.86602540378443837</v>
      </c>
      <c r="K3" s="10">
        <f t="shared" ca="1" si="1"/>
        <v>-0.8660254037844386</v>
      </c>
    </row>
    <row r="4" spans="1:11" x14ac:dyDescent="0.35">
      <c r="A4" s="8">
        <v>4.3</v>
      </c>
      <c r="B4" s="6">
        <f t="shared" ca="1" si="2"/>
        <v>6.1257422745431001E-17</v>
      </c>
      <c r="C4" s="6">
        <f t="shared" ca="1" si="0"/>
        <v>-1</v>
      </c>
      <c r="D4" s="6">
        <f t="shared" ca="1" si="0"/>
        <v>-1.83772268236293E-16</v>
      </c>
      <c r="E4" s="6">
        <f t="shared" ca="1" si="0"/>
        <v>1</v>
      </c>
      <c r="F4" s="6">
        <f t="shared" ca="1" si="0"/>
        <v>3.06287113727155E-16</v>
      </c>
      <c r="G4" s="10">
        <f t="shared" ca="1" si="3"/>
        <v>1</v>
      </c>
      <c r="H4" s="10">
        <f t="shared" ca="1" si="1"/>
        <v>1.22514845490862E-16</v>
      </c>
      <c r="I4" s="10">
        <f t="shared" ca="1" si="1"/>
        <v>-1</v>
      </c>
      <c r="J4" s="10">
        <f t="shared" ca="1" si="1"/>
        <v>-2.45029690981724E-16</v>
      </c>
      <c r="K4" s="10">
        <f t="shared" ca="1" si="1"/>
        <v>1</v>
      </c>
    </row>
    <row r="5" spans="1:11" x14ac:dyDescent="0.35">
      <c r="A5" s="8">
        <v>8.6999999999999993</v>
      </c>
      <c r="B5" s="6">
        <f t="shared" ca="1" si="2"/>
        <v>-0.49999999999999978</v>
      </c>
      <c r="C5" s="6">
        <f t="shared" ca="1" si="0"/>
        <v>-0.50000000000000044</v>
      </c>
      <c r="D5" s="6">
        <f t="shared" ca="1" si="0"/>
        <v>1</v>
      </c>
      <c r="E5" s="6">
        <f t="shared" ca="1" si="0"/>
        <v>-0.49999999999999922</v>
      </c>
      <c r="F5" s="6">
        <f t="shared" ca="1" si="0"/>
        <v>-0.49999999999999983</v>
      </c>
      <c r="G5" s="10">
        <f t="shared" ca="1" si="3"/>
        <v>0.86602540378443871</v>
      </c>
      <c r="H5" s="10">
        <f t="shared" ca="1" si="1"/>
        <v>-0.86602540378443837</v>
      </c>
      <c r="I5" s="10">
        <f t="shared" ca="1" si="1"/>
        <v>-2.45029690981724E-16</v>
      </c>
      <c r="J5" s="10">
        <f t="shared" ca="1" si="1"/>
        <v>0.86602540378443915</v>
      </c>
      <c r="K5" s="10">
        <f t="shared" ca="1" si="1"/>
        <v>-0.86602540378443871</v>
      </c>
    </row>
    <row r="6" spans="1:11" x14ac:dyDescent="0.35">
      <c r="A6" s="8">
        <v>13.3</v>
      </c>
      <c r="B6" s="6">
        <f t="shared" ca="1" si="2"/>
        <v>-0.86602540378443849</v>
      </c>
      <c r="C6" s="6">
        <f t="shared" ca="1" si="0"/>
        <v>0.49999999999999933</v>
      </c>
      <c r="D6" s="6">
        <f t="shared" ca="1" si="0"/>
        <v>3.06287113727155E-16</v>
      </c>
      <c r="E6" s="6">
        <f t="shared" ca="1" si="0"/>
        <v>-0.50000000000000133</v>
      </c>
      <c r="F6" s="6">
        <f t="shared" ca="1" si="0"/>
        <v>0.86602540378443826</v>
      </c>
      <c r="G6" s="10">
        <f t="shared" ca="1" si="3"/>
        <v>0.50000000000000033</v>
      </c>
      <c r="H6" s="10">
        <f t="shared" ca="1" si="1"/>
        <v>-0.86602540378443904</v>
      </c>
      <c r="I6" s="10">
        <f t="shared" ca="1" si="1"/>
        <v>1</v>
      </c>
      <c r="J6" s="10">
        <f t="shared" ca="1" si="1"/>
        <v>-0.86602540378443782</v>
      </c>
      <c r="K6" s="10">
        <f t="shared" ca="1" si="1"/>
        <v>0.50000000000000056</v>
      </c>
    </row>
    <row r="7" spans="1:11" x14ac:dyDescent="0.35">
      <c r="A7" s="8">
        <v>13.8</v>
      </c>
      <c r="B7" s="6">
        <f t="shared" ca="1" si="2"/>
        <v>-1</v>
      </c>
      <c r="C7" s="6">
        <f t="shared" ca="1" si="0"/>
        <v>1</v>
      </c>
      <c r="D7" s="6">
        <f t="shared" ca="1" si="0"/>
        <v>-1</v>
      </c>
      <c r="E7" s="6">
        <f t="shared" ca="1" si="0"/>
        <v>1</v>
      </c>
      <c r="F7" s="6">
        <f t="shared" ca="1" si="0"/>
        <v>-1</v>
      </c>
      <c r="G7" s="10">
        <f t="shared" ca="1" si="3"/>
        <v>1.22514845490862E-16</v>
      </c>
      <c r="H7" s="10">
        <f t="shared" ca="1" si="1"/>
        <v>-2.45029690981724E-16</v>
      </c>
      <c r="I7" s="10">
        <f t="shared" ca="1" si="1"/>
        <v>3.67544536472586E-16</v>
      </c>
      <c r="J7" s="10">
        <f t="shared" ca="1" si="1"/>
        <v>-4.90059381963448E-16</v>
      </c>
      <c r="K7" s="10">
        <f t="shared" ca="1" si="1"/>
        <v>6.1257422745431001E-16</v>
      </c>
    </row>
    <row r="8" spans="1:11" x14ac:dyDescent="0.35">
      <c r="A8" s="8">
        <v>16.100000000000001</v>
      </c>
      <c r="B8" s="6">
        <f t="shared" ca="1" si="2"/>
        <v>-0.86602540378443882</v>
      </c>
      <c r="C8" s="6">
        <f t="shared" ca="1" si="0"/>
        <v>0.50000000000000056</v>
      </c>
      <c r="D8" s="6">
        <f t="shared" ca="1" si="0"/>
        <v>-4.28801959218017E-16</v>
      </c>
      <c r="E8" s="6">
        <f t="shared" ca="1" si="0"/>
        <v>-0.499999999999999</v>
      </c>
      <c r="F8" s="6">
        <f t="shared" ca="1" si="0"/>
        <v>0.8660254037844386</v>
      </c>
      <c r="G8" s="10">
        <f t="shared" ca="1" si="3"/>
        <v>-0.49999999999999972</v>
      </c>
      <c r="H8" s="10">
        <f t="shared" ca="1" si="1"/>
        <v>0.86602540378443837</v>
      </c>
      <c r="I8" s="10">
        <f t="shared" ca="1" si="1"/>
        <v>-1</v>
      </c>
      <c r="J8" s="10">
        <f t="shared" ca="1" si="1"/>
        <v>0.86602540378443926</v>
      </c>
      <c r="K8" s="10">
        <f t="shared" ca="1" si="1"/>
        <v>-0.50000000000000011</v>
      </c>
    </row>
    <row r="9" spans="1:11" x14ac:dyDescent="0.35">
      <c r="A9" s="8">
        <v>15.5</v>
      </c>
      <c r="B9" s="6">
        <f t="shared" ca="1" si="2"/>
        <v>-0.50000000000000044</v>
      </c>
      <c r="C9" s="6">
        <f t="shared" ca="1" si="0"/>
        <v>-0.49999999999999922</v>
      </c>
      <c r="D9" s="6">
        <f t="shared" ca="1" si="0"/>
        <v>1</v>
      </c>
      <c r="E9" s="6">
        <f t="shared" ca="1" si="0"/>
        <v>-0.50000000000000155</v>
      </c>
      <c r="F9" s="6">
        <f t="shared" ca="1" si="0"/>
        <v>-0.50000000000000033</v>
      </c>
      <c r="G9" s="10">
        <f t="shared" ca="1" si="3"/>
        <v>-0.86602540378443837</v>
      </c>
      <c r="H9" s="10">
        <f t="shared" ca="1" si="1"/>
        <v>0.86602540378443915</v>
      </c>
      <c r="I9" s="10">
        <f t="shared" ca="1" si="1"/>
        <v>-4.90059381963448E-16</v>
      </c>
      <c r="J9" s="10">
        <f t="shared" ca="1" si="1"/>
        <v>-0.86602540378443771</v>
      </c>
      <c r="K9" s="10">
        <f t="shared" ca="1" si="1"/>
        <v>0.86602540378443849</v>
      </c>
    </row>
    <row r="10" spans="1:11" x14ac:dyDescent="0.35">
      <c r="A10" s="8">
        <v>14.1</v>
      </c>
      <c r="B10" s="6">
        <f t="shared" ca="1" si="2"/>
        <v>-1.83772268236293E-16</v>
      </c>
      <c r="C10" s="6">
        <f t="shared" ca="1" si="0"/>
        <v>-1</v>
      </c>
      <c r="D10" s="6">
        <f t="shared" ca="1" si="0"/>
        <v>5.51316804708879E-16</v>
      </c>
      <c r="E10" s="6">
        <f t="shared" ca="1" si="0"/>
        <v>1</v>
      </c>
      <c r="F10" s="6">
        <f t="shared" ca="1" si="0"/>
        <v>8.5749549821878546E-16</v>
      </c>
      <c r="G10" s="10">
        <f t="shared" ca="1" si="3"/>
        <v>-1</v>
      </c>
      <c r="H10" s="10">
        <f t="shared" ca="1" si="1"/>
        <v>3.67544536472586E-16</v>
      </c>
      <c r="I10" s="10">
        <f t="shared" ca="1" si="1"/>
        <v>1</v>
      </c>
      <c r="J10" s="10">
        <f t="shared" ca="1" si="1"/>
        <v>-7.3508907294517201E-16</v>
      </c>
      <c r="K10" s="10">
        <f t="shared" ca="1" si="1"/>
        <v>-1</v>
      </c>
    </row>
    <row r="11" spans="1:11" x14ac:dyDescent="0.35">
      <c r="A11" s="8">
        <v>8.9</v>
      </c>
      <c r="B11" s="6">
        <f t="shared" ca="1" si="2"/>
        <v>0.49999999999999933</v>
      </c>
      <c r="C11" s="6">
        <f t="shared" ca="1" si="0"/>
        <v>-0.50000000000000133</v>
      </c>
      <c r="D11" s="6">
        <f t="shared" ca="1" si="0"/>
        <v>-1</v>
      </c>
      <c r="E11" s="6">
        <f t="shared" ca="1" si="0"/>
        <v>-0.49999999999999722</v>
      </c>
      <c r="F11" s="6">
        <f t="shared" ca="1" si="0"/>
        <v>0.49999999999999883</v>
      </c>
      <c r="G11" s="10">
        <f t="shared" ca="1" si="3"/>
        <v>-0.86602540378443904</v>
      </c>
      <c r="H11" s="10">
        <f t="shared" ca="1" si="1"/>
        <v>-0.86602540378443782</v>
      </c>
      <c r="I11" s="10">
        <f t="shared" ca="1" si="1"/>
        <v>6.1257422745431001E-16</v>
      </c>
      <c r="J11" s="10">
        <f t="shared" ca="1" si="1"/>
        <v>0.86602540378444026</v>
      </c>
      <c r="K11" s="10">
        <f t="shared" ca="1" si="1"/>
        <v>0.86602540378443937</v>
      </c>
    </row>
    <row r="12" spans="1:11" x14ac:dyDescent="0.35">
      <c r="A12" s="8">
        <v>7.4</v>
      </c>
      <c r="B12" s="6">
        <f t="shared" ca="1" si="2"/>
        <v>0.86602540378443837</v>
      </c>
      <c r="C12" s="6">
        <f t="shared" ca="1" si="0"/>
        <v>0.49999999999999911</v>
      </c>
      <c r="D12" s="6">
        <f t="shared" ca="1" si="0"/>
        <v>-2.4501884895999915E-15</v>
      </c>
      <c r="E12" s="6">
        <f t="shared" ca="1" si="0"/>
        <v>-0.50000000000000178</v>
      </c>
      <c r="F12" s="6">
        <f t="shared" ca="1" si="0"/>
        <v>-0.86602540378443771</v>
      </c>
      <c r="G12" s="10">
        <f t="shared" ca="1" si="3"/>
        <v>-0.50000000000000044</v>
      </c>
      <c r="H12" s="10">
        <f t="shared" ca="1" si="1"/>
        <v>-0.86602540378443915</v>
      </c>
      <c r="I12" s="10">
        <f t="shared" ca="1" si="1"/>
        <v>-1</v>
      </c>
      <c r="J12" s="10">
        <f t="shared" ca="1" si="1"/>
        <v>-0.8660254037844376</v>
      </c>
      <c r="K12" s="10">
        <f t="shared" ca="1" si="1"/>
        <v>-0.50000000000000155</v>
      </c>
    </row>
    <row r="13" spans="1:11" x14ac:dyDescent="0.35">
      <c r="A13" s="8">
        <v>3.6</v>
      </c>
      <c r="B13" s="6">
        <f t="shared" ca="1" si="2"/>
        <v>1</v>
      </c>
      <c r="C13" s="6">
        <f t="shared" ca="1" si="0"/>
        <v>1</v>
      </c>
      <c r="D13" s="6">
        <f t="shared" ca="1" si="0"/>
        <v>1</v>
      </c>
      <c r="E13" s="6">
        <f t="shared" ca="1" si="0"/>
        <v>1</v>
      </c>
      <c r="F13" s="6">
        <f t="shared" ca="1" si="0"/>
        <v>1</v>
      </c>
      <c r="G13" s="10">
        <f t="shared" ca="1" si="3"/>
        <v>-2.45029690981724E-16</v>
      </c>
      <c r="H13" s="10">
        <f t="shared" ca="1" si="1"/>
        <v>-4.90059381963448E-16</v>
      </c>
      <c r="I13" s="10">
        <f t="shared" ca="1" si="1"/>
        <v>-7.3508907294517201E-16</v>
      </c>
      <c r="J13" s="10">
        <f t="shared" ca="1" si="1"/>
        <v>-9.8011876392689601E-16</v>
      </c>
      <c r="K13" s="10">
        <f t="shared" ca="1" si="1"/>
        <v>-1.22514845490862E-15</v>
      </c>
    </row>
    <row r="18" spans="1:6" x14ac:dyDescent="0.35">
      <c r="A18" t="s">
        <v>66</v>
      </c>
    </row>
    <row r="19" spans="1:6" ht="15" thickBot="1" x14ac:dyDescent="0.4"/>
    <row r="20" spans="1:6" x14ac:dyDescent="0.35">
      <c r="A20" s="14" t="s">
        <v>67</v>
      </c>
      <c r="B20" s="14"/>
    </row>
    <row r="21" spans="1:6" x14ac:dyDescent="0.35">
      <c r="A21" s="11" t="s">
        <v>68</v>
      </c>
      <c r="B21" s="11">
        <v>0.99794548996047283</v>
      </c>
    </row>
    <row r="22" spans="1:6" x14ac:dyDescent="0.35">
      <c r="A22" s="11" t="s">
        <v>69</v>
      </c>
      <c r="B22" s="11">
        <v>0.99589520093244821</v>
      </c>
    </row>
    <row r="23" spans="1:6" x14ac:dyDescent="0.35">
      <c r="A23" s="11" t="s">
        <v>70</v>
      </c>
      <c r="B23" s="11">
        <v>0.95484721025693098</v>
      </c>
    </row>
    <row r="24" spans="1:6" x14ac:dyDescent="0.35">
      <c r="A24" s="11" t="s">
        <v>71</v>
      </c>
      <c r="B24" s="11">
        <v>1.0392304845413247</v>
      </c>
    </row>
    <row r="25" spans="1:6" ht="15" thickBot="1" x14ac:dyDescent="0.4">
      <c r="A25" s="12" t="s">
        <v>72</v>
      </c>
      <c r="B25" s="12">
        <v>12</v>
      </c>
    </row>
    <row r="27" spans="1:6" ht="15" thickBot="1" x14ac:dyDescent="0.4">
      <c r="A27" t="s">
        <v>73</v>
      </c>
    </row>
    <row r="28" spans="1:6" x14ac:dyDescent="0.35">
      <c r="A28" s="13"/>
      <c r="B28" s="13" t="s">
        <v>78</v>
      </c>
      <c r="C28" s="13" t="s">
        <v>79</v>
      </c>
      <c r="D28" s="13" t="s">
        <v>80</v>
      </c>
      <c r="E28" s="13" t="s">
        <v>81</v>
      </c>
      <c r="F28" s="13" t="s">
        <v>82</v>
      </c>
    </row>
    <row r="29" spans="1:6" x14ac:dyDescent="0.35">
      <c r="A29" s="11" t="s">
        <v>74</v>
      </c>
      <c r="B29" s="11">
        <v>10</v>
      </c>
      <c r="C29" s="11">
        <v>262.0266666666667</v>
      </c>
      <c r="D29" s="11">
        <v>26.202666666666669</v>
      </c>
      <c r="E29" s="11">
        <v>24.261728395061809</v>
      </c>
      <c r="F29" s="11">
        <v>0.15680932929920846</v>
      </c>
    </row>
    <row r="30" spans="1:6" x14ac:dyDescent="0.35">
      <c r="A30" s="11" t="s">
        <v>75</v>
      </c>
      <c r="B30" s="11">
        <v>1</v>
      </c>
      <c r="C30" s="11">
        <v>1.0799999999999965</v>
      </c>
      <c r="D30" s="11">
        <v>1.0799999999999965</v>
      </c>
      <c r="E30" s="11"/>
      <c r="F30" s="11"/>
    </row>
    <row r="31" spans="1:6" ht="15" thickBot="1" x14ac:dyDescent="0.4">
      <c r="A31" s="12" t="s">
        <v>76</v>
      </c>
      <c r="B31" s="12">
        <v>11</v>
      </c>
      <c r="C31" s="12">
        <v>263.10666666666668</v>
      </c>
      <c r="D31" s="12"/>
      <c r="E31" s="12"/>
      <c r="F31" s="12"/>
    </row>
    <row r="32" spans="1:6" ht="15" thickBot="1" x14ac:dyDescent="0.4"/>
    <row r="33" spans="1:9" x14ac:dyDescent="0.35">
      <c r="A33" s="13"/>
      <c r="B33" s="13" t="s">
        <v>83</v>
      </c>
      <c r="C33" s="13" t="s">
        <v>71</v>
      </c>
      <c r="D33" s="13" t="s">
        <v>84</v>
      </c>
      <c r="E33" s="13" t="s">
        <v>85</v>
      </c>
      <c r="F33" s="13" t="s">
        <v>86</v>
      </c>
      <c r="G33" s="13" t="s">
        <v>87</v>
      </c>
      <c r="H33" s="13" t="s">
        <v>88</v>
      </c>
      <c r="I33" s="13" t="s">
        <v>89</v>
      </c>
    </row>
    <row r="34" spans="1:9" x14ac:dyDescent="0.35">
      <c r="A34" s="15" t="s">
        <v>77</v>
      </c>
      <c r="B34" s="15">
        <v>9.4666666666666668</v>
      </c>
      <c r="C34" s="11">
        <v>0.29999999999999954</v>
      </c>
      <c r="D34" s="11">
        <v>31.555555555555603</v>
      </c>
      <c r="E34" s="11">
        <v>2.0167820779129441E-2</v>
      </c>
      <c r="F34" s="11">
        <v>5.654805245814261</v>
      </c>
      <c r="G34" s="11">
        <v>13.278528087519073</v>
      </c>
      <c r="H34" s="11">
        <v>5.654805245814261</v>
      </c>
      <c r="I34" s="11">
        <v>13.278528087519073</v>
      </c>
    </row>
    <row r="35" spans="1:9" x14ac:dyDescent="0.35">
      <c r="A35" s="15" t="s">
        <v>20</v>
      </c>
      <c r="B35" s="15">
        <v>-5.2846787517317617</v>
      </c>
      <c r="C35" s="11">
        <v>0.4242640687119279</v>
      </c>
      <c r="D35" s="11">
        <v>-12.456107272473311</v>
      </c>
      <c r="E35" s="11">
        <v>5.0999667296274878E-2</v>
      </c>
      <c r="F35" s="11">
        <v>-10.675464870988012</v>
      </c>
      <c r="G35" s="11">
        <v>0.10610736752448791</v>
      </c>
      <c r="H35" s="11">
        <v>-10.675464870988012</v>
      </c>
      <c r="I35" s="11">
        <v>0.10610736752448791</v>
      </c>
    </row>
    <row r="36" spans="1:9" x14ac:dyDescent="0.35">
      <c r="A36" s="15" t="s">
        <v>21</v>
      </c>
      <c r="B36" s="15">
        <v>4.9999999999999656E-2</v>
      </c>
      <c r="C36" s="11">
        <v>0.4242640687119279</v>
      </c>
      <c r="D36" s="11">
        <v>0.11785113019775728</v>
      </c>
      <c r="E36" s="11">
        <v>0.92531811845145062</v>
      </c>
      <c r="F36" s="11">
        <v>-5.3407861192562498</v>
      </c>
      <c r="G36" s="11">
        <v>5.4407861192562494</v>
      </c>
      <c r="H36" s="11">
        <v>-5.3407861192562498</v>
      </c>
      <c r="I36" s="11">
        <v>5.4407861192562494</v>
      </c>
    </row>
    <row r="37" spans="1:9" x14ac:dyDescent="0.35">
      <c r="A37" s="15" t="s">
        <v>22</v>
      </c>
      <c r="B37" s="15">
        <v>9.999999999999995E-2</v>
      </c>
      <c r="C37" s="11">
        <v>0.4242640687119279</v>
      </c>
      <c r="D37" s="11">
        <v>0.23570226039551606</v>
      </c>
      <c r="E37" s="11">
        <v>0.85263693324105727</v>
      </c>
      <c r="F37" s="11">
        <v>-5.29078611925625</v>
      </c>
      <c r="G37" s="11">
        <v>5.4907861192562493</v>
      </c>
      <c r="H37" s="11">
        <v>-5.29078611925625</v>
      </c>
      <c r="I37" s="11">
        <v>5.4907861192562493</v>
      </c>
    </row>
    <row r="38" spans="1:9" x14ac:dyDescent="0.35">
      <c r="A38" s="15" t="s">
        <v>23</v>
      </c>
      <c r="B38" s="15">
        <v>-0.51666666666666783</v>
      </c>
      <c r="C38" s="11">
        <v>0.42426406871192779</v>
      </c>
      <c r="D38" s="11">
        <v>-1.2177950120435033</v>
      </c>
      <c r="E38" s="11">
        <v>0.43768159184598032</v>
      </c>
      <c r="F38" s="11">
        <v>-5.9074527859229153</v>
      </c>
      <c r="G38" s="11">
        <v>4.8741194525895803</v>
      </c>
      <c r="H38" s="11">
        <v>-5.9074527859229153</v>
      </c>
      <c r="I38" s="11">
        <v>4.8741194525895803</v>
      </c>
    </row>
    <row r="39" spans="1:9" x14ac:dyDescent="0.35">
      <c r="A39" s="15" t="s">
        <v>24</v>
      </c>
      <c r="B39" s="15">
        <v>8.4678751731760676E-2</v>
      </c>
      <c r="C39" s="11">
        <v>0.42426406871192796</v>
      </c>
      <c r="D39" s="11">
        <v>0.1995897319064672</v>
      </c>
      <c r="E39" s="11">
        <v>0.87458524263668003</v>
      </c>
      <c r="F39" s="11">
        <v>-5.3061073675244899</v>
      </c>
      <c r="G39" s="11">
        <v>5.4754648709880112</v>
      </c>
      <c r="H39" s="11">
        <v>-5.3061073675244899</v>
      </c>
      <c r="I39" s="11">
        <v>5.4754648709880112</v>
      </c>
    </row>
    <row r="40" spans="1:9" x14ac:dyDescent="0.35">
      <c r="A40" s="15" t="s">
        <v>35</v>
      </c>
      <c r="B40" s="15">
        <v>-3.8165807537309511</v>
      </c>
      <c r="C40" s="11">
        <v>0.4242640687119279</v>
      </c>
      <c r="D40" s="11">
        <v>-8.9957671063640809</v>
      </c>
      <c r="E40" s="11">
        <v>7.0479452958242261E-2</v>
      </c>
      <c r="F40" s="11">
        <v>-9.2073668729872011</v>
      </c>
      <c r="G40" s="11">
        <v>1.5742053655252986</v>
      </c>
      <c r="H40" s="11">
        <v>-9.2073668729872011</v>
      </c>
      <c r="I40" s="11">
        <v>1.5742053655252986</v>
      </c>
    </row>
    <row r="41" spans="1:9" x14ac:dyDescent="0.35">
      <c r="A41" s="15" t="s">
        <v>36</v>
      </c>
      <c r="B41" s="15">
        <v>0.17320508075688759</v>
      </c>
      <c r="C41" s="11">
        <v>0.42426406871192779</v>
      </c>
      <c r="D41" s="11">
        <v>0.40824829046386341</v>
      </c>
      <c r="E41" s="11">
        <v>0.75324828557114987</v>
      </c>
      <c r="F41" s="11">
        <v>-5.2175810384993602</v>
      </c>
      <c r="G41" s="11">
        <v>5.5639912000131355</v>
      </c>
      <c r="H41" s="11">
        <v>-5.2175810384993602</v>
      </c>
      <c r="I41" s="11">
        <v>5.5639912000131355</v>
      </c>
    </row>
    <row r="42" spans="1:9" x14ac:dyDescent="0.35">
      <c r="A42" s="15" t="s">
        <v>37</v>
      </c>
      <c r="B42" s="15">
        <v>0.50000000000000044</v>
      </c>
      <c r="C42" s="11">
        <v>0.4242640687119279</v>
      </c>
      <c r="D42" s="11">
        <v>1.1785113019775819</v>
      </c>
      <c r="E42" s="11">
        <v>0.44795046900858354</v>
      </c>
      <c r="F42" s="11">
        <v>-4.8907861192562496</v>
      </c>
      <c r="G42" s="11">
        <v>5.8907861192562496</v>
      </c>
      <c r="H42" s="11">
        <v>-4.8907861192562496</v>
      </c>
      <c r="I42" s="11">
        <v>5.8907861192562496</v>
      </c>
    </row>
    <row r="43" spans="1:9" x14ac:dyDescent="0.35">
      <c r="A43" s="15" t="s">
        <v>38</v>
      </c>
      <c r="B43" s="15">
        <v>-0.51961524227066258</v>
      </c>
      <c r="C43" s="11">
        <v>0.4242640687119279</v>
      </c>
      <c r="D43" s="11">
        <v>-1.2247448713915894</v>
      </c>
      <c r="E43" s="11">
        <v>0.43590578315102502</v>
      </c>
      <c r="F43" s="11">
        <v>-5.9104013615269118</v>
      </c>
      <c r="G43" s="11">
        <v>4.8711708769855875</v>
      </c>
      <c r="H43" s="11">
        <v>-5.9104013615269118</v>
      </c>
      <c r="I43" s="11">
        <v>4.8711708769855875</v>
      </c>
    </row>
    <row r="44" spans="1:9" ht="15" thickBot="1" x14ac:dyDescent="0.4">
      <c r="A44" s="16" t="s">
        <v>39</v>
      </c>
      <c r="B44" s="16">
        <v>-0.58341924626904895</v>
      </c>
      <c r="C44" s="12">
        <v>0.42426406871192773</v>
      </c>
      <c r="D44" s="12">
        <v>-1.3751323510386322</v>
      </c>
      <c r="E44" s="12">
        <v>0.4002750020911241</v>
      </c>
      <c r="F44" s="12">
        <v>-5.9742053655252958</v>
      </c>
      <c r="G44" s="12">
        <v>4.8073668729871981</v>
      </c>
      <c r="H44" s="12">
        <v>-5.9742053655252958</v>
      </c>
      <c r="I44" s="12">
        <v>4.8073668729871981</v>
      </c>
    </row>
    <row r="47" spans="1:9" x14ac:dyDescent="0.35">
      <c r="A47" s="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8D96-E4E4-4FBC-85D4-F30342A1BE90}">
  <dimension ref="B1:D94"/>
  <sheetViews>
    <sheetView tabSelected="1" topLeftCell="A41" workbookViewId="0">
      <selection activeCell="R61" sqref="R61"/>
    </sheetView>
  </sheetViews>
  <sheetFormatPr defaultRowHeight="14.5" x14ac:dyDescent="0.35"/>
  <sheetData>
    <row r="1" spans="2:4" x14ac:dyDescent="0.35">
      <c r="B1" s="7" t="s">
        <v>94</v>
      </c>
      <c r="C1" s="18">
        <v>0.4</v>
      </c>
    </row>
    <row r="3" spans="2:4" x14ac:dyDescent="0.35">
      <c r="B3" s="7" t="s">
        <v>91</v>
      </c>
      <c r="C3" s="7" t="s">
        <v>92</v>
      </c>
      <c r="D3" s="7" t="s">
        <v>93</v>
      </c>
    </row>
    <row r="4" spans="2:4" x14ac:dyDescent="0.35">
      <c r="B4" s="2">
        <v>0</v>
      </c>
      <c r="C4" s="10">
        <v>0</v>
      </c>
      <c r="D4">
        <f>1/PI() * (1-$C$1^2)/(1- 2 * $C$1 * COS(B4)+$C$1^2)</f>
        <v>0.74272306776217822</v>
      </c>
    </row>
    <row r="5" spans="2:4" x14ac:dyDescent="0.35">
      <c r="B5" s="2">
        <v>0.1</v>
      </c>
      <c r="C5" s="10">
        <f t="shared" ref="C5:C35" si="0">1/B5</f>
        <v>10</v>
      </c>
      <c r="D5">
        <f t="shared" ref="D5:D35" si="1">1/PI() * (1-$C$1^2)/(1- 2 * $C$1 * COS(B5)+$C$1^2)</f>
        <v>0.73456800038006742</v>
      </c>
    </row>
    <row r="6" spans="2:4" x14ac:dyDescent="0.35">
      <c r="B6" s="2">
        <v>0.2</v>
      </c>
      <c r="C6" s="10">
        <f t="shared" si="0"/>
        <v>5</v>
      </c>
      <c r="D6">
        <f t="shared" si="1"/>
        <v>0.71121857849061065</v>
      </c>
    </row>
    <row r="7" spans="2:4" x14ac:dyDescent="0.35">
      <c r="B7" s="2">
        <v>0.3</v>
      </c>
      <c r="C7" s="10">
        <f t="shared" si="0"/>
        <v>3.3333333333333335</v>
      </c>
      <c r="D7">
        <f t="shared" si="1"/>
        <v>0.67566208775372449</v>
      </c>
    </row>
    <row r="8" spans="2:4" x14ac:dyDescent="0.35">
      <c r="B8" s="2">
        <v>0.4</v>
      </c>
      <c r="C8" s="10">
        <f t="shared" si="0"/>
        <v>2.5</v>
      </c>
      <c r="D8">
        <f t="shared" si="1"/>
        <v>0.63187886826936579</v>
      </c>
    </row>
    <row r="9" spans="2:4" x14ac:dyDescent="0.35">
      <c r="B9" s="2">
        <v>0.5</v>
      </c>
      <c r="C9" s="10">
        <f t="shared" si="0"/>
        <v>2</v>
      </c>
      <c r="D9">
        <f t="shared" si="1"/>
        <v>0.58388399486350129</v>
      </c>
    </row>
    <row r="10" spans="2:4" x14ac:dyDescent="0.35">
      <c r="B10" s="2">
        <v>0.6</v>
      </c>
      <c r="C10" s="10">
        <f t="shared" si="0"/>
        <v>1.6666666666666667</v>
      </c>
      <c r="D10">
        <f t="shared" si="1"/>
        <v>0.53504792088419417</v>
      </c>
    </row>
    <row r="11" spans="2:4" x14ac:dyDescent="0.35">
      <c r="B11" s="2">
        <v>0.7</v>
      </c>
      <c r="C11" s="10">
        <f t="shared" si="0"/>
        <v>1.4285714285714286</v>
      </c>
      <c r="D11">
        <f t="shared" si="1"/>
        <v>0.48780788059371644</v>
      </c>
    </row>
    <row r="12" spans="2:4" x14ac:dyDescent="0.35">
      <c r="B12" s="2">
        <v>0.8</v>
      </c>
      <c r="C12" s="10">
        <f t="shared" si="0"/>
        <v>1.25</v>
      </c>
      <c r="D12">
        <f t="shared" si="1"/>
        <v>0.443685593168269</v>
      </c>
    </row>
    <row r="13" spans="2:4" x14ac:dyDescent="0.35">
      <c r="B13" s="2">
        <v>0.9</v>
      </c>
      <c r="C13" s="10">
        <f t="shared" si="0"/>
        <v>1.1111111111111112</v>
      </c>
      <c r="D13">
        <f t="shared" si="1"/>
        <v>0.40346378842253311</v>
      </c>
    </row>
    <row r="14" spans="2:4" x14ac:dyDescent="0.35">
      <c r="B14" s="2">
        <v>1</v>
      </c>
      <c r="C14" s="10">
        <f t="shared" si="0"/>
        <v>1</v>
      </c>
      <c r="D14">
        <f t="shared" si="1"/>
        <v>0.36740269063992409</v>
      </c>
    </row>
    <row r="15" spans="2:4" x14ac:dyDescent="0.35">
      <c r="B15" s="2">
        <v>1.1000000000000001</v>
      </c>
      <c r="C15" s="10">
        <f t="shared" si="0"/>
        <v>0.90909090909090906</v>
      </c>
      <c r="D15">
        <f t="shared" si="1"/>
        <v>0.33543163337658211</v>
      </c>
    </row>
    <row r="16" spans="2:4" x14ac:dyDescent="0.35">
      <c r="B16" s="2">
        <v>1.2</v>
      </c>
      <c r="C16" s="10">
        <f t="shared" si="0"/>
        <v>0.83333333333333337</v>
      </c>
      <c r="D16">
        <f t="shared" si="1"/>
        <v>0.30729348907568904</v>
      </c>
    </row>
    <row r="17" spans="2:4" x14ac:dyDescent="0.35">
      <c r="B17" s="2">
        <v>1.3</v>
      </c>
      <c r="C17" s="10">
        <f t="shared" si="0"/>
        <v>0.76923076923076916</v>
      </c>
      <c r="D17">
        <f t="shared" si="1"/>
        <v>0.28264274791730631</v>
      </c>
    </row>
    <row r="18" spans="2:4" x14ac:dyDescent="0.35">
      <c r="B18" s="2">
        <v>1.4</v>
      </c>
      <c r="C18" s="10">
        <f t="shared" si="0"/>
        <v>0.7142857142857143</v>
      </c>
      <c r="D18">
        <f t="shared" si="1"/>
        <v>0.26110687599867799</v>
      </c>
    </row>
    <row r="19" spans="2:4" x14ac:dyDescent="0.35">
      <c r="B19" s="2">
        <v>1.5</v>
      </c>
      <c r="C19" s="10">
        <f t="shared" si="0"/>
        <v>0.66666666666666663</v>
      </c>
      <c r="D19">
        <f t="shared" si="1"/>
        <v>0.24232175398125791</v>
      </c>
    </row>
    <row r="20" spans="2:4" x14ac:dyDescent="0.35">
      <c r="B20" s="2">
        <v>1.6</v>
      </c>
      <c r="C20" s="10">
        <f t="shared" si="0"/>
        <v>0.625</v>
      </c>
      <c r="D20">
        <f t="shared" si="1"/>
        <v>0.22595016794827219</v>
      </c>
    </row>
    <row r="21" spans="2:4" x14ac:dyDescent="0.35">
      <c r="B21" s="2">
        <v>1.7</v>
      </c>
      <c r="C21" s="10">
        <f t="shared" si="0"/>
        <v>0.58823529411764708</v>
      </c>
      <c r="D21">
        <f t="shared" si="1"/>
        <v>0.21168986667183484</v>
      </c>
    </row>
    <row r="22" spans="2:4" x14ac:dyDescent="0.35">
      <c r="B22" s="2">
        <v>1.8</v>
      </c>
      <c r="C22" s="10">
        <f t="shared" si="0"/>
        <v>0.55555555555555558</v>
      </c>
      <c r="D22">
        <f t="shared" si="1"/>
        <v>0.19927555632712254</v>
      </c>
    </row>
    <row r="23" spans="2:4" x14ac:dyDescent="0.35">
      <c r="B23" s="2">
        <v>1.9</v>
      </c>
      <c r="C23" s="10">
        <f t="shared" si="0"/>
        <v>0.52631578947368418</v>
      </c>
      <c r="D23">
        <f t="shared" si="1"/>
        <v>0.1884776106161497</v>
      </c>
    </row>
    <row r="24" spans="2:4" x14ac:dyDescent="0.35">
      <c r="B24" s="2">
        <v>2</v>
      </c>
      <c r="C24" s="10">
        <f t="shared" si="0"/>
        <v>0.5</v>
      </c>
      <c r="D24">
        <f t="shared" si="1"/>
        <v>0.17909918659529717</v>
      </c>
    </row>
    <row r="25" spans="2:4" x14ac:dyDescent="0.35">
      <c r="B25" s="2">
        <v>2.1</v>
      </c>
      <c r="C25" s="10">
        <f t="shared" si="0"/>
        <v>0.47619047619047616</v>
      </c>
      <c r="D25">
        <f t="shared" si="1"/>
        <v>0.17097273269058363</v>
      </c>
    </row>
    <row r="26" spans="2:4" x14ac:dyDescent="0.35">
      <c r="B26" s="2">
        <v>2.2000000000000002</v>
      </c>
      <c r="C26" s="10">
        <f t="shared" si="0"/>
        <v>0.45454545454545453</v>
      </c>
      <c r="D26">
        <f t="shared" si="1"/>
        <v>0.16395643723903566</v>
      </c>
    </row>
    <row r="27" spans="2:4" x14ac:dyDescent="0.35">
      <c r="B27" s="2">
        <v>2.2999999999999998</v>
      </c>
      <c r="C27" s="10">
        <f t="shared" si="0"/>
        <v>0.43478260869565222</v>
      </c>
      <c r="D27">
        <f t="shared" si="1"/>
        <v>0.15793090179742073</v>
      </c>
    </row>
    <row r="28" spans="2:4" x14ac:dyDescent="0.35">
      <c r="B28" s="2">
        <v>2.4</v>
      </c>
      <c r="C28" s="10">
        <f t="shared" si="0"/>
        <v>0.41666666666666669</v>
      </c>
      <c r="D28">
        <f t="shared" si="1"/>
        <v>0.15279616930337572</v>
      </c>
    </row>
    <row r="29" spans="2:4" x14ac:dyDescent="0.35">
      <c r="B29" s="2">
        <v>2.5</v>
      </c>
      <c r="C29" s="10">
        <f t="shared" si="0"/>
        <v>0.4</v>
      </c>
      <c r="D29">
        <f t="shared" si="1"/>
        <v>0.1484691506062697</v>
      </c>
    </row>
    <row r="30" spans="2:4" x14ac:dyDescent="0.35">
      <c r="B30" s="2">
        <v>2.6</v>
      </c>
      <c r="C30" s="10">
        <f t="shared" si="0"/>
        <v>0.38461538461538458</v>
      </c>
      <c r="D30">
        <f t="shared" si="1"/>
        <v>0.14488144692928179</v>
      </c>
    </row>
    <row r="31" spans="2:4" x14ac:dyDescent="0.35">
      <c r="B31" s="2">
        <v>2.7</v>
      </c>
      <c r="C31" s="10">
        <f t="shared" si="0"/>
        <v>0.37037037037037035</v>
      </c>
      <c r="D31">
        <f t="shared" si="1"/>
        <v>0.14197754373262442</v>
      </c>
    </row>
    <row r="32" spans="2:4" x14ac:dyDescent="0.35">
      <c r="B32" s="2">
        <v>2.8</v>
      </c>
      <c r="C32" s="10">
        <f t="shared" si="0"/>
        <v>0.35714285714285715</v>
      </c>
      <c r="D32">
        <f t="shared" si="1"/>
        <v>0.13971334303297231</v>
      </c>
    </row>
    <row r="33" spans="2:4" x14ac:dyDescent="0.35">
      <c r="B33" s="2">
        <v>2.9</v>
      </c>
      <c r="C33" s="10">
        <f t="shared" si="0"/>
        <v>0.34482758620689657</v>
      </c>
      <c r="D33">
        <f t="shared" si="1"/>
        <v>0.13805500041440344</v>
      </c>
    </row>
    <row r="34" spans="2:4" x14ac:dyDescent="0.35">
      <c r="B34" s="2">
        <v>3</v>
      </c>
      <c r="C34" s="10">
        <f t="shared" si="0"/>
        <v>0.33333333333333331</v>
      </c>
      <c r="D34">
        <f t="shared" si="1"/>
        <v>0.1369780361860311</v>
      </c>
    </row>
    <row r="35" spans="2:4" x14ac:dyDescent="0.35">
      <c r="B35" s="2">
        <v>3.1</v>
      </c>
      <c r="C35" s="10">
        <f t="shared" si="0"/>
        <v>0.32258064516129031</v>
      </c>
      <c r="D35">
        <f t="shared" si="1"/>
        <v>0.13646669537844272</v>
      </c>
    </row>
    <row r="41" spans="2:4" x14ac:dyDescent="0.35">
      <c r="B41" s="7" t="s">
        <v>95</v>
      </c>
      <c r="C41">
        <v>0.5</v>
      </c>
    </row>
    <row r="43" spans="2:4" x14ac:dyDescent="0.35">
      <c r="B43" s="7" t="s">
        <v>91</v>
      </c>
      <c r="C43" s="7" t="s">
        <v>92</v>
      </c>
      <c r="D43" s="7" t="s">
        <v>93</v>
      </c>
    </row>
    <row r="44" spans="2:4" x14ac:dyDescent="0.35">
      <c r="B44" s="2">
        <v>0</v>
      </c>
      <c r="C44" s="10">
        <v>0</v>
      </c>
      <c r="D44">
        <f>1/PI() *(1-2*COS(B44)*$C$41/(1+$C$41^2))</f>
        <v>6.3661977236758122E-2</v>
      </c>
    </row>
    <row r="45" spans="2:4" x14ac:dyDescent="0.35">
      <c r="B45" s="2">
        <v>0.2</v>
      </c>
      <c r="C45" s="10">
        <f t="shared" ref="C45:C94" si="2">1/B45</f>
        <v>5</v>
      </c>
      <c r="D45">
        <f>1/PI() *(1-2*COS(B45)*$C$41/(1+$C$41^2))</f>
        <v>6.8737981507644388E-2</v>
      </c>
    </row>
    <row r="46" spans="2:4" x14ac:dyDescent="0.35">
      <c r="B46" s="2">
        <v>0.4</v>
      </c>
      <c r="C46" s="10">
        <f t="shared" si="2"/>
        <v>2.5</v>
      </c>
      <c r="D46">
        <f>1/PI() *(1-2*COS(B46)*$C$41/(1+$C$41^2))</f>
        <v>8.3763630048280718E-2</v>
      </c>
    </row>
    <row r="47" spans="2:4" x14ac:dyDescent="0.35">
      <c r="B47" s="2">
        <v>0.6</v>
      </c>
      <c r="C47" s="10">
        <f t="shared" si="2"/>
        <v>1.6666666666666667</v>
      </c>
      <c r="D47">
        <f>1/PI() *(1-2*COS(B47)*$C$41/(1+$C$41^2))</f>
        <v>0.10813989766752781</v>
      </c>
    </row>
    <row r="48" spans="2:4" x14ac:dyDescent="0.35">
      <c r="B48" s="2">
        <v>0.8</v>
      </c>
      <c r="C48" s="10">
        <f t="shared" si="2"/>
        <v>1.25</v>
      </c>
      <c r="D48">
        <f>1/PI() *(1-2*COS(B48)*$C$41/(1+$C$41^2))</f>
        <v>0.14089497949916704</v>
      </c>
    </row>
    <row r="49" spans="2:4" x14ac:dyDescent="0.35">
      <c r="B49" s="2">
        <v>1</v>
      </c>
      <c r="C49" s="10">
        <f t="shared" si="2"/>
        <v>1</v>
      </c>
      <c r="D49">
        <f>1/PI() *(1-2*COS(B49)*$C$41/(1+$C$41^2))</f>
        <v>0.18072303379520893</v>
      </c>
    </row>
    <row r="50" spans="2:4" x14ac:dyDescent="0.35">
      <c r="B50" s="2">
        <v>1.2</v>
      </c>
      <c r="C50" s="10">
        <f t="shared" si="2"/>
        <v>0.83333333333333337</v>
      </c>
      <c r="D50">
        <f>1/PI() *(1-2*COS(B50)*$C$41/(1+$C$41^2))</f>
        <v>0.22603624171556352</v>
      </c>
    </row>
    <row r="51" spans="2:4" x14ac:dyDescent="0.35">
      <c r="B51" s="2">
        <v>1.4</v>
      </c>
      <c r="C51" s="10">
        <f t="shared" si="2"/>
        <v>0.7142857142857143</v>
      </c>
      <c r="D51">
        <f>1/PI() *(1-2*COS(B51)*$C$41/(1+$C$41^2))</f>
        <v>0.2750281086545428</v>
      </c>
    </row>
    <row r="52" spans="2:4" x14ac:dyDescent="0.35">
      <c r="B52" s="2">
        <v>1.6</v>
      </c>
      <c r="C52" s="10">
        <f t="shared" si="2"/>
        <v>0.625</v>
      </c>
      <c r="D52">
        <f>1/PI() *(1-2*COS(B52)*$C$41/(1+$C$41^2))</f>
        <v>0.32574548348006616</v>
      </c>
    </row>
    <row r="53" spans="2:4" x14ac:dyDescent="0.35">
      <c r="B53" s="2">
        <v>1.8</v>
      </c>
      <c r="C53" s="10">
        <f t="shared" si="2"/>
        <v>0.55555555555555558</v>
      </c>
      <c r="D53">
        <f>1/PI() *(1-2*COS(B53)*$C$41/(1+$C$41^2))</f>
        <v>0.37616642450577104</v>
      </c>
    </row>
    <row r="54" spans="2:4" x14ac:dyDescent="0.35">
      <c r="B54" s="2">
        <v>2</v>
      </c>
      <c r="C54" s="10">
        <f t="shared" si="2"/>
        <v>0.5</v>
      </c>
      <c r="D54">
        <f>1/PI() *(1-2*COS(B54)*$C$41/(1+$C$41^2))</f>
        <v>0.42428080792544304</v>
      </c>
    </row>
    <row r="55" spans="2:4" x14ac:dyDescent="0.35">
      <c r="B55" s="2">
        <v>2.2000000000000002</v>
      </c>
      <c r="C55" s="10">
        <f t="shared" si="2"/>
        <v>0.45454545454545453</v>
      </c>
      <c r="D55">
        <f>1/PI() *(1-2*COS(B55)*$C$41/(1+$C$41^2))</f>
        <v>0.46817046510585691</v>
      </c>
    </row>
    <row r="56" spans="2:4" x14ac:dyDescent="0.35">
      <c r="B56" s="2">
        <v>2.4</v>
      </c>
      <c r="C56" s="10">
        <f t="shared" si="2"/>
        <v>0.41666666666666669</v>
      </c>
      <c r="D56">
        <f>1/PI() *(1-2*COS(B56)*$C$41/(1+$C$41^2))</f>
        <v>0.50608565391705185</v>
      </c>
    </row>
    <row r="57" spans="2:4" x14ac:dyDescent="0.35">
      <c r="B57" s="2">
        <v>2.6</v>
      </c>
      <c r="C57" s="10">
        <f t="shared" si="2"/>
        <v>0.38461538461538458</v>
      </c>
      <c r="D57">
        <f>1/PI() *(1-2*COS(B57)*$C$41/(1+$C$41^2))</f>
        <v>0.53651481542942259</v>
      </c>
    </row>
    <row r="58" spans="2:4" x14ac:dyDescent="0.35">
      <c r="B58" s="2">
        <v>2.8</v>
      </c>
      <c r="C58" s="10">
        <f t="shared" si="2"/>
        <v>0.35714285714285715</v>
      </c>
      <c r="D58">
        <f>1/PI() *(1-2*COS(B58)*$C$41/(1+$C$41^2))</f>
        <v>0.55824483499824307</v>
      </c>
    </row>
    <row r="59" spans="2:4" x14ac:dyDescent="0.35">
      <c r="B59" s="2">
        <v>3</v>
      </c>
      <c r="C59" s="10">
        <f t="shared" si="2"/>
        <v>0.33333333333333331</v>
      </c>
      <c r="D59">
        <f>1/PI() *(1-2*COS(B59)*$C$41/(1+$C$41^2))</f>
        <v>0.57040940531634632</v>
      </c>
    </row>
    <row r="60" spans="2:4" x14ac:dyDescent="0.35">
      <c r="B60" s="2">
        <v>3.2</v>
      </c>
      <c r="C60" s="10">
        <f t="shared" si="2"/>
        <v>0.3125</v>
      </c>
      <c r="D60">
        <f>1/PI() *(1-2*COS(B60)*$C$41/(1+$C$41^2))</f>
        <v>0.57252356335267118</v>
      </c>
    </row>
    <row r="61" spans="2:4" x14ac:dyDescent="0.35">
      <c r="B61" s="2">
        <v>3.4</v>
      </c>
      <c r="C61" s="10">
        <f t="shared" si="2"/>
        <v>0.29411764705882354</v>
      </c>
      <c r="D61">
        <f>1/PI() *(1-2*COS(B61)*$C$41/(1+$C$41^2))</f>
        <v>0.56450302429792099</v>
      </c>
    </row>
    <row r="62" spans="2:4" x14ac:dyDescent="0.35">
      <c r="B62" s="2">
        <v>3.6</v>
      </c>
      <c r="C62" s="10">
        <f t="shared" si="2"/>
        <v>0.27777777777777779</v>
      </c>
      <c r="D62">
        <f>1/PI() *(1-2*COS(B62)*$C$41/(1+$C$41^2))</f>
        <v>0.54666754173393362</v>
      </c>
    </row>
    <row r="63" spans="2:4" x14ac:dyDescent="0.35">
      <c r="B63" s="2">
        <v>3.8</v>
      </c>
      <c r="C63" s="10">
        <f t="shared" si="2"/>
        <v>0.26315789473684209</v>
      </c>
      <c r="D63">
        <f>1/PI() *(1-2*COS(B63)*$C$41/(1+$C$41^2))</f>
        <v>0.51972816006741573</v>
      </c>
    </row>
    <row r="64" spans="2:4" x14ac:dyDescent="0.35">
      <c r="B64" s="2">
        <v>4</v>
      </c>
      <c r="C64" s="10">
        <f t="shared" si="2"/>
        <v>0.25</v>
      </c>
      <c r="D64">
        <f>1/PI() *(1-2*COS(B64)*$C$41/(1+$C$41^2))</f>
        <v>0.48475886743327645</v>
      </c>
    </row>
    <row r="65" spans="2:4" x14ac:dyDescent="0.35">
      <c r="B65" s="2">
        <v>4.2</v>
      </c>
      <c r="C65" s="10">
        <f t="shared" si="2"/>
        <v>0.23809523809523808</v>
      </c>
      <c r="D65">
        <f>1/PI() *(1-2*COS(B65)*$C$41/(1+$C$41^2))</f>
        <v>0.4431537791768545</v>
      </c>
    </row>
    <row r="66" spans="2:4" x14ac:dyDescent="0.35">
      <c r="B66" s="2">
        <v>4.4000000000000004</v>
      </c>
      <c r="C66" s="10">
        <f t="shared" si="2"/>
        <v>0.22727272727272727</v>
      </c>
      <c r="D66">
        <f>1/PI() *(1-2*COS(B66)*$C$41/(1+$C$41^2))</f>
        <v>0.39657155887448542</v>
      </c>
    </row>
    <row r="67" spans="2:4" x14ac:dyDescent="0.35">
      <c r="B67" s="2">
        <v>4.5999999999999996</v>
      </c>
      <c r="C67" s="10">
        <f t="shared" si="2"/>
        <v>0.21739130434782611</v>
      </c>
      <c r="D67">
        <f>1/PI() *(1-2*COS(B67)*$C$41/(1+$C$41^2))</f>
        <v>0.34686929265092814</v>
      </c>
    </row>
    <row r="68" spans="2:4" x14ac:dyDescent="0.35">
      <c r="B68" s="2">
        <v>4.8</v>
      </c>
      <c r="C68" s="10">
        <f t="shared" si="2"/>
        <v>0.20833333333333334</v>
      </c>
      <c r="D68">
        <f>1/PI() *(1-2*COS(B68)*$C$41/(1+$C$41^2))</f>
        <v>0.2960284530159446</v>
      </c>
    </row>
    <row r="69" spans="2:4" x14ac:dyDescent="0.35">
      <c r="B69" s="2">
        <v>5</v>
      </c>
      <c r="C69" s="10">
        <f t="shared" si="2"/>
        <v>0.2</v>
      </c>
      <c r="D69">
        <f>1/PI() *(1-2*COS(B69)*$C$41/(1+$C$41^2))</f>
        <v>0.2460759038082348</v>
      </c>
    </row>
    <row r="70" spans="2:4" x14ac:dyDescent="0.35">
      <c r="B70" s="2">
        <v>5.2</v>
      </c>
      <c r="C70" s="10">
        <f t="shared" si="2"/>
        <v>0.19230769230769229</v>
      </c>
      <c r="D70">
        <f>1/PI() *(1-2*COS(B70)*$C$41/(1+$C$41^2))</f>
        <v>0.19900309553032547</v>
      </c>
    </row>
    <row r="71" spans="2:4" x14ac:dyDescent="0.35">
      <c r="B71" s="2">
        <v>5.4</v>
      </c>
      <c r="C71" s="10">
        <f t="shared" si="2"/>
        <v>0.18518518518518517</v>
      </c>
      <c r="D71">
        <f>1/PI() *(1-2*COS(B71)*$C$41/(1+$C$41^2))</f>
        <v>0.15668667250142043</v>
      </c>
    </row>
    <row r="72" spans="2:4" x14ac:dyDescent="0.35">
      <c r="B72" s="2">
        <v>5.6</v>
      </c>
      <c r="C72" s="10">
        <f t="shared" si="2"/>
        <v>0.17857142857142858</v>
      </c>
      <c r="D72">
        <f>1/PI() *(1-2*COS(B72)*$C$41/(1+$C$41^2))</f>
        <v>0.12081365697048735</v>
      </c>
    </row>
    <row r="73" spans="2:4" x14ac:dyDescent="0.35">
      <c r="B73" s="2">
        <v>5.8</v>
      </c>
      <c r="C73" s="10">
        <f t="shared" si="2"/>
        <v>0.17241379310344829</v>
      </c>
      <c r="D73">
        <f>1/PI() *(1-2*COS(B73)*$C$41/(1+$C$41^2))</f>
        <v>9.2814192862897452E-2</v>
      </c>
    </row>
    <row r="74" spans="2:4" x14ac:dyDescent="0.35">
      <c r="B74" s="2">
        <v>6</v>
      </c>
      <c r="C74" s="10">
        <f t="shared" si="2"/>
        <v>0.16666666666666666</v>
      </c>
      <c r="D74">
        <f>1/PI() *(1-2*COS(B74)*$C$41/(1+$C$41^2))</f>
        <v>7.3804530455202147E-2</v>
      </c>
    </row>
    <row r="75" spans="2:4" x14ac:dyDescent="0.35">
      <c r="B75" s="2">
        <v>6.2</v>
      </c>
      <c r="C75" s="10">
        <f t="shared" si="2"/>
        <v>0.16129032258064516</v>
      </c>
      <c r="D75">
        <f>1/PI() *(1-2*COS(B75)*$C$41/(1+$C$41^2))</f>
        <v>6.4542524999137527E-2</v>
      </c>
    </row>
    <row r="76" spans="2:4" x14ac:dyDescent="0.35">
      <c r="B76" s="2">
        <v>6.4</v>
      </c>
      <c r="C76" s="10">
        <v>0</v>
      </c>
      <c r="D76">
        <f>1/PI() *(1-2*COS(B76)*$C$41/(1+$C$41^2))</f>
        <v>6.5397423424288545E-2</v>
      </c>
    </row>
    <row r="77" spans="2:4" x14ac:dyDescent="0.35">
      <c r="B77" s="2">
        <v>6.6</v>
      </c>
      <c r="C77" s="10">
        <f t="shared" si="2"/>
        <v>0.15151515151515152</v>
      </c>
      <c r="D77">
        <f>1/PI() *(1-2*COS(B77)*$C$41/(1+$C$41^2))</f>
        <v>7.6335143628232308E-2</v>
      </c>
    </row>
    <row r="78" spans="2:4" x14ac:dyDescent="0.35">
      <c r="B78" s="2">
        <v>6.8</v>
      </c>
      <c r="C78" s="10">
        <f t="shared" si="2"/>
        <v>0.14705882352941177</v>
      </c>
      <c r="D78">
        <f>1/PI() *(1-2*COS(B78)*$C$41/(1+$C$41^2))</f>
        <v>9.6919633222409776E-2</v>
      </c>
    </row>
    <row r="79" spans="2:4" x14ac:dyDescent="0.35">
      <c r="B79" s="2">
        <v>7</v>
      </c>
      <c r="C79" s="10">
        <f t="shared" si="2"/>
        <v>0.14285714285714285</v>
      </c>
      <c r="D79">
        <f>1/PI() *(1-2*COS(B79)*$C$41/(1+$C$41^2))</f>
        <v>0.12633025356481428</v>
      </c>
    </row>
    <row r="80" spans="2:4" x14ac:dyDescent="0.35">
      <c r="B80" s="2">
        <v>7.2</v>
      </c>
      <c r="C80" s="10">
        <f t="shared" si="2"/>
        <v>0.1388888888888889</v>
      </c>
      <c r="D80">
        <f>1/PI() *(1-2*COS(B80)*$C$41/(1+$C$41^2))</f>
        <v>0.16339449603297357</v>
      </c>
    </row>
    <row r="81" spans="2:4" x14ac:dyDescent="0.35">
      <c r="B81" s="2">
        <v>7.4</v>
      </c>
      <c r="C81" s="10">
        <f t="shared" si="2"/>
        <v>0.13513513513513511</v>
      </c>
      <c r="D81">
        <f>1/PI() *(1-2*COS(B81)*$C$41/(1+$C$41^2))</f>
        <v>0.20663472624266288</v>
      </c>
    </row>
    <row r="82" spans="2:4" x14ac:dyDescent="0.35">
      <c r="B82" s="2">
        <v>7.6</v>
      </c>
      <c r="C82" s="10">
        <f t="shared" si="2"/>
        <v>0.13157894736842105</v>
      </c>
      <c r="D82">
        <f>1/PI() *(1-2*COS(B82)*$C$41/(1+$C$41^2))</f>
        <v>0.25432709266785869</v>
      </c>
    </row>
    <row r="83" spans="2:4" x14ac:dyDescent="0.35">
      <c r="B83" s="2">
        <v>7.8</v>
      </c>
      <c r="C83" s="10">
        <v>0</v>
      </c>
      <c r="D83">
        <f>1/PI() *(1-2*COS(B83)*$C$41/(1+$C$41^2))</f>
        <v>0.30457025116115422</v>
      </c>
    </row>
    <row r="84" spans="2:4" x14ac:dyDescent="0.35">
      <c r="B84" s="2">
        <v>8</v>
      </c>
      <c r="C84" s="10">
        <f t="shared" si="2"/>
        <v>0.125</v>
      </c>
      <c r="D84">
        <f>1/PI() *(1-2*COS(B84)*$C$41/(1+$C$41^2))</f>
        <v>0.35536116554487668</v>
      </c>
    </row>
    <row r="85" spans="2:4" x14ac:dyDescent="0.35">
      <c r="B85" s="2">
        <v>8.1999999999999993</v>
      </c>
      <c r="C85" s="10">
        <f t="shared" si="2"/>
        <v>0.12195121951219513</v>
      </c>
      <c r="D85">
        <f>1/PI() *(1-2*COS(B85)*$C$41/(1+$C$41^2))</f>
        <v>0.40467496234254569</v>
      </c>
    </row>
    <row r="86" spans="2:4" x14ac:dyDescent="0.35">
      <c r="B86" s="2">
        <v>8.4</v>
      </c>
      <c r="C86" s="10">
        <f t="shared" si="2"/>
        <v>0.11904761904761904</v>
      </c>
      <c r="D86">
        <f>1/PI() *(1-2*COS(B86)*$C$41/(1+$C$41^2))</f>
        <v>0.45054565609452352</v>
      </c>
    </row>
    <row r="87" spans="2:4" x14ac:dyDescent="0.35">
      <c r="B87" s="2">
        <v>8.6</v>
      </c>
      <c r="C87" s="10">
        <f t="shared" si="2"/>
        <v>0.11627906976744186</v>
      </c>
      <c r="D87">
        <f>1/PI() *(1-2*COS(B87)*$C$41/(1+$C$41^2))</f>
        <v>0.49114452699426286</v>
      </c>
    </row>
    <row r="88" spans="2:4" x14ac:dyDescent="0.35">
      <c r="B88" s="2">
        <v>8.8000000000000007</v>
      </c>
      <c r="C88" s="10">
        <v>0</v>
      </c>
      <c r="D88">
        <f>1/PI() *(1-2*COS(B88)*$C$41/(1+$C$41^2))</f>
        <v>0.52485302617613749</v>
      </c>
    </row>
    <row r="89" spans="2:4" x14ac:dyDescent="0.35">
      <c r="B89" s="2">
        <v>9</v>
      </c>
      <c r="C89" s="10">
        <f t="shared" si="2"/>
        <v>0.1111111111111111</v>
      </c>
      <c r="D89">
        <f>1/PI() *(1-2*COS(B89)*$C$41/(1+$C$41^2))</f>
        <v>0.55032730215108583</v>
      </c>
    </row>
    <row r="90" spans="2:4" x14ac:dyDescent="0.35">
      <c r="B90" s="2">
        <v>9.1999999999999993</v>
      </c>
      <c r="C90" s="10">
        <f t="shared" si="2"/>
        <v>0.10869565217391305</v>
      </c>
      <c r="D90">
        <f>1/PI() *(1-2*COS(B90)*$C$41/(1+$C$41^2))</f>
        <v>0.56655177592471362</v>
      </c>
    </row>
    <row r="91" spans="2:4" x14ac:dyDescent="0.35">
      <c r="B91" s="2">
        <v>9.4</v>
      </c>
      <c r="C91" s="10">
        <v>0</v>
      </c>
      <c r="D91">
        <f>1/PI() *(1-2*COS(B91)*$C$41/(1+$C$41^2))</f>
        <v>0.57287962892695399</v>
      </c>
    </row>
    <row r="92" spans="2:4" x14ac:dyDescent="0.35">
      <c r="B92" s="2">
        <v>9.6</v>
      </c>
      <c r="C92" s="10">
        <f t="shared" si="2"/>
        <v>0.10416666666666667</v>
      </c>
      <c r="D92">
        <f>1/PI() *(1-2*COS(B92)*$C$41/(1+$C$41^2))</f>
        <v>0.56905858962730227</v>
      </c>
    </row>
    <row r="93" spans="2:4" x14ac:dyDescent="0.35">
      <c r="B93" s="2">
        <v>9.8000000000000007</v>
      </c>
      <c r="C93" s="10">
        <v>0</v>
      </c>
      <c r="D93">
        <f>1/PI() *(1-2*COS(B93)*$C$41/(1+$C$41^2))</f>
        <v>0.55524099080464884</v>
      </c>
    </row>
    <row r="94" spans="2:4" x14ac:dyDescent="0.35">
      <c r="B94" s="2">
        <v>10</v>
      </c>
      <c r="C94" s="10">
        <f t="shared" si="2"/>
        <v>0.1</v>
      </c>
      <c r="D94">
        <f>1/PI() *(1-2*COS(B94)*$C$41/(1+$C$41^2))</f>
        <v>0.53197769652009852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Descomposicion</vt:lpstr>
      <vt:lpstr>Periodograma 1</vt:lpstr>
      <vt:lpstr>Reg armonica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actda</dc:creator>
  <cp:lastModifiedBy>actda</cp:lastModifiedBy>
  <dcterms:created xsi:type="dcterms:W3CDTF">2022-04-30T08:30:12Z</dcterms:created>
  <dcterms:modified xsi:type="dcterms:W3CDTF">2022-05-07T00:27:46Z</dcterms:modified>
</cp:coreProperties>
</file>