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KM P1" sheetId="1" r:id="rId1"/>
    <sheet name="REPORTE SPSS" sheetId="4" r:id="rId2"/>
  </sheets>
  <externalReferences>
    <externalReference r:id="rId3"/>
  </externalReferences>
  <calcPr calcId="144525"/>
  <fileRecoveryPr repairLoad="1"/>
</workbook>
</file>

<file path=xl/calcChain.xml><?xml version="1.0" encoding="utf-8"?>
<calcChain xmlns="http://schemas.openxmlformats.org/spreadsheetml/2006/main">
  <c r="F34" i="1" l="1"/>
  <c r="F33" i="1"/>
  <c r="F32" i="1"/>
  <c r="P24" i="1"/>
  <c r="P23" i="1"/>
  <c r="P22" i="1"/>
  <c r="O22" i="1"/>
  <c r="P21" i="1"/>
  <c r="O21" i="1"/>
  <c r="P20" i="1"/>
  <c r="O20" i="1"/>
  <c r="P19" i="1"/>
  <c r="O19" i="1"/>
  <c r="P18" i="1"/>
  <c r="O18" i="1"/>
  <c r="O17" i="1"/>
  <c r="O16" i="1"/>
  <c r="O15" i="1"/>
  <c r="N24" i="1"/>
  <c r="N23" i="1"/>
  <c r="N22" i="1"/>
  <c r="N21" i="1"/>
  <c r="N20" i="1"/>
  <c r="N19" i="1"/>
  <c r="N18" i="1"/>
  <c r="N17" i="1"/>
  <c r="N16" i="1"/>
  <c r="N15" i="1"/>
  <c r="M24" i="1"/>
  <c r="M23" i="1"/>
  <c r="M22" i="1"/>
  <c r="M21" i="1"/>
  <c r="M20" i="1"/>
  <c r="M19" i="1"/>
  <c r="M18" i="1"/>
  <c r="M17" i="1"/>
  <c r="M16" i="1"/>
  <c r="M15" i="1"/>
  <c r="L17" i="1"/>
  <c r="L18" i="1" s="1"/>
  <c r="L19" i="1" s="1"/>
  <c r="L20" i="1" s="1"/>
  <c r="L21" i="1" s="1"/>
  <c r="L22" i="1" s="1"/>
  <c r="L23" i="1" s="1"/>
  <c r="L24" i="1" s="1"/>
  <c r="L16" i="1"/>
  <c r="L15" i="1"/>
  <c r="K24" i="1"/>
  <c r="K23" i="1"/>
  <c r="K22" i="1"/>
  <c r="K21" i="1"/>
  <c r="K20" i="1"/>
  <c r="K19" i="1"/>
  <c r="K18" i="1"/>
  <c r="K17" i="1"/>
  <c r="K16" i="1"/>
  <c r="K15" i="1"/>
  <c r="D27" i="1" l="1"/>
  <c r="H25" i="1" s="1"/>
  <c r="H24" i="1"/>
  <c r="H23" i="1"/>
  <c r="H22" i="1"/>
  <c r="H21" i="1"/>
  <c r="H20" i="1"/>
  <c r="H19" i="1"/>
  <c r="H18" i="1"/>
  <c r="H17" i="1"/>
  <c r="H16" i="1"/>
  <c r="C16" i="1"/>
  <c r="I16" i="1" s="1"/>
  <c r="I15" i="1"/>
  <c r="H15" i="1"/>
  <c r="H27" i="1" s="1"/>
  <c r="E15" i="1"/>
  <c r="F15" i="1" s="1"/>
  <c r="G15" i="1" l="1"/>
  <c r="J15" i="1"/>
  <c r="C17" i="1"/>
  <c r="E16" i="1"/>
  <c r="F16" i="1" s="1"/>
  <c r="J16" i="1" l="1"/>
  <c r="G16" i="1"/>
  <c r="C18" i="1"/>
  <c r="I17" i="1"/>
  <c r="E17" i="1"/>
  <c r="F17" i="1" s="1"/>
  <c r="C19" i="1" l="1"/>
  <c r="I18" i="1"/>
  <c r="E18" i="1"/>
  <c r="F18" i="1" s="1"/>
  <c r="G17" i="1"/>
  <c r="J17" i="1"/>
  <c r="I19" i="1" l="1"/>
  <c r="E19" i="1"/>
  <c r="F19" i="1" s="1"/>
  <c r="C20" i="1"/>
  <c r="G18" i="1"/>
  <c r="J18" i="1"/>
  <c r="I20" i="1" l="1"/>
  <c r="E20" i="1"/>
  <c r="F20" i="1" s="1"/>
  <c r="C21" i="1"/>
  <c r="G19" i="1"/>
  <c r="J19" i="1"/>
  <c r="C22" i="1" l="1"/>
  <c r="I21" i="1"/>
  <c r="E21" i="1"/>
  <c r="F21" i="1" s="1"/>
  <c r="J20" i="1"/>
  <c r="G20" i="1"/>
  <c r="C23" i="1" l="1"/>
  <c r="I22" i="1"/>
  <c r="E22" i="1"/>
  <c r="F22" i="1" s="1"/>
  <c r="G21" i="1"/>
  <c r="J21" i="1"/>
  <c r="I23" i="1" l="1"/>
  <c r="E23" i="1"/>
  <c r="F23" i="1" s="1"/>
  <c r="C24" i="1"/>
  <c r="G22" i="1"/>
  <c r="J22" i="1"/>
  <c r="I24" i="1" l="1"/>
  <c r="E24" i="1"/>
  <c r="F24" i="1" s="1"/>
  <c r="C25" i="1"/>
  <c r="G23" i="1"/>
  <c r="J23" i="1"/>
  <c r="I25" i="1" l="1"/>
  <c r="E25" i="1"/>
  <c r="F25" i="1" s="1"/>
  <c r="G25" i="1" s="1"/>
  <c r="J24" i="1"/>
  <c r="G24" i="1"/>
</calcChain>
</file>

<file path=xl/sharedStrings.xml><?xml version="1.0" encoding="utf-8"?>
<sst xmlns="http://schemas.openxmlformats.org/spreadsheetml/2006/main" count="53" uniqueCount="50">
  <si>
    <t>KAPLAN MEIER</t>
  </si>
  <si>
    <t>Tiempo de Supervivencia</t>
  </si>
  <si>
    <t xml:space="preserve">Sujetos vivos al inicio de t     </t>
  </si>
  <si>
    <t>Sujetos muertos durante  t</t>
  </si>
  <si>
    <t>t</t>
  </si>
  <si>
    <t>S(t)</t>
  </si>
  <si>
    <t>Sujeto</t>
  </si>
  <si>
    <t>Tiempo</t>
  </si>
  <si>
    <t>Censura</t>
  </si>
  <si>
    <t>Mediana</t>
  </si>
  <si>
    <t>Q1</t>
  </si>
  <si>
    <t>Q3</t>
  </si>
  <si>
    <t>Dessv Estándar</t>
  </si>
  <si>
    <t>V(S(t))</t>
  </si>
  <si>
    <t>EE S(t)</t>
  </si>
  <si>
    <t>Límte Inferior</t>
  </si>
  <si>
    <t>Límte Superior</t>
  </si>
  <si>
    <t/>
  </si>
  <si>
    <t>Tabla de supervivencia</t>
  </si>
  <si>
    <t>Hora</t>
  </si>
  <si>
    <t>Estado</t>
  </si>
  <si>
    <t>Proporción acumulada que sobrevive en el tiempo</t>
  </si>
  <si>
    <t>N de eventos acumulados</t>
  </si>
  <si>
    <t>N de casos restantes</t>
  </si>
  <si>
    <t>Estimación</t>
  </si>
  <si>
    <t>Error estándar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</si>
  <si>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</si>
  <si>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</si>
  <si>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</si>
  <si>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</si>
  <si>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</si>
  <si>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</si>
  <si>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</si>
  <si>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</si>
  <si>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</si>
  <si>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</si>
  <si>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</si>
  <si>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</si>
  <si>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</si>
  <si>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</si>
  <si>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</si>
  <si>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</si>
  <si>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</si>
  <si>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</si>
  <si>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</si>
  <si>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</si>
  <si>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</si>
  <si>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</si>
  <si>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EE(S(t))</t>
  </si>
  <si>
    <t>Mediana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</si>
</sst>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0.00000"/>
    <numFmt numFmtId="167" formatCode="0.0000000"/>
    <numFmt numFmtId="171" formatCode="0.000000"/>
    <numFmt numFmtId="176" formatCode="###0.000"/>
    <numFmt numFmtId="177" formatCode="###0"/>
    <numFmt numFmtId="181" formatCode="###0.0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8" tint="0.59999389629810485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2" xfId="1" applyNumberFormat="1" applyFont="1" applyBorder="1"/>
    <xf numFmtId="0" fontId="6" fillId="0" borderId="2" xfId="0" applyFont="1" applyBorder="1" applyAlignment="1">
      <alignment horizontal="center"/>
    </xf>
    <xf numFmtId="165" fontId="6" fillId="0" borderId="2" xfId="0" applyNumberFormat="1" applyFont="1" applyBorder="1"/>
    <xf numFmtId="165" fontId="6" fillId="0" borderId="2" xfId="0" applyNumberFormat="1" applyFont="1" applyFill="1" applyBorder="1"/>
    <xf numFmtId="164" fontId="6" fillId="0" borderId="5" xfId="1" applyNumberFormat="1" applyFont="1" applyBorder="1"/>
    <xf numFmtId="0" fontId="6" fillId="0" borderId="5" xfId="0" applyFont="1" applyBorder="1" applyAlignment="1">
      <alignment horizontal="center"/>
    </xf>
    <xf numFmtId="165" fontId="6" fillId="0" borderId="5" xfId="0" applyNumberFormat="1" applyFont="1" applyBorder="1"/>
    <xf numFmtId="165" fontId="6" fillId="0" borderId="5" xfId="0" applyNumberFormat="1" applyFont="1" applyFill="1" applyBorder="1"/>
    <xf numFmtId="164" fontId="6" fillId="0" borderId="1" xfId="1" applyNumberFormat="1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/>
    <xf numFmtId="165" fontId="6" fillId="0" borderId="1" xfId="0" applyNumberFormat="1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0" fontId="6" fillId="0" borderId="0" xfId="0" applyFont="1"/>
    <xf numFmtId="165" fontId="0" fillId="0" borderId="0" xfId="0" applyNumberFormat="1"/>
    <xf numFmtId="1" fontId="0" fillId="0" borderId="0" xfId="0" applyNumberFormat="1"/>
    <xf numFmtId="0" fontId="6" fillId="3" borderId="8" xfId="0" applyFont="1" applyFill="1" applyBorder="1" applyAlignment="1">
      <alignment horizontal="center" vertical="center"/>
    </xf>
    <xf numFmtId="164" fontId="6" fillId="0" borderId="3" xfId="1" applyNumberFormat="1" applyFont="1" applyBorder="1"/>
    <xf numFmtId="164" fontId="6" fillId="0" borderId="9" xfId="1" applyNumberFormat="1" applyFont="1" applyBorder="1"/>
    <xf numFmtId="0" fontId="6" fillId="0" borderId="4" xfId="0" applyFont="1" applyBorder="1"/>
    <xf numFmtId="164" fontId="6" fillId="0" borderId="6" xfId="1" applyNumberFormat="1" applyFont="1" applyBorder="1"/>
    <xf numFmtId="164" fontId="6" fillId="0" borderId="0" xfId="1" applyNumberFormat="1" applyFont="1" applyBorder="1"/>
    <xf numFmtId="0" fontId="6" fillId="0" borderId="7" xfId="0" applyFont="1" applyBorder="1"/>
    <xf numFmtId="164" fontId="6" fillId="0" borderId="10" xfId="1" applyNumberFormat="1" applyFont="1" applyBorder="1"/>
    <xf numFmtId="164" fontId="6" fillId="0" borderId="11" xfId="1" applyNumberFormat="1" applyFont="1" applyBorder="1"/>
    <xf numFmtId="0" fontId="6" fillId="0" borderId="12" xfId="0" applyFont="1" applyBorder="1"/>
    <xf numFmtId="164" fontId="6" fillId="0" borderId="0" xfId="0" applyNumberFormat="1" applyFont="1"/>
    <xf numFmtId="43" fontId="6" fillId="0" borderId="0" xfId="0" applyNumberFormat="1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6" fillId="2" borderId="12" xfId="0" applyNumberFormat="1" applyFont="1" applyFill="1" applyBorder="1" applyAlignment="1">
      <alignment horizontal="center" vertical="center" wrapText="1"/>
    </xf>
    <xf numFmtId="167" fontId="6" fillId="0" borderId="0" xfId="0" applyNumberFormat="1" applyFont="1"/>
    <xf numFmtId="167" fontId="6" fillId="0" borderId="0" xfId="0" applyNumberFormat="1" applyFont="1" applyFill="1"/>
    <xf numFmtId="165" fontId="6" fillId="0" borderId="0" xfId="0" applyNumberFormat="1" applyFont="1" applyFill="1"/>
    <xf numFmtId="167" fontId="0" fillId="0" borderId="0" xfId="0" applyNumberFormat="1"/>
    <xf numFmtId="171" fontId="6" fillId="0" borderId="0" xfId="0" applyNumberFormat="1" applyFont="1"/>
    <xf numFmtId="171" fontId="2" fillId="0" borderId="0" xfId="0" applyNumberFormat="1" applyFont="1"/>
    <xf numFmtId="0" fontId="0" fillId="4" borderId="0" xfId="0" applyFill="1"/>
    <xf numFmtId="0" fontId="8" fillId="0" borderId="0" xfId="2" applyFont="1" applyBorder="1" applyAlignment="1">
      <alignment horizontal="center" vertical="center" wrapText="1"/>
    </xf>
    <xf numFmtId="0" fontId="7" fillId="0" borderId="0" xfId="2"/>
    <xf numFmtId="0" fontId="9" fillId="0" borderId="0" xfId="2" applyFont="1" applyBorder="1" applyAlignment="1">
      <alignment horizontal="left" wrapText="1"/>
    </xf>
    <xf numFmtId="0" fontId="9" fillId="0" borderId="13" xfId="2" applyFont="1" applyBorder="1" applyAlignment="1">
      <alignment horizontal="center" wrapText="1"/>
    </xf>
    <xf numFmtId="0" fontId="9" fillId="0" borderId="14" xfId="2" applyFont="1" applyBorder="1" applyAlignment="1">
      <alignment horizontal="center" wrapText="1"/>
    </xf>
    <xf numFmtId="0" fontId="9" fillId="0" borderId="15" xfId="2" applyFont="1" applyBorder="1" applyAlignment="1">
      <alignment horizontal="center" wrapText="1"/>
    </xf>
    <xf numFmtId="0" fontId="9" fillId="0" borderId="16" xfId="2" applyFont="1" applyBorder="1" applyAlignment="1">
      <alignment horizontal="left" wrapText="1"/>
    </xf>
    <xf numFmtId="0" fontId="9" fillId="0" borderId="17" xfId="2" applyFont="1" applyBorder="1" applyAlignment="1">
      <alignment horizontal="center" wrapText="1"/>
    </xf>
    <xf numFmtId="0" fontId="9" fillId="0" borderId="18" xfId="2" applyFont="1" applyBorder="1" applyAlignment="1">
      <alignment horizontal="center" wrapText="1"/>
    </xf>
    <xf numFmtId="0" fontId="9" fillId="0" borderId="18" xfId="2" applyFont="1" applyBorder="1" applyAlignment="1">
      <alignment horizontal="center" wrapText="1"/>
    </xf>
    <xf numFmtId="0" fontId="9" fillId="0" borderId="19" xfId="2" applyFont="1" applyBorder="1" applyAlignment="1">
      <alignment horizontal="center" wrapText="1"/>
    </xf>
    <xf numFmtId="0" fontId="9" fillId="5" borderId="20" xfId="2" applyFont="1" applyFill="1" applyBorder="1" applyAlignment="1">
      <alignment horizontal="left" vertical="top"/>
    </xf>
    <xf numFmtId="176" fontId="10" fillId="0" borderId="21" xfId="2" applyNumberFormat="1" applyFont="1" applyBorder="1" applyAlignment="1">
      <alignment horizontal="right" vertical="top"/>
    </xf>
    <xf numFmtId="177" fontId="10" fillId="0" borderId="22" xfId="2" applyNumberFormat="1" applyFont="1" applyBorder="1" applyAlignment="1">
      <alignment horizontal="right" vertical="top"/>
    </xf>
    <xf numFmtId="177" fontId="10" fillId="0" borderId="23" xfId="2" applyNumberFormat="1" applyFont="1" applyBorder="1" applyAlignment="1">
      <alignment horizontal="right" vertical="top"/>
    </xf>
    <xf numFmtId="0" fontId="9" fillId="5" borderId="24" xfId="2" applyFont="1" applyFill="1" applyBorder="1" applyAlignment="1">
      <alignment horizontal="left" vertical="top"/>
    </xf>
    <xf numFmtId="176" fontId="10" fillId="0" borderId="25" xfId="2" applyNumberFormat="1" applyFont="1" applyBorder="1" applyAlignment="1">
      <alignment horizontal="right" vertical="top"/>
    </xf>
    <xf numFmtId="177" fontId="10" fillId="0" borderId="26" xfId="2" applyNumberFormat="1" applyFont="1" applyBorder="1" applyAlignment="1">
      <alignment horizontal="right" vertical="top"/>
    </xf>
    <xf numFmtId="177" fontId="10" fillId="0" borderId="27" xfId="2" applyNumberFormat="1" applyFont="1" applyBorder="1" applyAlignment="1">
      <alignment horizontal="right" vertical="top"/>
    </xf>
    <xf numFmtId="0" fontId="9" fillId="5" borderId="28" xfId="2" applyFont="1" applyFill="1" applyBorder="1" applyAlignment="1">
      <alignment horizontal="left" vertical="top"/>
    </xf>
    <xf numFmtId="176" fontId="10" fillId="0" borderId="29" xfId="2" applyNumberFormat="1" applyFont="1" applyBorder="1" applyAlignment="1">
      <alignment horizontal="right" vertical="top"/>
    </xf>
    <xf numFmtId="177" fontId="10" fillId="0" borderId="30" xfId="2" applyNumberFormat="1" applyFont="1" applyBorder="1" applyAlignment="1">
      <alignment horizontal="right" vertical="top"/>
    </xf>
    <xf numFmtId="177" fontId="10" fillId="0" borderId="31" xfId="2" applyNumberFormat="1" applyFont="1" applyBorder="1" applyAlignment="1">
      <alignment horizontal="right" vertical="top"/>
    </xf>
    <xf numFmtId="181" fontId="10" fillId="0" borderId="22" xfId="2" applyNumberFormat="1" applyFont="1" applyBorder="1" applyAlignment="1">
      <alignment horizontal="right" vertical="top"/>
    </xf>
    <xf numFmtId="181" fontId="10" fillId="0" borderId="26" xfId="2" applyNumberFormat="1" applyFont="1" applyBorder="1" applyAlignment="1">
      <alignment horizontal="right" vertical="top"/>
    </xf>
    <xf numFmtId="181" fontId="10" fillId="0" borderId="30" xfId="2" applyNumberFormat="1" applyFont="1" applyBorder="1" applyAlignment="1">
      <alignment horizontal="right" vertical="top"/>
    </xf>
  </cellXfs>
  <cellStyles count="3">
    <cellStyle name="Millares" xfId="1" builtinId="3"/>
    <cellStyle name="Normal" xfId="0" builtinId="0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S(t)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'KM P1'!$B$15:$B$25</c:f>
              <c:numCache>
                <c:formatCode>_-* #,##0_-;\-* #,##0_-;_-* "-"??_-;_-@_-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'KM P1'!$F$15:$F$25</c:f>
              <c:numCache>
                <c:formatCode>0.00000</c:formatCode>
                <c:ptCount val="11"/>
                <c:pt idx="0">
                  <c:v>0.95454545454545459</c:v>
                </c:pt>
                <c:pt idx="1">
                  <c:v>0.90909090909090906</c:v>
                </c:pt>
                <c:pt idx="2">
                  <c:v>0.86363636363636354</c:v>
                </c:pt>
                <c:pt idx="3">
                  <c:v>0.7727272727272726</c:v>
                </c:pt>
                <c:pt idx="4">
                  <c:v>0.5454545454545453</c:v>
                </c:pt>
                <c:pt idx="5">
                  <c:v>0.36363636363636359</c:v>
                </c:pt>
                <c:pt idx="6">
                  <c:v>0.31818181818181812</c:v>
                </c:pt>
                <c:pt idx="7">
                  <c:v>0.22727272727272724</c:v>
                </c:pt>
                <c:pt idx="8">
                  <c:v>0.13636363636363633</c:v>
                </c:pt>
                <c:pt idx="9">
                  <c:v>4.5454545454545449E-2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655232"/>
        <c:axId val="266653696"/>
      </c:scatterChart>
      <c:valAx>
        <c:axId val="26665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Tiempo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266653696"/>
        <c:crosses val="autoZero"/>
        <c:crossBetween val="midCat"/>
      </c:valAx>
      <c:valAx>
        <c:axId val="266653696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crossAx val="26665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F(t)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'KM P1'!$B$15:$B$25</c:f>
              <c:numCache>
                <c:formatCode>_-* #,##0_-;\-* #,##0_-;_-* "-"??_-;_-@_-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</c:numCache>
            </c:numRef>
          </c:xVal>
          <c:yVal>
            <c:numRef>
              <c:f>'KM P1'!$G$15:$G$25</c:f>
              <c:numCache>
                <c:formatCode>0.00000</c:formatCode>
                <c:ptCount val="11"/>
                <c:pt idx="0">
                  <c:v>4.5454545454545414E-2</c:v>
                </c:pt>
                <c:pt idx="1">
                  <c:v>9.0909090909090939E-2</c:v>
                </c:pt>
                <c:pt idx="2">
                  <c:v>0.13636363636363646</c:v>
                </c:pt>
                <c:pt idx="3">
                  <c:v>0.2272727272727274</c:v>
                </c:pt>
                <c:pt idx="4">
                  <c:v>0.4545454545454547</c:v>
                </c:pt>
                <c:pt idx="5">
                  <c:v>0.63636363636363646</c:v>
                </c:pt>
                <c:pt idx="6">
                  <c:v>0.68181818181818188</c:v>
                </c:pt>
                <c:pt idx="7">
                  <c:v>0.77272727272727271</c:v>
                </c:pt>
                <c:pt idx="8">
                  <c:v>0.86363636363636365</c:v>
                </c:pt>
                <c:pt idx="9">
                  <c:v>0.95454545454545459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92640"/>
        <c:axId val="376590336"/>
      </c:scatterChart>
      <c:valAx>
        <c:axId val="376592640"/>
        <c:scaling>
          <c:orientation val="minMax"/>
        </c:scaling>
        <c:delete val="0"/>
        <c:axPos val="b"/>
        <c:title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376590336"/>
        <c:crosses val="autoZero"/>
        <c:crossBetween val="midCat"/>
      </c:valAx>
      <c:valAx>
        <c:axId val="3765903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000" sourceLinked="1"/>
        <c:majorTickMark val="none"/>
        <c:minorTickMark val="none"/>
        <c:tickLblPos val="nextTo"/>
        <c:crossAx val="376592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H(t)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'KM P1'!$C$15:$C$25</c:f>
              <c:numCache>
                <c:formatCode>General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3</c:v>
                </c:pt>
                <c:pt idx="10">
                  <c:v>1</c:v>
                </c:pt>
              </c:numCache>
            </c:numRef>
          </c:xVal>
          <c:yVal>
            <c:numRef>
              <c:f>'KM P1'!$J$15:$J$25</c:f>
              <c:numCache>
                <c:formatCode>0.00000</c:formatCode>
                <c:ptCount val="11"/>
                <c:pt idx="0">
                  <c:v>4.6520015634892817E-2</c:v>
                </c:pt>
                <c:pt idx="1">
                  <c:v>9.5310179804324893E-2</c:v>
                </c:pt>
                <c:pt idx="2">
                  <c:v>0.1466034741918755</c:v>
                </c:pt>
                <c:pt idx="3">
                  <c:v>0.25782910930209996</c:v>
                </c:pt>
                <c:pt idx="4">
                  <c:v>0.60613580357031582</c:v>
                </c:pt>
                <c:pt idx="5">
                  <c:v>1.0116009116784801</c:v>
                </c:pt>
                <c:pt idx="6">
                  <c:v>1.1451323043030028</c:v>
                </c:pt>
                <c:pt idx="7">
                  <c:v>1.4816045409242156</c:v>
                </c:pt>
                <c:pt idx="8">
                  <c:v>1.9924301646902065</c:v>
                </c:pt>
                <c:pt idx="9">
                  <c:v>3.0910424533583161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6800"/>
        <c:axId val="377080832"/>
      </c:scatterChart>
      <c:valAx>
        <c:axId val="3789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Tíempo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7080832"/>
        <c:crosses val="autoZero"/>
        <c:crossBetween val="midCat"/>
      </c:valAx>
      <c:valAx>
        <c:axId val="377080832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crossAx val="37895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1.png"/><Relationship Id="rId1" Type="http://schemas.openxmlformats.org/officeDocument/2006/relationships/image" Target="../media/image20.jpeg"/><Relationship Id="rId6" Type="http://schemas.openxmlformats.org/officeDocument/2006/relationships/image" Target="../media/image22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w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w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12</xdr:row>
          <xdr:rowOff>209550</xdr:rowOff>
        </xdr:from>
        <xdr:to>
          <xdr:col>9</xdr:col>
          <xdr:colOff>723900</xdr:colOff>
          <xdr:row>13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12</xdr:row>
          <xdr:rowOff>419099</xdr:rowOff>
        </xdr:from>
        <xdr:to>
          <xdr:col>2</xdr:col>
          <xdr:colOff>428625</xdr:colOff>
          <xdr:row>13</xdr:row>
          <xdr:rowOff>257174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13</xdr:row>
          <xdr:rowOff>19049</xdr:rowOff>
        </xdr:from>
        <xdr:to>
          <xdr:col>3</xdr:col>
          <xdr:colOff>504825</xdr:colOff>
          <xdr:row>13</xdr:row>
          <xdr:rowOff>238124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12</xdr:row>
          <xdr:rowOff>190500</xdr:rowOff>
        </xdr:from>
        <xdr:to>
          <xdr:col>5</xdr:col>
          <xdr:colOff>523875</xdr:colOff>
          <xdr:row>13</xdr:row>
          <xdr:rowOff>57150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219074</xdr:rowOff>
        </xdr:from>
        <xdr:to>
          <xdr:col>6</xdr:col>
          <xdr:colOff>561975</xdr:colOff>
          <xdr:row>13</xdr:row>
          <xdr:rowOff>133349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219075</xdr:rowOff>
        </xdr:from>
        <xdr:to>
          <xdr:col>7</xdr:col>
          <xdr:colOff>552450</xdr:colOff>
          <xdr:row>13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12</xdr:row>
          <xdr:rowOff>219075</xdr:rowOff>
        </xdr:from>
        <xdr:to>
          <xdr:col>8</xdr:col>
          <xdr:colOff>447675</xdr:colOff>
          <xdr:row>13</xdr:row>
          <xdr:rowOff>85725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142876</xdr:colOff>
          <xdr:row>7</xdr:row>
          <xdr:rowOff>176565</xdr:rowOff>
        </xdr:from>
        <xdr:to>
          <xdr:col>8</xdr:col>
          <xdr:colOff>182564</xdr:colOff>
          <xdr:row>11</xdr:row>
          <xdr:rowOff>38100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390525</xdr:colOff>
          <xdr:row>7</xdr:row>
          <xdr:rowOff>66675</xdr:rowOff>
        </xdr:from>
        <xdr:to>
          <xdr:col>7</xdr:col>
          <xdr:colOff>76200</xdr:colOff>
          <xdr:row>11</xdr:row>
          <xdr:rowOff>66675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309564</xdr:colOff>
          <xdr:row>3</xdr:row>
          <xdr:rowOff>38511</xdr:rowOff>
        </xdr:from>
        <xdr:to>
          <xdr:col>8</xdr:col>
          <xdr:colOff>142876</xdr:colOff>
          <xdr:row>6</xdr:row>
          <xdr:rowOff>20636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</xdr:row>
          <xdr:rowOff>85725</xdr:rowOff>
        </xdr:from>
        <xdr:to>
          <xdr:col>6</xdr:col>
          <xdr:colOff>180975</xdr:colOff>
          <xdr:row>3</xdr:row>
          <xdr:rowOff>76200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333375</xdr:colOff>
          <xdr:row>12</xdr:row>
          <xdr:rowOff>238125</xdr:rowOff>
        </xdr:from>
        <xdr:to>
          <xdr:col>4</xdr:col>
          <xdr:colOff>609600</xdr:colOff>
          <xdr:row>13</xdr:row>
          <xdr:rowOff>180975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142875</xdr:colOff>
          <xdr:row>8</xdr:row>
          <xdr:rowOff>0</xdr:rowOff>
        </xdr:from>
        <xdr:to>
          <xdr:col>4</xdr:col>
          <xdr:colOff>219075</xdr:colOff>
          <xdr:row>11</xdr:row>
          <xdr:rowOff>47625</xdr:rowOff>
        </xdr:to>
        <xdr:sp macro="" textlink="">
          <xdr:nvSpPr>
            <xdr:cNvPr id="1038" name="1 Objeto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22</xdr:col>
      <xdr:colOff>382587</xdr:colOff>
      <xdr:row>3</xdr:row>
      <xdr:rowOff>187326</xdr:rowOff>
    </xdr:from>
    <xdr:to>
      <xdr:col>28</xdr:col>
      <xdr:colOff>392112</xdr:colOff>
      <xdr:row>19</xdr:row>
      <xdr:rowOff>120651</xdr:rowOff>
    </xdr:to>
    <xdr:pic>
      <xdr:nvPicPr>
        <xdr:cNvPr id="17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8275" y="774701"/>
          <a:ext cx="4581525" cy="334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477839</xdr:colOff>
      <xdr:row>3</xdr:row>
      <xdr:rowOff>144462</xdr:rowOff>
    </xdr:from>
    <xdr:to>
      <xdr:col>34</xdr:col>
      <xdr:colOff>87314</xdr:colOff>
      <xdr:row>19</xdr:row>
      <xdr:rowOff>37555</xdr:rowOff>
    </xdr:to>
    <xdr:pic>
      <xdr:nvPicPr>
        <xdr:cNvPr id="18" name="28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5527" y="731837"/>
          <a:ext cx="4181475" cy="3306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0</xdr:row>
          <xdr:rowOff>190500</xdr:rowOff>
        </xdr:from>
        <xdr:to>
          <xdr:col>2</xdr:col>
          <xdr:colOff>523875</xdr:colOff>
          <xdr:row>2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12</xdr:row>
          <xdr:rowOff>142875</xdr:rowOff>
        </xdr:from>
        <xdr:to>
          <xdr:col>10</xdr:col>
          <xdr:colOff>809625</xdr:colOff>
          <xdr:row>13</xdr:row>
          <xdr:rowOff>123825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19049</xdr:colOff>
          <xdr:row>12</xdr:row>
          <xdr:rowOff>133349</xdr:rowOff>
        </xdr:from>
        <xdr:to>
          <xdr:col>11</xdr:col>
          <xdr:colOff>952500</xdr:colOff>
          <xdr:row>13</xdr:row>
          <xdr:rowOff>200024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10</xdr:row>
          <xdr:rowOff>9525</xdr:rowOff>
        </xdr:from>
        <xdr:to>
          <xdr:col>10</xdr:col>
          <xdr:colOff>285750</xdr:colOff>
          <xdr:row>11</xdr:row>
          <xdr:rowOff>104775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125413</xdr:colOff>
          <xdr:row>9</xdr:row>
          <xdr:rowOff>39298</xdr:rowOff>
        </xdr:from>
        <xdr:to>
          <xdr:col>14</xdr:col>
          <xdr:colOff>515937</xdr:colOff>
          <xdr:row>12</xdr:row>
          <xdr:rowOff>15874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1030289</xdr:colOff>
          <xdr:row>4</xdr:row>
          <xdr:rowOff>189537</xdr:rowOff>
        </xdr:from>
        <xdr:to>
          <xdr:col>15</xdr:col>
          <xdr:colOff>301626</xdr:colOff>
          <xdr:row>8</xdr:row>
          <xdr:rowOff>73024</xdr:rowOff>
        </xdr:to>
        <xdr:sp macro="" textlink="">
          <xdr:nvSpPr>
            <xdr:cNvPr id="1044" name="Object 1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323850</xdr:colOff>
          <xdr:row>10</xdr:row>
          <xdr:rowOff>7251</xdr:rowOff>
        </xdr:from>
        <xdr:to>
          <xdr:col>17</xdr:col>
          <xdr:colOff>261937</xdr:colOff>
          <xdr:row>11</xdr:row>
          <xdr:rowOff>93662</xdr:rowOff>
        </xdr:to>
        <xdr:sp macro="" textlink="">
          <xdr:nvSpPr>
            <xdr:cNvPr id="1045" name="2 Objeto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16</xdr:col>
      <xdr:colOff>301624</xdr:colOff>
      <xdr:row>4</xdr:row>
      <xdr:rowOff>17462</xdr:rowOff>
    </xdr:from>
    <xdr:to>
      <xdr:col>22</xdr:col>
      <xdr:colOff>301624</xdr:colOff>
      <xdr:row>16</xdr:row>
      <xdr:rowOff>109537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309563</xdr:colOff>
      <xdr:row>17</xdr:row>
      <xdr:rowOff>25400</xdr:rowOff>
    </xdr:from>
    <xdr:to>
      <xdr:col>22</xdr:col>
      <xdr:colOff>309563</xdr:colOff>
      <xdr:row>30</xdr:row>
      <xdr:rowOff>284162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277813</xdr:colOff>
      <xdr:row>32</xdr:row>
      <xdr:rowOff>1588</xdr:rowOff>
    </xdr:from>
    <xdr:to>
      <xdr:col>22</xdr:col>
      <xdr:colOff>277813</xdr:colOff>
      <xdr:row>46</xdr:row>
      <xdr:rowOff>77788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16</xdr:col>
      <xdr:colOff>325437</xdr:colOff>
      <xdr:row>47</xdr:row>
      <xdr:rowOff>7937</xdr:rowOff>
    </xdr:from>
    <xdr:to>
      <xdr:col>24</xdr:col>
      <xdr:colOff>220662</xdr:colOff>
      <xdr:row>72</xdr:row>
      <xdr:rowOff>38099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319125" y="9453562"/>
          <a:ext cx="5991225" cy="4800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30</xdr:row>
      <xdr:rowOff>0</xdr:rowOff>
    </xdr:from>
    <xdr:to>
      <xdr:col>10</xdr:col>
      <xdr:colOff>657225</xdr:colOff>
      <xdr:row>55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5838825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10</xdr:col>
      <xdr:colOff>657225</xdr:colOff>
      <xdr:row>81</xdr:row>
      <xdr:rowOff>38100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0" y="10791825"/>
          <a:ext cx="5991225" cy="48006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10</xdr:col>
      <xdr:colOff>657225</xdr:colOff>
      <xdr:row>107</xdr:row>
      <xdr:rowOff>38100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0" y="15744825"/>
          <a:ext cx="5991225" cy="4800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ERVIVIENCIA%20KAPLAN%20MEYER%20EJERCICIOS%20CLASE%20Y%20TAREA%20v2%202019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MPLO NOTAS (2)"/>
      <sheetName val="CLASE (2)"/>
      <sheetName val="EJEMPLO NOTAS"/>
      <sheetName val="EJERCICIO 2 VAR"/>
      <sheetName val="EJERCICIO 2 SPSS"/>
      <sheetName val="EJERCICIO 1"/>
      <sheetName val="CLASE"/>
      <sheetName val="TAREA"/>
    </sheetNames>
    <sheetDataSet>
      <sheetData sheetId="0">
        <row r="12">
          <cell r="F12" t="str">
            <v>S(t)</v>
          </cell>
        </row>
        <row r="13">
          <cell r="B13">
            <v>10</v>
          </cell>
          <cell r="F13">
            <v>0.95454545454545459</v>
          </cell>
        </row>
        <row r="14">
          <cell r="B14">
            <v>11</v>
          </cell>
          <cell r="F14">
            <v>0.90909090909090906</v>
          </cell>
        </row>
        <row r="15">
          <cell r="B15">
            <v>12</v>
          </cell>
          <cell r="F15">
            <v>0.86363636363636354</v>
          </cell>
        </row>
        <row r="16">
          <cell r="B16">
            <v>13</v>
          </cell>
          <cell r="F16">
            <v>0.7727272727272726</v>
          </cell>
        </row>
        <row r="17">
          <cell r="B17">
            <v>14</v>
          </cell>
          <cell r="F17">
            <v>0.5454545454545453</v>
          </cell>
        </row>
        <row r="18">
          <cell r="B18">
            <v>15</v>
          </cell>
          <cell r="F18">
            <v>0.36363636363636359</v>
          </cell>
        </row>
        <row r="19">
          <cell r="B19">
            <v>16</v>
          </cell>
          <cell r="F19">
            <v>0.31818181818181812</v>
          </cell>
        </row>
        <row r="20">
          <cell r="B20">
            <v>17</v>
          </cell>
          <cell r="F20">
            <v>0.22727272727272724</v>
          </cell>
        </row>
        <row r="21">
          <cell r="B21">
            <v>18</v>
          </cell>
          <cell r="F21">
            <v>0.13636363636363633</v>
          </cell>
        </row>
        <row r="22">
          <cell r="B22">
            <v>19</v>
          </cell>
          <cell r="F22">
            <v>4.5454545454545449E-2</v>
          </cell>
        </row>
        <row r="23">
          <cell r="B23">
            <v>21</v>
          </cell>
          <cell r="F23">
            <v>0</v>
          </cell>
        </row>
      </sheetData>
      <sheetData sheetId="1"/>
      <sheetData sheetId="2"/>
      <sheetData sheetId="3">
        <row r="6">
          <cell r="T6" t="str">
            <v>S(t)</v>
          </cell>
          <cell r="U6" t="str">
            <v>Li</v>
          </cell>
          <cell r="V6" t="str">
            <v>Ls</v>
          </cell>
        </row>
        <row r="7">
          <cell r="S7">
            <v>10</v>
          </cell>
          <cell r="T7">
            <v>0.95454545454545459</v>
          </cell>
          <cell r="U7">
            <v>0.86750288613636128</v>
          </cell>
          <cell r="V7">
            <v>1.041588022954548</v>
          </cell>
        </row>
        <row r="8">
          <cell r="S8">
            <v>11</v>
          </cell>
          <cell r="T8">
            <v>0.90909090909090906</v>
          </cell>
          <cell r="U8">
            <v>0.78896075177927683</v>
          </cell>
          <cell r="V8">
            <v>1.0292210664025412</v>
          </cell>
        </row>
        <row r="9">
          <cell r="S9">
            <v>12</v>
          </cell>
          <cell r="T9">
            <v>0.86363636363636354</v>
          </cell>
          <cell r="U9">
            <v>0.72023295383939445</v>
          </cell>
          <cell r="V9">
            <v>1.0070397734333325</v>
          </cell>
        </row>
        <row r="10">
          <cell r="S10">
            <v>13</v>
          </cell>
          <cell r="T10">
            <v>0.7727272727272726</v>
          </cell>
          <cell r="U10">
            <v>0.59760898062619117</v>
          </cell>
          <cell r="V10">
            <v>0.94784556482835403</v>
          </cell>
        </row>
        <row r="11">
          <cell r="S11">
            <v>14</v>
          </cell>
          <cell r="T11">
            <v>0.5454545454545453</v>
          </cell>
          <cell r="U11">
            <v>0.33738300946955646</v>
          </cell>
          <cell r="V11">
            <v>0.75352608143953415</v>
          </cell>
        </row>
        <row r="12">
          <cell r="S12">
            <v>15</v>
          </cell>
          <cell r="T12">
            <v>0.36363636363636359</v>
          </cell>
          <cell r="U12">
            <v>0.16262016242857782</v>
          </cell>
          <cell r="V12">
            <v>0.56465256484414938</v>
          </cell>
        </row>
        <row r="13">
          <cell r="S13">
            <v>16</v>
          </cell>
          <cell r="T13">
            <v>0.31818181818181812</v>
          </cell>
          <cell r="U13">
            <v>0.12354871828290975</v>
          </cell>
          <cell r="V13">
            <v>0.51281491808072643</v>
          </cell>
        </row>
        <row r="14">
          <cell r="S14">
            <v>17</v>
          </cell>
          <cell r="T14">
            <v>0.22727272727272724</v>
          </cell>
          <cell r="U14">
            <v>5.215443517164578E-2</v>
          </cell>
          <cell r="V14">
            <v>0.40239101937380872</v>
          </cell>
        </row>
        <row r="15">
          <cell r="S15">
            <v>18</v>
          </cell>
          <cell r="T15">
            <v>0.13636363636363633</v>
          </cell>
          <cell r="U15">
            <v>0</v>
          </cell>
          <cell r="V15">
            <v>0.27976704616060533</v>
          </cell>
        </row>
        <row r="16">
          <cell r="S16">
            <v>19</v>
          </cell>
          <cell r="T16">
            <v>4.5454545454545449E-2</v>
          </cell>
          <cell r="U16">
            <v>0</v>
          </cell>
          <cell r="V16">
            <v>0.13249711386363874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oleObject" Target="../embeddings/oleObject19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wmf"/><Relationship Id="rId34" Type="http://schemas.openxmlformats.org/officeDocument/2006/relationships/image" Target="../media/image15.emf"/><Relationship Id="rId42" Type="http://schemas.openxmlformats.org/officeDocument/2006/relationships/image" Target="../media/image1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7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oleObject" Target="../embeddings/oleObject14.bin"/><Relationship Id="rId41" Type="http://schemas.openxmlformats.org/officeDocument/2006/relationships/oleObject" Target="../embeddings/oleObject2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image" Target="../media/image14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18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28" Type="http://schemas.openxmlformats.org/officeDocument/2006/relationships/image" Target="../media/image12.emf"/><Relationship Id="rId36" Type="http://schemas.openxmlformats.org/officeDocument/2006/relationships/image" Target="../media/image16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31" Type="http://schemas.openxmlformats.org/officeDocument/2006/relationships/oleObject" Target="../embeddings/oleObject1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3.emf"/><Relationship Id="rId35" Type="http://schemas.openxmlformats.org/officeDocument/2006/relationships/oleObject" Target="../embeddings/oleObject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59"/>
  <sheetViews>
    <sheetView tabSelected="1" topLeftCell="J8" zoomScale="120" zoomScaleNormal="120" workbookViewId="0">
      <selection activeCell="O15" sqref="O15"/>
    </sheetView>
  </sheetViews>
  <sheetFormatPr baseColWidth="10" defaultRowHeight="15"/>
  <cols>
    <col min="2" max="2" width="13.140625" customWidth="1"/>
    <col min="5" max="5" width="13.5703125" customWidth="1"/>
    <col min="10" max="10" width="14.140625" customWidth="1"/>
    <col min="11" max="11" width="12.7109375" customWidth="1"/>
    <col min="12" max="12" width="15.5703125" customWidth="1"/>
    <col min="258" max="258" width="13.140625" customWidth="1"/>
    <col min="261" max="261" width="13.5703125" customWidth="1"/>
    <col min="266" max="266" width="14.140625" customWidth="1"/>
    <col min="514" max="514" width="13.140625" customWidth="1"/>
    <col min="517" max="517" width="13.5703125" customWidth="1"/>
    <col min="522" max="522" width="14.140625" customWidth="1"/>
    <col min="770" max="770" width="13.140625" customWidth="1"/>
    <col min="773" max="773" width="13.5703125" customWidth="1"/>
    <col min="778" max="778" width="14.140625" customWidth="1"/>
    <col min="1026" max="1026" width="13.140625" customWidth="1"/>
    <col min="1029" max="1029" width="13.5703125" customWidth="1"/>
    <col min="1034" max="1034" width="14.140625" customWidth="1"/>
    <col min="1282" max="1282" width="13.140625" customWidth="1"/>
    <col min="1285" max="1285" width="13.5703125" customWidth="1"/>
    <col min="1290" max="1290" width="14.140625" customWidth="1"/>
    <col min="1538" max="1538" width="13.140625" customWidth="1"/>
    <col min="1541" max="1541" width="13.5703125" customWidth="1"/>
    <col min="1546" max="1546" width="14.140625" customWidth="1"/>
    <col min="1794" max="1794" width="13.140625" customWidth="1"/>
    <col min="1797" max="1797" width="13.5703125" customWidth="1"/>
    <col min="1802" max="1802" width="14.140625" customWidth="1"/>
    <col min="2050" max="2050" width="13.140625" customWidth="1"/>
    <col min="2053" max="2053" width="13.5703125" customWidth="1"/>
    <col min="2058" max="2058" width="14.140625" customWidth="1"/>
    <col min="2306" max="2306" width="13.140625" customWidth="1"/>
    <col min="2309" max="2309" width="13.5703125" customWidth="1"/>
    <col min="2314" max="2314" width="14.140625" customWidth="1"/>
    <col min="2562" max="2562" width="13.140625" customWidth="1"/>
    <col min="2565" max="2565" width="13.5703125" customWidth="1"/>
    <col min="2570" max="2570" width="14.140625" customWidth="1"/>
    <col min="2818" max="2818" width="13.140625" customWidth="1"/>
    <col min="2821" max="2821" width="13.5703125" customWidth="1"/>
    <col min="2826" max="2826" width="14.140625" customWidth="1"/>
    <col min="3074" max="3074" width="13.140625" customWidth="1"/>
    <col min="3077" max="3077" width="13.5703125" customWidth="1"/>
    <col min="3082" max="3082" width="14.140625" customWidth="1"/>
    <col min="3330" max="3330" width="13.140625" customWidth="1"/>
    <col min="3333" max="3333" width="13.5703125" customWidth="1"/>
    <col min="3338" max="3338" width="14.140625" customWidth="1"/>
    <col min="3586" max="3586" width="13.140625" customWidth="1"/>
    <col min="3589" max="3589" width="13.5703125" customWidth="1"/>
    <col min="3594" max="3594" width="14.140625" customWidth="1"/>
    <col min="3842" max="3842" width="13.140625" customWidth="1"/>
    <col min="3845" max="3845" width="13.5703125" customWidth="1"/>
    <col min="3850" max="3850" width="14.140625" customWidth="1"/>
    <col min="4098" max="4098" width="13.140625" customWidth="1"/>
    <col min="4101" max="4101" width="13.5703125" customWidth="1"/>
    <col min="4106" max="4106" width="14.140625" customWidth="1"/>
    <col min="4354" max="4354" width="13.140625" customWidth="1"/>
    <col min="4357" max="4357" width="13.5703125" customWidth="1"/>
    <col min="4362" max="4362" width="14.140625" customWidth="1"/>
    <col min="4610" max="4610" width="13.140625" customWidth="1"/>
    <col min="4613" max="4613" width="13.5703125" customWidth="1"/>
    <col min="4618" max="4618" width="14.140625" customWidth="1"/>
    <col min="4866" max="4866" width="13.140625" customWidth="1"/>
    <col min="4869" max="4869" width="13.5703125" customWidth="1"/>
    <col min="4874" max="4874" width="14.140625" customWidth="1"/>
    <col min="5122" max="5122" width="13.140625" customWidth="1"/>
    <col min="5125" max="5125" width="13.5703125" customWidth="1"/>
    <col min="5130" max="5130" width="14.140625" customWidth="1"/>
    <col min="5378" max="5378" width="13.140625" customWidth="1"/>
    <col min="5381" max="5381" width="13.5703125" customWidth="1"/>
    <col min="5386" max="5386" width="14.140625" customWidth="1"/>
    <col min="5634" max="5634" width="13.140625" customWidth="1"/>
    <col min="5637" max="5637" width="13.5703125" customWidth="1"/>
    <col min="5642" max="5642" width="14.140625" customWidth="1"/>
    <col min="5890" max="5890" width="13.140625" customWidth="1"/>
    <col min="5893" max="5893" width="13.5703125" customWidth="1"/>
    <col min="5898" max="5898" width="14.140625" customWidth="1"/>
    <col min="6146" max="6146" width="13.140625" customWidth="1"/>
    <col min="6149" max="6149" width="13.5703125" customWidth="1"/>
    <col min="6154" max="6154" width="14.140625" customWidth="1"/>
    <col min="6402" max="6402" width="13.140625" customWidth="1"/>
    <col min="6405" max="6405" width="13.5703125" customWidth="1"/>
    <col min="6410" max="6410" width="14.140625" customWidth="1"/>
    <col min="6658" max="6658" width="13.140625" customWidth="1"/>
    <col min="6661" max="6661" width="13.5703125" customWidth="1"/>
    <col min="6666" max="6666" width="14.140625" customWidth="1"/>
    <col min="6914" max="6914" width="13.140625" customWidth="1"/>
    <col min="6917" max="6917" width="13.5703125" customWidth="1"/>
    <col min="6922" max="6922" width="14.140625" customWidth="1"/>
    <col min="7170" max="7170" width="13.140625" customWidth="1"/>
    <col min="7173" max="7173" width="13.5703125" customWidth="1"/>
    <col min="7178" max="7178" width="14.140625" customWidth="1"/>
    <col min="7426" max="7426" width="13.140625" customWidth="1"/>
    <col min="7429" max="7429" width="13.5703125" customWidth="1"/>
    <col min="7434" max="7434" width="14.140625" customWidth="1"/>
    <col min="7682" max="7682" width="13.140625" customWidth="1"/>
    <col min="7685" max="7685" width="13.5703125" customWidth="1"/>
    <col min="7690" max="7690" width="14.140625" customWidth="1"/>
    <col min="7938" max="7938" width="13.140625" customWidth="1"/>
    <col min="7941" max="7941" width="13.5703125" customWidth="1"/>
    <col min="7946" max="7946" width="14.140625" customWidth="1"/>
    <col min="8194" max="8194" width="13.140625" customWidth="1"/>
    <col min="8197" max="8197" width="13.5703125" customWidth="1"/>
    <col min="8202" max="8202" width="14.140625" customWidth="1"/>
    <col min="8450" max="8450" width="13.140625" customWidth="1"/>
    <col min="8453" max="8453" width="13.5703125" customWidth="1"/>
    <col min="8458" max="8458" width="14.140625" customWidth="1"/>
    <col min="8706" max="8706" width="13.140625" customWidth="1"/>
    <col min="8709" max="8709" width="13.5703125" customWidth="1"/>
    <col min="8714" max="8714" width="14.140625" customWidth="1"/>
    <col min="8962" max="8962" width="13.140625" customWidth="1"/>
    <col min="8965" max="8965" width="13.5703125" customWidth="1"/>
    <col min="8970" max="8970" width="14.140625" customWidth="1"/>
    <col min="9218" max="9218" width="13.140625" customWidth="1"/>
    <col min="9221" max="9221" width="13.5703125" customWidth="1"/>
    <col min="9226" max="9226" width="14.140625" customWidth="1"/>
    <col min="9474" max="9474" width="13.140625" customWidth="1"/>
    <col min="9477" max="9477" width="13.5703125" customWidth="1"/>
    <col min="9482" max="9482" width="14.140625" customWidth="1"/>
    <col min="9730" max="9730" width="13.140625" customWidth="1"/>
    <col min="9733" max="9733" width="13.5703125" customWidth="1"/>
    <col min="9738" max="9738" width="14.140625" customWidth="1"/>
    <col min="9986" max="9986" width="13.140625" customWidth="1"/>
    <col min="9989" max="9989" width="13.5703125" customWidth="1"/>
    <col min="9994" max="9994" width="14.140625" customWidth="1"/>
    <col min="10242" max="10242" width="13.140625" customWidth="1"/>
    <col min="10245" max="10245" width="13.5703125" customWidth="1"/>
    <col min="10250" max="10250" width="14.140625" customWidth="1"/>
    <col min="10498" max="10498" width="13.140625" customWidth="1"/>
    <col min="10501" max="10501" width="13.5703125" customWidth="1"/>
    <col min="10506" max="10506" width="14.140625" customWidth="1"/>
    <col min="10754" max="10754" width="13.140625" customWidth="1"/>
    <col min="10757" max="10757" width="13.5703125" customWidth="1"/>
    <col min="10762" max="10762" width="14.140625" customWidth="1"/>
    <col min="11010" max="11010" width="13.140625" customWidth="1"/>
    <col min="11013" max="11013" width="13.5703125" customWidth="1"/>
    <col min="11018" max="11018" width="14.140625" customWidth="1"/>
    <col min="11266" max="11266" width="13.140625" customWidth="1"/>
    <col min="11269" max="11269" width="13.5703125" customWidth="1"/>
    <col min="11274" max="11274" width="14.140625" customWidth="1"/>
    <col min="11522" max="11522" width="13.140625" customWidth="1"/>
    <col min="11525" max="11525" width="13.5703125" customWidth="1"/>
    <col min="11530" max="11530" width="14.140625" customWidth="1"/>
    <col min="11778" max="11778" width="13.140625" customWidth="1"/>
    <col min="11781" max="11781" width="13.5703125" customWidth="1"/>
    <col min="11786" max="11786" width="14.140625" customWidth="1"/>
    <col min="12034" max="12034" width="13.140625" customWidth="1"/>
    <col min="12037" max="12037" width="13.5703125" customWidth="1"/>
    <col min="12042" max="12042" width="14.140625" customWidth="1"/>
    <col min="12290" max="12290" width="13.140625" customWidth="1"/>
    <col min="12293" max="12293" width="13.5703125" customWidth="1"/>
    <col min="12298" max="12298" width="14.140625" customWidth="1"/>
    <col min="12546" max="12546" width="13.140625" customWidth="1"/>
    <col min="12549" max="12549" width="13.5703125" customWidth="1"/>
    <col min="12554" max="12554" width="14.140625" customWidth="1"/>
    <col min="12802" max="12802" width="13.140625" customWidth="1"/>
    <col min="12805" max="12805" width="13.5703125" customWidth="1"/>
    <col min="12810" max="12810" width="14.140625" customWidth="1"/>
    <col min="13058" max="13058" width="13.140625" customWidth="1"/>
    <col min="13061" max="13061" width="13.5703125" customWidth="1"/>
    <col min="13066" max="13066" width="14.140625" customWidth="1"/>
    <col min="13314" max="13314" width="13.140625" customWidth="1"/>
    <col min="13317" max="13317" width="13.5703125" customWidth="1"/>
    <col min="13322" max="13322" width="14.140625" customWidth="1"/>
    <col min="13570" max="13570" width="13.140625" customWidth="1"/>
    <col min="13573" max="13573" width="13.5703125" customWidth="1"/>
    <col min="13578" max="13578" width="14.140625" customWidth="1"/>
    <col min="13826" max="13826" width="13.140625" customWidth="1"/>
    <col min="13829" max="13829" width="13.5703125" customWidth="1"/>
    <col min="13834" max="13834" width="14.140625" customWidth="1"/>
    <col min="14082" max="14082" width="13.140625" customWidth="1"/>
    <col min="14085" max="14085" width="13.5703125" customWidth="1"/>
    <col min="14090" max="14090" width="14.140625" customWidth="1"/>
    <col min="14338" max="14338" width="13.140625" customWidth="1"/>
    <col min="14341" max="14341" width="13.5703125" customWidth="1"/>
    <col min="14346" max="14346" width="14.140625" customWidth="1"/>
    <col min="14594" max="14594" width="13.140625" customWidth="1"/>
    <col min="14597" max="14597" width="13.5703125" customWidth="1"/>
    <col min="14602" max="14602" width="14.140625" customWidth="1"/>
    <col min="14850" max="14850" width="13.140625" customWidth="1"/>
    <col min="14853" max="14853" width="13.5703125" customWidth="1"/>
    <col min="14858" max="14858" width="14.140625" customWidth="1"/>
    <col min="15106" max="15106" width="13.140625" customWidth="1"/>
    <col min="15109" max="15109" width="13.5703125" customWidth="1"/>
    <col min="15114" max="15114" width="14.140625" customWidth="1"/>
    <col min="15362" max="15362" width="13.140625" customWidth="1"/>
    <col min="15365" max="15365" width="13.5703125" customWidth="1"/>
    <col min="15370" max="15370" width="14.140625" customWidth="1"/>
    <col min="15618" max="15618" width="13.140625" customWidth="1"/>
    <col min="15621" max="15621" width="13.5703125" customWidth="1"/>
    <col min="15626" max="15626" width="14.140625" customWidth="1"/>
    <col min="15874" max="15874" width="13.140625" customWidth="1"/>
    <col min="15877" max="15877" width="13.5703125" customWidth="1"/>
    <col min="15882" max="15882" width="14.140625" customWidth="1"/>
    <col min="16130" max="16130" width="13.140625" customWidth="1"/>
    <col min="16133" max="16133" width="13.5703125" customWidth="1"/>
    <col min="16138" max="16138" width="14.140625" customWidth="1"/>
  </cols>
  <sheetData>
    <row r="1" spans="2:16" ht="16.5" thickBot="1">
      <c r="B1" s="1" t="s">
        <v>0</v>
      </c>
      <c r="C1" s="2"/>
    </row>
    <row r="7" spans="2:16">
      <c r="B7" s="3"/>
    </row>
    <row r="9" spans="2:16">
      <c r="K9" s="52"/>
      <c r="L9" s="52"/>
    </row>
    <row r="12" spans="2:16" ht="15.75" thickBot="1"/>
    <row r="13" spans="2:16" ht="36">
      <c r="B13" s="4" t="s">
        <v>1</v>
      </c>
      <c r="C13" s="4" t="s">
        <v>2</v>
      </c>
      <c r="D13" s="4" t="s">
        <v>3</v>
      </c>
      <c r="E13" s="5"/>
      <c r="F13" s="6"/>
      <c r="G13" s="6"/>
      <c r="H13" s="7"/>
      <c r="I13" s="7"/>
      <c r="J13" s="7"/>
      <c r="K13" s="7"/>
      <c r="L13" s="7"/>
      <c r="M13" s="42" t="s">
        <v>13</v>
      </c>
      <c r="N13" s="42" t="s">
        <v>14</v>
      </c>
      <c r="O13" s="7" t="s">
        <v>15</v>
      </c>
      <c r="P13" s="7" t="s">
        <v>16</v>
      </c>
    </row>
    <row r="14" spans="2:16" ht="21.75" customHeight="1" thickBot="1">
      <c r="B14" s="8" t="s">
        <v>4</v>
      </c>
      <c r="C14" s="8"/>
      <c r="D14" s="8"/>
      <c r="E14" s="9"/>
      <c r="F14" s="10" t="s">
        <v>5</v>
      </c>
      <c r="G14" s="8"/>
      <c r="H14" s="11"/>
      <c r="I14" s="11"/>
      <c r="J14" s="11">
        <v>1</v>
      </c>
      <c r="K14" s="43"/>
      <c r="L14" s="43"/>
      <c r="M14" s="44"/>
      <c r="N14" s="44"/>
      <c r="O14" s="45">
        <v>0.95</v>
      </c>
      <c r="P14" s="45">
        <v>0.95</v>
      </c>
    </row>
    <row r="15" spans="2:16">
      <c r="B15" s="12">
        <v>10</v>
      </c>
      <c r="C15" s="13">
        <v>22</v>
      </c>
      <c r="D15" s="13">
        <v>1</v>
      </c>
      <c r="E15" s="14">
        <f>1-D15/C15</f>
        <v>0.95454545454545459</v>
      </c>
      <c r="F15" s="15">
        <f>E15</f>
        <v>0.95454545454545459</v>
      </c>
      <c r="G15" s="14">
        <f>1-F15</f>
        <v>4.5454545454545414E-2</v>
      </c>
      <c r="H15" s="14">
        <f>D15/$D$27</f>
        <v>4.5454545454545456E-2</v>
      </c>
      <c r="I15" s="14">
        <f>D15/C15</f>
        <v>4.5454545454545456E-2</v>
      </c>
      <c r="J15" s="14">
        <f>-LN(F15)</f>
        <v>4.6520015634892817E-2</v>
      </c>
      <c r="K15" s="51">
        <f>D15/(C15*(C15-D15))</f>
        <v>2.1645021645021645E-3</v>
      </c>
      <c r="L15" s="50">
        <f>K15</f>
        <v>2.1645021645021645E-3</v>
      </c>
      <c r="M15" s="51">
        <f>F15*F15*L15</f>
        <v>1.9722013523666418E-3</v>
      </c>
      <c r="N15" s="51">
        <f>SQRT(M15)</f>
        <v>4.4409473678108838E-2</v>
      </c>
      <c r="O15" s="51">
        <f>F15-1.96*N15</f>
        <v>0.86750288613636128</v>
      </c>
      <c r="P15" s="51">
        <v>1</v>
      </c>
    </row>
    <row r="16" spans="2:16">
      <c r="B16" s="16">
        <v>11</v>
      </c>
      <c r="C16" s="17">
        <f>C15-D15</f>
        <v>21</v>
      </c>
      <c r="D16" s="17">
        <v>1</v>
      </c>
      <c r="E16" s="18">
        <f t="shared" ref="E16:E25" si="0">1-D16/C16</f>
        <v>0.95238095238095233</v>
      </c>
      <c r="F16" s="19">
        <f>E16*F15</f>
        <v>0.90909090909090906</v>
      </c>
      <c r="G16" s="18">
        <f t="shared" ref="G16:G25" si="1">1-F16</f>
        <v>9.0909090909090939E-2</v>
      </c>
      <c r="H16" s="18">
        <f t="shared" ref="H16:H25" si="2">D16/$D$27</f>
        <v>4.5454545454545456E-2</v>
      </c>
      <c r="I16" s="18">
        <f t="shared" ref="I16:I25" si="3">D16/C16</f>
        <v>4.7619047619047616E-2</v>
      </c>
      <c r="J16" s="18">
        <f t="shared" ref="J16:J24" si="4">-LN(F16)</f>
        <v>9.5310179804324893E-2</v>
      </c>
      <c r="K16" s="51">
        <f t="shared" ref="K16:K25" si="5">D16/(C16*(C16-D16))</f>
        <v>2.3809523809523812E-3</v>
      </c>
      <c r="L16" s="50">
        <f>L15+K16</f>
        <v>4.5454545454545452E-3</v>
      </c>
      <c r="M16" s="51">
        <f t="shared" ref="M16:M24" si="6">F16*F16*L16</f>
        <v>3.7565740045078884E-3</v>
      </c>
      <c r="N16" s="51">
        <f t="shared" ref="N16:N24" si="7">SQRT(M16)</f>
        <v>6.1290896587567457E-2</v>
      </c>
      <c r="O16" s="51">
        <f t="shared" ref="O16:O24" si="8">F16-1.96*N16</f>
        <v>0.78896075177927683</v>
      </c>
      <c r="P16" s="51">
        <v>1</v>
      </c>
    </row>
    <row r="17" spans="2:16">
      <c r="B17" s="16">
        <v>12</v>
      </c>
      <c r="C17" s="17">
        <f t="shared" ref="C17:C25" si="9">C16-D16</f>
        <v>20</v>
      </c>
      <c r="D17" s="17">
        <v>1</v>
      </c>
      <c r="E17" s="18">
        <f t="shared" si="0"/>
        <v>0.95</v>
      </c>
      <c r="F17" s="19">
        <f t="shared" ref="F17:F25" si="10">E17*F16</f>
        <v>0.86363636363636354</v>
      </c>
      <c r="G17" s="18">
        <f t="shared" si="1"/>
        <v>0.13636363636363646</v>
      </c>
      <c r="H17" s="18">
        <f t="shared" si="2"/>
        <v>4.5454545454545456E-2</v>
      </c>
      <c r="I17" s="18">
        <f t="shared" si="3"/>
        <v>0.05</v>
      </c>
      <c r="J17" s="18">
        <f t="shared" si="4"/>
        <v>0.1466034741918755</v>
      </c>
      <c r="K17" s="51">
        <f t="shared" si="5"/>
        <v>2.631578947368421E-3</v>
      </c>
      <c r="L17" s="50">
        <f t="shared" ref="L17:L24" si="11">L16+K17</f>
        <v>7.1770334928229658E-3</v>
      </c>
      <c r="M17" s="51">
        <f t="shared" si="6"/>
        <v>5.3531179564237398E-3</v>
      </c>
      <c r="N17" s="51">
        <f t="shared" si="7"/>
        <v>7.3165004998453603E-2</v>
      </c>
      <c r="O17" s="51">
        <f t="shared" si="8"/>
        <v>0.72023295383939445</v>
      </c>
      <c r="P17" s="51">
        <v>1</v>
      </c>
    </row>
    <row r="18" spans="2:16">
      <c r="B18" s="16">
        <v>13</v>
      </c>
      <c r="C18" s="17">
        <f t="shared" si="9"/>
        <v>19</v>
      </c>
      <c r="D18" s="17">
        <v>2</v>
      </c>
      <c r="E18" s="18">
        <f t="shared" si="0"/>
        <v>0.89473684210526316</v>
      </c>
      <c r="F18" s="19">
        <f t="shared" si="10"/>
        <v>0.7727272727272726</v>
      </c>
      <c r="G18" s="18">
        <f t="shared" si="1"/>
        <v>0.2272727272727274</v>
      </c>
      <c r="H18" s="18">
        <f t="shared" si="2"/>
        <v>9.0909090909090912E-2</v>
      </c>
      <c r="I18" s="18">
        <f t="shared" si="3"/>
        <v>0.10526315789473684</v>
      </c>
      <c r="J18" s="18">
        <f t="shared" si="4"/>
        <v>0.25782910930209996</v>
      </c>
      <c r="K18" s="51">
        <f t="shared" si="5"/>
        <v>6.1919504643962852E-3</v>
      </c>
      <c r="L18" s="50">
        <f t="shared" si="11"/>
        <v>1.3368983957219251E-2</v>
      </c>
      <c r="M18" s="51">
        <f t="shared" si="6"/>
        <v>7.9827197595792616E-3</v>
      </c>
      <c r="N18" s="51">
        <f t="shared" si="7"/>
        <v>8.9346067398510948E-2</v>
      </c>
      <c r="O18" s="51">
        <f t="shared" si="8"/>
        <v>0.59760898062619117</v>
      </c>
      <c r="P18" s="51">
        <f t="shared" ref="P16:P24" si="12">F18+1.96*N18</f>
        <v>0.94784556482835403</v>
      </c>
    </row>
    <row r="19" spans="2:16">
      <c r="B19" s="16">
        <v>14</v>
      </c>
      <c r="C19" s="17">
        <f t="shared" si="9"/>
        <v>17</v>
      </c>
      <c r="D19" s="17">
        <v>5</v>
      </c>
      <c r="E19" s="18">
        <f t="shared" si="0"/>
        <v>0.70588235294117641</v>
      </c>
      <c r="F19" s="19">
        <f t="shared" si="10"/>
        <v>0.5454545454545453</v>
      </c>
      <c r="G19" s="18">
        <f t="shared" si="1"/>
        <v>0.4545454545454547</v>
      </c>
      <c r="H19" s="18">
        <f t="shared" si="2"/>
        <v>0.22727272727272727</v>
      </c>
      <c r="I19" s="18">
        <f t="shared" si="3"/>
        <v>0.29411764705882354</v>
      </c>
      <c r="J19" s="18">
        <f t="shared" si="4"/>
        <v>0.60613580357031582</v>
      </c>
      <c r="K19" s="51">
        <f t="shared" si="5"/>
        <v>2.4509803921568627E-2</v>
      </c>
      <c r="L19" s="50">
        <f t="shared" si="11"/>
        <v>3.787878787878788E-2</v>
      </c>
      <c r="M19" s="51">
        <f t="shared" si="6"/>
        <v>1.1269722013523661E-2</v>
      </c>
      <c r="N19" s="51">
        <f t="shared" si="7"/>
        <v>0.10615894693111674</v>
      </c>
      <c r="O19" s="51">
        <f t="shared" si="8"/>
        <v>0.33738300946955646</v>
      </c>
      <c r="P19" s="51">
        <f t="shared" si="12"/>
        <v>0.75352608143953415</v>
      </c>
    </row>
    <row r="20" spans="2:16">
      <c r="B20" s="16">
        <v>15</v>
      </c>
      <c r="C20" s="17">
        <f t="shared" si="9"/>
        <v>12</v>
      </c>
      <c r="D20" s="17">
        <v>4</v>
      </c>
      <c r="E20" s="18">
        <f t="shared" si="0"/>
        <v>0.66666666666666674</v>
      </c>
      <c r="F20" s="19">
        <f t="shared" si="10"/>
        <v>0.36363636363636359</v>
      </c>
      <c r="G20" s="18">
        <f t="shared" si="1"/>
        <v>0.63636363636363646</v>
      </c>
      <c r="H20" s="18">
        <f t="shared" si="2"/>
        <v>0.18181818181818182</v>
      </c>
      <c r="I20" s="18">
        <f t="shared" si="3"/>
        <v>0.33333333333333331</v>
      </c>
      <c r="J20" s="18">
        <f t="shared" si="4"/>
        <v>1.0116009116784801</v>
      </c>
      <c r="K20" s="51">
        <f t="shared" si="5"/>
        <v>4.1666666666666664E-2</v>
      </c>
      <c r="L20" s="50">
        <f t="shared" si="11"/>
        <v>7.9545454545454544E-2</v>
      </c>
      <c r="M20" s="51">
        <f t="shared" si="6"/>
        <v>1.0518407212622087E-2</v>
      </c>
      <c r="N20" s="51">
        <f t="shared" si="7"/>
        <v>0.10255928633050294</v>
      </c>
      <c r="O20" s="51">
        <f t="shared" si="8"/>
        <v>0.16262016242857782</v>
      </c>
      <c r="P20" s="51">
        <f t="shared" si="12"/>
        <v>0.56465256484414938</v>
      </c>
    </row>
    <row r="21" spans="2:16">
      <c r="B21" s="16">
        <v>16</v>
      </c>
      <c r="C21" s="17">
        <f t="shared" si="9"/>
        <v>8</v>
      </c>
      <c r="D21" s="17">
        <v>1</v>
      </c>
      <c r="E21" s="18">
        <f t="shared" si="0"/>
        <v>0.875</v>
      </c>
      <c r="F21" s="19">
        <f t="shared" si="10"/>
        <v>0.31818181818181812</v>
      </c>
      <c r="G21" s="18">
        <f t="shared" si="1"/>
        <v>0.68181818181818188</v>
      </c>
      <c r="H21" s="18">
        <f t="shared" si="2"/>
        <v>4.5454545454545456E-2</v>
      </c>
      <c r="I21" s="18">
        <f t="shared" si="3"/>
        <v>0.125</v>
      </c>
      <c r="J21" s="18">
        <f t="shared" si="4"/>
        <v>1.1451323043030028</v>
      </c>
      <c r="K21" s="51">
        <f t="shared" si="5"/>
        <v>1.7857142857142856E-2</v>
      </c>
      <c r="L21" s="50">
        <f t="shared" si="11"/>
        <v>9.7402597402597407E-2</v>
      </c>
      <c r="M21" s="51">
        <f t="shared" si="6"/>
        <v>9.8610067618332062E-3</v>
      </c>
      <c r="N21" s="51">
        <f t="shared" si="7"/>
        <v>9.9302601989238959E-2</v>
      </c>
      <c r="O21" s="51">
        <f t="shared" si="8"/>
        <v>0.12354871828290975</v>
      </c>
      <c r="P21" s="51">
        <f t="shared" si="12"/>
        <v>0.51281491808072643</v>
      </c>
    </row>
    <row r="22" spans="2:16">
      <c r="B22" s="16">
        <v>17</v>
      </c>
      <c r="C22" s="17">
        <f t="shared" si="9"/>
        <v>7</v>
      </c>
      <c r="D22" s="17">
        <v>2</v>
      </c>
      <c r="E22" s="18">
        <f t="shared" si="0"/>
        <v>0.7142857142857143</v>
      </c>
      <c r="F22" s="19">
        <f t="shared" si="10"/>
        <v>0.22727272727272724</v>
      </c>
      <c r="G22" s="18">
        <f t="shared" si="1"/>
        <v>0.77272727272727271</v>
      </c>
      <c r="H22" s="18">
        <f t="shared" si="2"/>
        <v>9.0909090909090912E-2</v>
      </c>
      <c r="I22" s="18">
        <f t="shared" si="3"/>
        <v>0.2857142857142857</v>
      </c>
      <c r="J22" s="18">
        <f t="shared" si="4"/>
        <v>1.4816045409242156</v>
      </c>
      <c r="K22" s="51">
        <f t="shared" si="5"/>
        <v>5.7142857142857141E-2</v>
      </c>
      <c r="L22" s="50">
        <f t="shared" si="11"/>
        <v>0.15454545454545454</v>
      </c>
      <c r="M22" s="51">
        <f t="shared" si="6"/>
        <v>7.9827197595792598E-3</v>
      </c>
      <c r="N22" s="51">
        <f t="shared" si="7"/>
        <v>8.9346067398510948E-2</v>
      </c>
      <c r="O22" s="51">
        <f t="shared" si="8"/>
        <v>5.215443517164578E-2</v>
      </c>
      <c r="P22" s="51">
        <f t="shared" si="12"/>
        <v>0.40239101937380872</v>
      </c>
    </row>
    <row r="23" spans="2:16">
      <c r="B23" s="16">
        <v>18</v>
      </c>
      <c r="C23" s="17">
        <f t="shared" si="9"/>
        <v>5</v>
      </c>
      <c r="D23" s="17">
        <v>2</v>
      </c>
      <c r="E23" s="18">
        <f t="shared" si="0"/>
        <v>0.6</v>
      </c>
      <c r="F23" s="19">
        <f t="shared" si="10"/>
        <v>0.13636363636363633</v>
      </c>
      <c r="G23" s="18">
        <f t="shared" si="1"/>
        <v>0.86363636363636365</v>
      </c>
      <c r="H23" s="18">
        <f t="shared" si="2"/>
        <v>9.0909090909090912E-2</v>
      </c>
      <c r="I23" s="18">
        <f t="shared" si="3"/>
        <v>0.4</v>
      </c>
      <c r="J23" s="18">
        <f t="shared" si="4"/>
        <v>1.9924301646902065</v>
      </c>
      <c r="K23" s="51">
        <f t="shared" si="5"/>
        <v>0.13333333333333333</v>
      </c>
      <c r="L23" s="50">
        <f t="shared" si="11"/>
        <v>0.28787878787878785</v>
      </c>
      <c r="M23" s="51">
        <f t="shared" si="6"/>
        <v>5.3531179564237381E-3</v>
      </c>
      <c r="N23" s="51">
        <f t="shared" si="7"/>
        <v>7.3165004998453589E-2</v>
      </c>
      <c r="O23" s="51">
        <v>0</v>
      </c>
      <c r="P23" s="51">
        <f t="shared" si="12"/>
        <v>0.27976704616060533</v>
      </c>
    </row>
    <row r="24" spans="2:16">
      <c r="B24" s="16">
        <v>19</v>
      </c>
      <c r="C24" s="17">
        <f t="shared" si="9"/>
        <v>3</v>
      </c>
      <c r="D24" s="17">
        <v>2</v>
      </c>
      <c r="E24" s="18">
        <f t="shared" si="0"/>
        <v>0.33333333333333337</v>
      </c>
      <c r="F24" s="19">
        <f t="shared" si="10"/>
        <v>4.5454545454545449E-2</v>
      </c>
      <c r="G24" s="18">
        <f t="shared" si="1"/>
        <v>0.95454545454545459</v>
      </c>
      <c r="H24" s="18">
        <f t="shared" si="2"/>
        <v>9.0909090909090912E-2</v>
      </c>
      <c r="I24" s="18">
        <f t="shared" si="3"/>
        <v>0.66666666666666663</v>
      </c>
      <c r="J24" s="18">
        <f t="shared" si="4"/>
        <v>3.0910424533583161</v>
      </c>
      <c r="K24" s="51">
        <f t="shared" si="5"/>
        <v>0.66666666666666663</v>
      </c>
      <c r="L24" s="50">
        <f t="shared" si="11"/>
        <v>0.95454545454545447</v>
      </c>
      <c r="M24" s="51">
        <f t="shared" si="6"/>
        <v>1.9722013523666413E-3</v>
      </c>
      <c r="N24" s="51">
        <f t="shared" si="7"/>
        <v>4.4409473678108831E-2</v>
      </c>
      <c r="O24" s="51">
        <v>0</v>
      </c>
      <c r="P24" s="51">
        <f t="shared" si="12"/>
        <v>0.13249711386363874</v>
      </c>
    </row>
    <row r="25" spans="2:16" ht="15.75" thickBot="1">
      <c r="B25" s="20">
        <v>21</v>
      </c>
      <c r="C25" s="21">
        <f t="shared" si="9"/>
        <v>1</v>
      </c>
      <c r="D25" s="21">
        <v>1</v>
      </c>
      <c r="E25" s="22">
        <f t="shared" si="0"/>
        <v>0</v>
      </c>
      <c r="F25" s="23">
        <f t="shared" si="10"/>
        <v>0</v>
      </c>
      <c r="G25" s="22">
        <f t="shared" si="1"/>
        <v>1</v>
      </c>
      <c r="H25" s="22">
        <f t="shared" si="2"/>
        <v>4.5454545454545456E-2</v>
      </c>
      <c r="I25" s="22">
        <f t="shared" si="3"/>
        <v>1</v>
      </c>
      <c r="J25" s="22"/>
      <c r="K25" s="51"/>
      <c r="L25" s="25"/>
      <c r="M25" s="46"/>
      <c r="N25" s="47"/>
      <c r="O25" s="47"/>
      <c r="P25" s="48"/>
    </row>
    <row r="26" spans="2:16">
      <c r="B26" s="24"/>
      <c r="C26" s="24"/>
      <c r="D26" s="24"/>
      <c r="E26" s="25"/>
      <c r="J26" s="26"/>
      <c r="N26" s="3"/>
      <c r="O26" s="3"/>
      <c r="P26" s="3"/>
    </row>
    <row r="27" spans="2:16">
      <c r="B27" s="27"/>
      <c r="C27" s="27"/>
      <c r="D27" s="24">
        <f>SUM(D15:D25)</f>
        <v>22</v>
      </c>
      <c r="E27" s="27"/>
      <c r="H27" s="28">
        <f>SUM(H15:H25)</f>
        <v>1</v>
      </c>
      <c r="J27" s="29"/>
    </row>
    <row r="28" spans="2:16">
      <c r="B28" s="27"/>
      <c r="C28" s="27"/>
      <c r="D28" s="24"/>
      <c r="E28" s="27"/>
      <c r="H28" s="28"/>
      <c r="J28" s="29"/>
    </row>
    <row r="29" spans="2:16">
      <c r="B29" s="27"/>
      <c r="C29" s="27"/>
      <c r="D29" s="24"/>
      <c r="E29" s="27"/>
      <c r="H29" s="28"/>
      <c r="J29" s="29"/>
    </row>
    <row r="30" spans="2:16">
      <c r="B30" s="27"/>
      <c r="C30" s="27"/>
      <c r="D30" s="24"/>
      <c r="E30" s="27"/>
      <c r="H30" s="28"/>
      <c r="J30" s="29"/>
    </row>
    <row r="31" spans="2:16" ht="23.25" customHeight="1" thickBot="1">
      <c r="B31" s="30" t="s">
        <v>6</v>
      </c>
      <c r="C31" s="30" t="s">
        <v>7</v>
      </c>
      <c r="D31" s="30" t="s">
        <v>8</v>
      </c>
      <c r="E31" s="27"/>
      <c r="J31" s="29"/>
    </row>
    <row r="32" spans="2:16">
      <c r="B32" s="31">
        <v>1</v>
      </c>
      <c r="C32" s="32">
        <v>10</v>
      </c>
      <c r="D32" s="33">
        <v>1</v>
      </c>
      <c r="E32" t="s">
        <v>10</v>
      </c>
      <c r="F32">
        <f>PERCENTILE($C$32:$C$53,0.25)</f>
        <v>14</v>
      </c>
      <c r="G32" s="32">
        <v>10</v>
      </c>
      <c r="H32">
        <v>1</v>
      </c>
      <c r="J32" s="29"/>
    </row>
    <row r="33" spans="2:10">
      <c r="B33" s="34">
        <v>2</v>
      </c>
      <c r="C33" s="35">
        <v>11</v>
      </c>
      <c r="D33" s="36">
        <v>1</v>
      </c>
      <c r="E33" t="s">
        <v>49</v>
      </c>
      <c r="F33">
        <f>PERCENTILE($C$32:$C$53,0.5)</f>
        <v>15</v>
      </c>
      <c r="G33" s="35">
        <v>11</v>
      </c>
      <c r="H33">
        <v>1</v>
      </c>
      <c r="J33" s="29"/>
    </row>
    <row r="34" spans="2:10">
      <c r="B34" s="34">
        <v>3</v>
      </c>
      <c r="C34" s="35">
        <v>12</v>
      </c>
      <c r="D34" s="36">
        <v>1</v>
      </c>
      <c r="E34" t="s">
        <v>11</v>
      </c>
      <c r="F34">
        <f>PERCENTILE($C$32:$C$53,0.75)</f>
        <v>17</v>
      </c>
      <c r="G34" s="35">
        <v>12</v>
      </c>
      <c r="H34">
        <v>1</v>
      </c>
      <c r="J34" s="29"/>
    </row>
    <row r="35" spans="2:10">
      <c r="B35" s="34">
        <v>4</v>
      </c>
      <c r="C35" s="35">
        <v>13</v>
      </c>
      <c r="D35" s="36">
        <v>1</v>
      </c>
      <c r="G35" s="35">
        <v>13</v>
      </c>
      <c r="H35">
        <v>2</v>
      </c>
      <c r="J35" s="29"/>
    </row>
    <row r="36" spans="2:10">
      <c r="B36" s="34">
        <v>5</v>
      </c>
      <c r="C36" s="35">
        <v>13</v>
      </c>
      <c r="D36" s="36">
        <v>1</v>
      </c>
      <c r="G36" s="35">
        <v>14</v>
      </c>
      <c r="H36">
        <v>5</v>
      </c>
      <c r="J36" s="29"/>
    </row>
    <row r="37" spans="2:10">
      <c r="B37" s="34">
        <v>6</v>
      </c>
      <c r="C37" s="35">
        <v>14</v>
      </c>
      <c r="D37" s="36">
        <v>1</v>
      </c>
      <c r="G37" s="35">
        <v>15</v>
      </c>
      <c r="H37">
        <v>4</v>
      </c>
    </row>
    <row r="38" spans="2:10">
      <c r="B38" s="34">
        <v>7</v>
      </c>
      <c r="C38" s="35">
        <v>14</v>
      </c>
      <c r="D38" s="36">
        <v>1</v>
      </c>
      <c r="G38" s="35">
        <v>16</v>
      </c>
      <c r="H38">
        <v>1</v>
      </c>
    </row>
    <row r="39" spans="2:10">
      <c r="B39" s="34">
        <v>8</v>
      </c>
      <c r="C39" s="35">
        <v>14</v>
      </c>
      <c r="D39" s="36">
        <v>1</v>
      </c>
      <c r="G39" s="35">
        <v>17</v>
      </c>
      <c r="H39">
        <v>2</v>
      </c>
    </row>
    <row r="40" spans="2:10">
      <c r="B40" s="34">
        <v>9</v>
      </c>
      <c r="C40" s="35">
        <v>14</v>
      </c>
      <c r="D40" s="36">
        <v>1</v>
      </c>
      <c r="G40" s="35">
        <v>18</v>
      </c>
      <c r="H40">
        <v>2</v>
      </c>
    </row>
    <row r="41" spans="2:10">
      <c r="B41" s="34">
        <v>10</v>
      </c>
      <c r="C41" s="35">
        <v>14</v>
      </c>
      <c r="D41" s="36">
        <v>1</v>
      </c>
      <c r="G41" s="35">
        <v>19</v>
      </c>
      <c r="H41">
        <v>2</v>
      </c>
    </row>
    <row r="42" spans="2:10">
      <c r="B42" s="34">
        <v>11</v>
      </c>
      <c r="C42" s="35">
        <v>15</v>
      </c>
      <c r="D42" s="36">
        <v>1</v>
      </c>
      <c r="G42" s="35">
        <v>21</v>
      </c>
      <c r="H42">
        <v>1</v>
      </c>
    </row>
    <row r="43" spans="2:10">
      <c r="B43" s="34">
        <v>12</v>
      </c>
      <c r="C43" s="35">
        <v>15</v>
      </c>
      <c r="D43" s="36">
        <v>1</v>
      </c>
      <c r="G43" s="35"/>
    </row>
    <row r="44" spans="2:10">
      <c r="B44" s="34">
        <v>13</v>
      </c>
      <c r="C44" s="35">
        <v>15</v>
      </c>
      <c r="D44" s="36">
        <v>1</v>
      </c>
      <c r="G44" s="35"/>
    </row>
    <row r="45" spans="2:10">
      <c r="B45" s="34">
        <v>14</v>
      </c>
      <c r="C45" s="35">
        <v>15</v>
      </c>
      <c r="D45" s="36">
        <v>1</v>
      </c>
      <c r="G45" s="35"/>
    </row>
    <row r="46" spans="2:10">
      <c r="B46" s="34">
        <v>15</v>
      </c>
      <c r="C46" s="35">
        <v>16</v>
      </c>
      <c r="D46" s="36">
        <v>1</v>
      </c>
      <c r="G46" s="35"/>
    </row>
    <row r="47" spans="2:10">
      <c r="B47" s="34">
        <v>16</v>
      </c>
      <c r="C47" s="35">
        <v>17</v>
      </c>
      <c r="D47" s="36">
        <v>1</v>
      </c>
      <c r="G47" s="35"/>
    </row>
    <row r="48" spans="2:10">
      <c r="B48" s="34">
        <v>17</v>
      </c>
      <c r="C48" s="35">
        <v>17</v>
      </c>
      <c r="D48" s="36">
        <v>1</v>
      </c>
      <c r="G48" s="35"/>
    </row>
    <row r="49" spans="2:7">
      <c r="B49" s="34">
        <v>18</v>
      </c>
      <c r="C49" s="35">
        <v>18</v>
      </c>
      <c r="D49" s="36">
        <v>1</v>
      </c>
      <c r="G49" s="35"/>
    </row>
    <row r="50" spans="2:7">
      <c r="B50" s="34">
        <v>19</v>
      </c>
      <c r="C50" s="35">
        <v>18</v>
      </c>
      <c r="D50" s="36">
        <v>1</v>
      </c>
      <c r="G50" s="35"/>
    </row>
    <row r="51" spans="2:7">
      <c r="B51" s="34">
        <v>20</v>
      </c>
      <c r="C51" s="35">
        <v>19</v>
      </c>
      <c r="D51" s="36">
        <v>1</v>
      </c>
      <c r="G51" s="35"/>
    </row>
    <row r="52" spans="2:7">
      <c r="B52" s="34">
        <v>21</v>
      </c>
      <c r="C52" s="35">
        <v>19</v>
      </c>
      <c r="D52" s="36">
        <v>1</v>
      </c>
      <c r="G52" s="35"/>
    </row>
    <row r="53" spans="2:7" ht="15.75" thickBot="1">
      <c r="B53" s="37">
        <v>22</v>
      </c>
      <c r="C53" s="38">
        <v>21</v>
      </c>
      <c r="D53" s="39">
        <v>1</v>
      </c>
      <c r="G53" s="38"/>
    </row>
    <row r="55" spans="2:7">
      <c r="B55" s="27" t="s">
        <v>9</v>
      </c>
      <c r="C55" s="40"/>
      <c r="D55" s="27"/>
    </row>
    <row r="56" spans="2:7">
      <c r="B56" s="27" t="s">
        <v>10</v>
      </c>
      <c r="C56" s="27"/>
      <c r="D56" s="27"/>
    </row>
    <row r="57" spans="2:7">
      <c r="B57" s="27" t="s">
        <v>11</v>
      </c>
      <c r="C57" s="27"/>
    </row>
    <row r="58" spans="2:7">
      <c r="C58" s="41"/>
    </row>
    <row r="59" spans="2:7">
      <c r="B59" s="27" t="s">
        <v>12</v>
      </c>
    </row>
  </sheetData>
  <mergeCells count="2">
    <mergeCell ref="M13:M14"/>
    <mergeCell ref="N13:N1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9</xdr:col>
                <xdr:colOff>247650</xdr:colOff>
                <xdr:row>12</xdr:row>
                <xdr:rowOff>209550</xdr:rowOff>
              </from>
              <to>
                <xdr:col>9</xdr:col>
                <xdr:colOff>723900</xdr:colOff>
                <xdr:row>13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2</xdr:col>
                <xdr:colOff>190500</xdr:colOff>
                <xdr:row>12</xdr:row>
                <xdr:rowOff>419100</xdr:rowOff>
              </from>
              <to>
                <xdr:col>2</xdr:col>
                <xdr:colOff>428625</xdr:colOff>
                <xdr:row>13</xdr:row>
                <xdr:rowOff>257175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3</xdr:col>
                <xdr:colOff>257175</xdr:colOff>
                <xdr:row>13</xdr:row>
                <xdr:rowOff>19050</xdr:rowOff>
              </from>
              <to>
                <xdr:col>3</xdr:col>
                <xdr:colOff>504825</xdr:colOff>
                <xdr:row>13</xdr:row>
                <xdr:rowOff>238125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5</xdr:col>
                <xdr:colOff>104775</xdr:colOff>
                <xdr:row>12</xdr:row>
                <xdr:rowOff>190500</xdr:rowOff>
              </from>
              <to>
                <xdr:col>5</xdr:col>
                <xdr:colOff>523875</xdr:colOff>
                <xdr:row>13</xdr:row>
                <xdr:rowOff>57150</xdr:rowOff>
              </to>
            </anchor>
          </objectPr>
        </oleObject>
      </mc:Choice>
      <mc:Fallback>
        <oleObject progId="Equation.3" shapeId="1028" r:id="rId10"/>
      </mc:Fallback>
    </mc:AlternateContent>
    <mc:AlternateContent xmlns:mc="http://schemas.openxmlformats.org/markup-compatibility/2006">
      <mc:Choice Requires="x14">
        <oleObject progId="Equation.3" shapeId="1029" r:id="rId12">
          <objectPr defaultSize="0" autoPict="0" r:id="rId13">
            <anchor moveWithCells="1">
              <from>
                <xdr:col>6</xdr:col>
                <xdr:colOff>133350</xdr:colOff>
                <xdr:row>12</xdr:row>
                <xdr:rowOff>219075</xdr:rowOff>
              </from>
              <to>
                <xdr:col>6</xdr:col>
                <xdr:colOff>561975</xdr:colOff>
                <xdr:row>13</xdr:row>
                <xdr:rowOff>133350</xdr:rowOff>
              </to>
            </anchor>
          </objectPr>
        </oleObject>
      </mc:Choice>
      <mc:Fallback>
        <oleObject progId="Equation.3" shapeId="1029" r:id="rId12"/>
      </mc:Fallback>
    </mc:AlternateContent>
    <mc:AlternateContent xmlns:mc="http://schemas.openxmlformats.org/markup-compatibility/2006">
      <mc:Choice Requires="x14">
        <oleObject progId="Equation.3" shapeId="1030" r:id="rId14">
          <objectPr defaultSize="0" autoPict="0" r:id="rId15">
            <anchor moveWithCells="1">
              <from>
                <xdr:col>7</xdr:col>
                <xdr:colOff>133350</xdr:colOff>
                <xdr:row>12</xdr:row>
                <xdr:rowOff>219075</xdr:rowOff>
              </from>
              <to>
                <xdr:col>7</xdr:col>
                <xdr:colOff>552450</xdr:colOff>
                <xdr:row>13</xdr:row>
                <xdr:rowOff>104775</xdr:rowOff>
              </to>
            </anchor>
          </objectPr>
        </oleObject>
      </mc:Choice>
      <mc:Fallback>
        <oleObject progId="Equation.3" shapeId="1030" r:id="rId14"/>
      </mc:Fallback>
    </mc:AlternateContent>
    <mc:AlternateContent xmlns:mc="http://schemas.openxmlformats.org/markup-compatibility/2006">
      <mc:Choice Requires="x14">
        <oleObject progId="Equation.3" shapeId="1031" r:id="rId16">
          <objectPr defaultSize="0" autoPict="0" r:id="rId17">
            <anchor moveWithCells="1">
              <from>
                <xdr:col>8</xdr:col>
                <xdr:colOff>95250</xdr:colOff>
                <xdr:row>12</xdr:row>
                <xdr:rowOff>219075</xdr:rowOff>
              </from>
              <to>
                <xdr:col>8</xdr:col>
                <xdr:colOff>447675</xdr:colOff>
                <xdr:row>13</xdr:row>
                <xdr:rowOff>85725</xdr:rowOff>
              </to>
            </anchor>
          </objectPr>
        </oleObject>
      </mc:Choice>
      <mc:Fallback>
        <oleObject progId="Equation.3" shapeId="1031" r:id="rId16"/>
      </mc:Fallback>
    </mc:AlternateContent>
    <mc:AlternateContent xmlns:mc="http://schemas.openxmlformats.org/markup-compatibility/2006">
      <mc:Choice Requires="x14">
        <oleObject progId="Equation.3" shapeId="1033" r:id="rId18">
          <objectPr defaultSize="0" autoPict="0" r:id="rId19">
            <anchor moveWithCells="1" sizeWithCells="1">
              <from>
                <xdr:col>7</xdr:col>
                <xdr:colOff>142875</xdr:colOff>
                <xdr:row>7</xdr:row>
                <xdr:rowOff>180975</xdr:rowOff>
              </from>
              <to>
                <xdr:col>8</xdr:col>
                <xdr:colOff>180975</xdr:colOff>
                <xdr:row>11</xdr:row>
                <xdr:rowOff>38100</xdr:rowOff>
              </to>
            </anchor>
          </objectPr>
        </oleObject>
      </mc:Choice>
      <mc:Fallback>
        <oleObject progId="Equation.3" shapeId="1033" r:id="rId18"/>
      </mc:Fallback>
    </mc:AlternateContent>
    <mc:AlternateContent xmlns:mc="http://schemas.openxmlformats.org/markup-compatibility/2006">
      <mc:Choice Requires="x14">
        <oleObject progId="Equation.3" shapeId="1034" r:id="rId20">
          <objectPr defaultSize="0" autoPict="0" r:id="rId21">
            <anchor moveWithCells="1" sizeWithCells="1">
              <from>
                <xdr:col>4</xdr:col>
                <xdr:colOff>390525</xdr:colOff>
                <xdr:row>7</xdr:row>
                <xdr:rowOff>66675</xdr:rowOff>
              </from>
              <to>
                <xdr:col>7</xdr:col>
                <xdr:colOff>76200</xdr:colOff>
                <xdr:row>11</xdr:row>
                <xdr:rowOff>66675</xdr:rowOff>
              </to>
            </anchor>
          </objectPr>
        </oleObject>
      </mc:Choice>
      <mc:Fallback>
        <oleObject progId="Equation.3" shapeId="1034" r:id="rId20"/>
      </mc:Fallback>
    </mc:AlternateContent>
    <mc:AlternateContent xmlns:mc="http://schemas.openxmlformats.org/markup-compatibility/2006">
      <mc:Choice Requires="x14">
        <oleObject progId="Equation.3" shapeId="1035" r:id="rId22">
          <objectPr defaultSize="0" autoPict="0" r:id="rId23">
            <anchor moveWithCells="1" sizeWithCells="1">
              <from>
                <xdr:col>7</xdr:col>
                <xdr:colOff>314325</xdr:colOff>
                <xdr:row>3</xdr:row>
                <xdr:rowOff>38100</xdr:rowOff>
              </from>
              <to>
                <xdr:col>8</xdr:col>
                <xdr:colOff>142875</xdr:colOff>
                <xdr:row>6</xdr:row>
                <xdr:rowOff>19050</xdr:rowOff>
              </to>
            </anchor>
          </objectPr>
        </oleObject>
      </mc:Choice>
      <mc:Fallback>
        <oleObject progId="Equation.3" shapeId="1035" r:id="rId22"/>
      </mc:Fallback>
    </mc:AlternateContent>
    <mc:AlternateContent xmlns:mc="http://schemas.openxmlformats.org/markup-compatibility/2006">
      <mc:Choice Requires="x14">
        <oleObject progId="Equation.3" shapeId="1036" r:id="rId24">
          <objectPr defaultSize="0" autoPict="0" r:id="rId25">
            <anchor moveWithCells="1">
              <from>
                <xdr:col>4</xdr:col>
                <xdr:colOff>352425</xdr:colOff>
                <xdr:row>1</xdr:row>
                <xdr:rowOff>85725</xdr:rowOff>
              </from>
              <to>
                <xdr:col>6</xdr:col>
                <xdr:colOff>180975</xdr:colOff>
                <xdr:row>3</xdr:row>
                <xdr:rowOff>76200</xdr:rowOff>
              </to>
            </anchor>
          </objectPr>
        </oleObject>
      </mc:Choice>
      <mc:Fallback>
        <oleObject progId="Equation.3" shapeId="1036" r:id="rId24"/>
      </mc:Fallback>
    </mc:AlternateContent>
    <mc:AlternateContent xmlns:mc="http://schemas.openxmlformats.org/markup-compatibility/2006">
      <mc:Choice Requires="x14">
        <oleObject progId="Equation.3" shapeId="1039" r:id="rId26">
          <objectPr defaultSize="0" autoPict="0" r:id="rId11">
            <anchor moveWithCells="1">
              <from>
                <xdr:col>2</xdr:col>
                <xdr:colOff>104775</xdr:colOff>
                <xdr:row>0</xdr:row>
                <xdr:rowOff>190500</xdr:rowOff>
              </from>
              <to>
                <xdr:col>2</xdr:col>
                <xdr:colOff>523875</xdr:colOff>
                <xdr:row>2</xdr:row>
                <xdr:rowOff>142875</xdr:rowOff>
              </to>
            </anchor>
          </objectPr>
        </oleObject>
      </mc:Choice>
      <mc:Fallback>
        <oleObject progId="Equation.3" shapeId="1039" r:id="rId26"/>
      </mc:Fallback>
    </mc:AlternateContent>
    <mc:AlternateContent xmlns:mc="http://schemas.openxmlformats.org/markup-compatibility/2006">
      <mc:Choice Requires="x14">
        <oleObject progId="Equation.3" shapeId="1037" r:id="rId27">
          <objectPr defaultSize="0" autoPict="0" r:id="rId28">
            <anchor moveWithCells="1" sizeWithCells="1">
              <from>
                <xdr:col>4</xdr:col>
                <xdr:colOff>333375</xdr:colOff>
                <xdr:row>12</xdr:row>
                <xdr:rowOff>238125</xdr:rowOff>
              </from>
              <to>
                <xdr:col>4</xdr:col>
                <xdr:colOff>609600</xdr:colOff>
                <xdr:row>13</xdr:row>
                <xdr:rowOff>180975</xdr:rowOff>
              </to>
            </anchor>
          </objectPr>
        </oleObject>
      </mc:Choice>
      <mc:Fallback>
        <oleObject progId="Equation.3" shapeId="1037" r:id="rId27"/>
      </mc:Fallback>
    </mc:AlternateContent>
    <mc:AlternateContent xmlns:mc="http://schemas.openxmlformats.org/markup-compatibility/2006">
      <mc:Choice Requires="x14">
        <oleObject progId="Equation.3" shapeId="1038" r:id="rId29">
          <objectPr defaultSize="0" autoPict="0" r:id="rId30">
            <anchor moveWithCells="1" sizeWithCells="1">
              <from>
                <xdr:col>3</xdr:col>
                <xdr:colOff>142875</xdr:colOff>
                <xdr:row>8</xdr:row>
                <xdr:rowOff>0</xdr:rowOff>
              </from>
              <to>
                <xdr:col>4</xdr:col>
                <xdr:colOff>219075</xdr:colOff>
                <xdr:row>11</xdr:row>
                <xdr:rowOff>47625</xdr:rowOff>
              </to>
            </anchor>
          </objectPr>
        </oleObject>
      </mc:Choice>
      <mc:Fallback>
        <oleObject progId="Equation.3" shapeId="1038" r:id="rId29"/>
      </mc:Fallback>
    </mc:AlternateContent>
    <mc:AlternateContent xmlns:mc="http://schemas.openxmlformats.org/markup-compatibility/2006">
      <mc:Choice Requires="x14">
        <oleObject progId="Equation.3" shapeId="1040" r:id="rId31">
          <objectPr defaultSize="0" autoPict="0" r:id="rId32">
            <anchor moveWithCells="1">
              <from>
                <xdr:col>10</xdr:col>
                <xdr:colOff>28575</xdr:colOff>
                <xdr:row>12</xdr:row>
                <xdr:rowOff>142875</xdr:rowOff>
              </from>
              <to>
                <xdr:col>10</xdr:col>
                <xdr:colOff>809625</xdr:colOff>
                <xdr:row>13</xdr:row>
                <xdr:rowOff>123825</xdr:rowOff>
              </to>
            </anchor>
          </objectPr>
        </oleObject>
      </mc:Choice>
      <mc:Fallback>
        <oleObject progId="Equation.3" shapeId="1040" r:id="rId31"/>
      </mc:Fallback>
    </mc:AlternateContent>
    <mc:AlternateContent xmlns:mc="http://schemas.openxmlformats.org/markup-compatibility/2006">
      <mc:Choice Requires="x14">
        <oleObject progId="Equation.3" shapeId="1041" r:id="rId33">
          <objectPr defaultSize="0" autoPict="0" r:id="rId34">
            <anchor moveWithCells="1">
              <from>
                <xdr:col>11</xdr:col>
                <xdr:colOff>19050</xdr:colOff>
                <xdr:row>12</xdr:row>
                <xdr:rowOff>133350</xdr:rowOff>
              </from>
              <to>
                <xdr:col>11</xdr:col>
                <xdr:colOff>952500</xdr:colOff>
                <xdr:row>13</xdr:row>
                <xdr:rowOff>200025</xdr:rowOff>
              </to>
            </anchor>
          </objectPr>
        </oleObject>
      </mc:Choice>
      <mc:Fallback>
        <oleObject progId="Equation.3" shapeId="1041" r:id="rId33"/>
      </mc:Fallback>
    </mc:AlternateContent>
    <mc:AlternateContent xmlns:mc="http://schemas.openxmlformats.org/markup-compatibility/2006">
      <mc:Choice Requires="x14">
        <oleObject progId="Equation.3" shapeId="1042" r:id="rId35">
          <objectPr defaultSize="0" autoPict="0" r:id="rId36">
            <anchor moveWithCells="1" sizeWithCells="1">
              <from>
                <xdr:col>9</xdr:col>
                <xdr:colOff>28575</xdr:colOff>
                <xdr:row>10</xdr:row>
                <xdr:rowOff>9525</xdr:rowOff>
              </from>
              <to>
                <xdr:col>10</xdr:col>
                <xdr:colOff>285750</xdr:colOff>
                <xdr:row>11</xdr:row>
                <xdr:rowOff>104775</xdr:rowOff>
              </to>
            </anchor>
          </objectPr>
        </oleObject>
      </mc:Choice>
      <mc:Fallback>
        <oleObject progId="Equation.3" shapeId="1042" r:id="rId35"/>
      </mc:Fallback>
    </mc:AlternateContent>
    <mc:AlternateContent xmlns:mc="http://schemas.openxmlformats.org/markup-compatibility/2006">
      <mc:Choice Requires="x14">
        <oleObject progId="Equation.3" shapeId="1043" r:id="rId37">
          <objectPr defaultSize="0" autoPict="0" r:id="rId38">
            <anchor moveWithCells="1" sizeWithCells="1">
              <from>
                <xdr:col>12</xdr:col>
                <xdr:colOff>123825</xdr:colOff>
                <xdr:row>9</xdr:row>
                <xdr:rowOff>38100</xdr:rowOff>
              </from>
              <to>
                <xdr:col>14</xdr:col>
                <xdr:colOff>514350</xdr:colOff>
                <xdr:row>12</xdr:row>
                <xdr:rowOff>19050</xdr:rowOff>
              </to>
            </anchor>
          </objectPr>
        </oleObject>
      </mc:Choice>
      <mc:Fallback>
        <oleObject progId="Equation.3" shapeId="1043" r:id="rId37"/>
      </mc:Fallback>
    </mc:AlternateContent>
    <mc:AlternateContent xmlns:mc="http://schemas.openxmlformats.org/markup-compatibility/2006">
      <mc:Choice Requires="x14">
        <oleObject progId="Equation.3" shapeId="1044" r:id="rId39">
          <objectPr defaultSize="0" autoPict="0" r:id="rId40">
            <anchor moveWithCells="1" sizeWithCells="1">
              <from>
                <xdr:col>11</xdr:col>
                <xdr:colOff>1028700</xdr:colOff>
                <xdr:row>4</xdr:row>
                <xdr:rowOff>190500</xdr:rowOff>
              </from>
              <to>
                <xdr:col>15</xdr:col>
                <xdr:colOff>304800</xdr:colOff>
                <xdr:row>8</xdr:row>
                <xdr:rowOff>76200</xdr:rowOff>
              </to>
            </anchor>
          </objectPr>
        </oleObject>
      </mc:Choice>
      <mc:Fallback>
        <oleObject progId="Equation.3" shapeId="1044" r:id="rId39"/>
      </mc:Fallback>
    </mc:AlternateContent>
    <mc:AlternateContent xmlns:mc="http://schemas.openxmlformats.org/markup-compatibility/2006">
      <mc:Choice Requires="x14">
        <oleObject progId="Equation.DSMT4" shapeId="1045" r:id="rId41">
          <objectPr defaultSize="0" autoPict="0" r:id="rId42">
            <anchor moveWithCells="1" sizeWithCells="1">
              <from>
                <xdr:col>15</xdr:col>
                <xdr:colOff>323850</xdr:colOff>
                <xdr:row>10</xdr:row>
                <xdr:rowOff>9525</xdr:rowOff>
              </from>
              <to>
                <xdr:col>17</xdr:col>
                <xdr:colOff>257175</xdr:colOff>
                <xdr:row>11</xdr:row>
                <xdr:rowOff>95250</xdr:rowOff>
              </to>
            </anchor>
          </objectPr>
        </oleObject>
      </mc:Choice>
      <mc:Fallback>
        <oleObject progId="Equation.DSMT4" shapeId="1045" r:id="rId4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28"/>
  <sheetViews>
    <sheetView topLeftCell="A61" workbookViewId="0">
      <selection activeCell="C74" sqref="C74"/>
    </sheetView>
  </sheetViews>
  <sheetFormatPr baseColWidth="10" defaultRowHeight="15"/>
  <sheetData>
    <row r="4" spans="4:13">
      <c r="D4" s="53" t="s">
        <v>18</v>
      </c>
      <c r="E4" s="53"/>
      <c r="F4" s="53"/>
      <c r="G4" s="53"/>
      <c r="H4" s="53"/>
      <c r="I4" s="53"/>
      <c r="J4" s="53"/>
      <c r="K4" s="54"/>
    </row>
    <row r="5" spans="4:13">
      <c r="D5" s="55" t="s">
        <v>17</v>
      </c>
      <c r="E5" s="56" t="s">
        <v>19</v>
      </c>
      <c r="F5" s="57" t="s">
        <v>20</v>
      </c>
      <c r="G5" s="57" t="s">
        <v>21</v>
      </c>
      <c r="H5" s="57"/>
      <c r="I5" s="57" t="s">
        <v>22</v>
      </c>
      <c r="J5" s="58" t="s">
        <v>23</v>
      </c>
      <c r="K5" s="54"/>
    </row>
    <row r="6" spans="4:13" ht="24.75">
      <c r="D6" s="59"/>
      <c r="E6" s="60"/>
      <c r="F6" s="61"/>
      <c r="G6" s="62" t="s">
        <v>24</v>
      </c>
      <c r="H6" s="62" t="s">
        <v>25</v>
      </c>
      <c r="I6" s="61"/>
      <c r="J6" s="63"/>
      <c r="K6" s="54"/>
      <c r="L6" t="s">
        <v>5</v>
      </c>
      <c r="M6" t="s">
        <v>48</v>
      </c>
    </row>
    <row r="7" spans="4:13">
      <c r="D7" s="64" t="s">
        <v>26</v>
      </c>
      <c r="E7" s="65">
        <v>10</v>
      </c>
      <c r="F7" s="66">
        <v>1</v>
      </c>
      <c r="G7" s="76">
        <v>0.95454545454545459</v>
      </c>
      <c r="H7" s="76">
        <v>4.4409473678108838E-2</v>
      </c>
      <c r="I7" s="66">
        <v>1</v>
      </c>
      <c r="J7" s="67">
        <v>21</v>
      </c>
      <c r="K7" s="54"/>
      <c r="L7">
        <v>0.95454545454545459</v>
      </c>
      <c r="M7" s="49">
        <v>4.4409473678108838E-2</v>
      </c>
    </row>
    <row r="8" spans="4:13">
      <c r="D8" s="68" t="s">
        <v>27</v>
      </c>
      <c r="E8" s="69">
        <v>11</v>
      </c>
      <c r="F8" s="70">
        <v>1</v>
      </c>
      <c r="G8" s="77">
        <v>0.90909090909090906</v>
      </c>
      <c r="H8" s="77">
        <v>6.1290896587567464E-2</v>
      </c>
      <c r="I8" s="70">
        <v>2</v>
      </c>
      <c r="J8" s="71">
        <v>20</v>
      </c>
      <c r="K8" s="54"/>
      <c r="L8">
        <v>0.90909090909090906</v>
      </c>
      <c r="M8" s="49">
        <v>6.1290896587567457E-2</v>
      </c>
    </row>
    <row r="9" spans="4:13">
      <c r="D9" s="68" t="s">
        <v>28</v>
      </c>
      <c r="E9" s="69">
        <v>12</v>
      </c>
      <c r="F9" s="70">
        <v>1</v>
      </c>
      <c r="G9" s="77">
        <v>0.86363636363636354</v>
      </c>
      <c r="H9" s="77">
        <v>7.3165004998453603E-2</v>
      </c>
      <c r="I9" s="70">
        <v>3</v>
      </c>
      <c r="J9" s="71">
        <v>19</v>
      </c>
      <c r="K9" s="54"/>
      <c r="L9">
        <v>0.86363636363636354</v>
      </c>
      <c r="M9" s="49">
        <v>7.3165004998453603E-2</v>
      </c>
    </row>
    <row r="10" spans="4:13">
      <c r="D10" s="68" t="s">
        <v>29</v>
      </c>
      <c r="E10" s="69">
        <v>13</v>
      </c>
      <c r="F10" s="70">
        <v>1</v>
      </c>
      <c r="G10" s="77"/>
      <c r="H10" s="77"/>
      <c r="I10" s="70">
        <v>4</v>
      </c>
      <c r="J10" s="71">
        <v>18</v>
      </c>
      <c r="K10" s="54"/>
      <c r="L10">
        <v>0.7727272727272726</v>
      </c>
      <c r="M10" s="49">
        <v>8.9346067398510948E-2</v>
      </c>
    </row>
    <row r="11" spans="4:13">
      <c r="D11" s="68" t="s">
        <v>30</v>
      </c>
      <c r="E11" s="69">
        <v>13</v>
      </c>
      <c r="F11" s="70">
        <v>1</v>
      </c>
      <c r="G11" s="77">
        <v>0.7727272727272726</v>
      </c>
      <c r="H11" s="77">
        <v>8.9346067398510948E-2</v>
      </c>
      <c r="I11" s="70">
        <v>5</v>
      </c>
      <c r="J11" s="71">
        <v>17</v>
      </c>
      <c r="K11" s="54"/>
      <c r="L11">
        <v>0.5454545454545453</v>
      </c>
      <c r="M11" s="49">
        <v>0.10615894693111674</v>
      </c>
    </row>
    <row r="12" spans="4:13">
      <c r="D12" s="68" t="s">
        <v>31</v>
      </c>
      <c r="E12" s="69">
        <v>14</v>
      </c>
      <c r="F12" s="70">
        <v>1</v>
      </c>
      <c r="G12" s="77"/>
      <c r="H12" s="77"/>
      <c r="I12" s="70">
        <v>6</v>
      </c>
      <c r="J12" s="71">
        <v>16</v>
      </c>
      <c r="K12" s="54"/>
      <c r="L12">
        <v>0.36363636363636359</v>
      </c>
      <c r="M12" s="49">
        <v>0.10255928633050294</v>
      </c>
    </row>
    <row r="13" spans="4:13">
      <c r="D13" s="68" t="s">
        <v>32</v>
      </c>
      <c r="E13" s="69">
        <v>14</v>
      </c>
      <c r="F13" s="70">
        <v>1</v>
      </c>
      <c r="G13" s="77"/>
      <c r="H13" s="77"/>
      <c r="I13" s="70">
        <v>7</v>
      </c>
      <c r="J13" s="71">
        <v>15</v>
      </c>
      <c r="K13" s="54"/>
      <c r="L13">
        <v>0.31818181818181812</v>
      </c>
      <c r="M13" s="49">
        <v>9.9302601989238959E-2</v>
      </c>
    </row>
    <row r="14" spans="4:13">
      <c r="D14" s="68" t="s">
        <v>33</v>
      </c>
      <c r="E14" s="69">
        <v>14</v>
      </c>
      <c r="F14" s="70">
        <v>1</v>
      </c>
      <c r="G14" s="77"/>
      <c r="H14" s="77"/>
      <c r="I14" s="70">
        <v>8</v>
      </c>
      <c r="J14" s="71">
        <v>14</v>
      </c>
      <c r="K14" s="54"/>
      <c r="L14">
        <v>0.22727272727272724</v>
      </c>
      <c r="M14" s="49">
        <v>8.9346067398510948E-2</v>
      </c>
    </row>
    <row r="15" spans="4:13">
      <c r="D15" s="68" t="s">
        <v>34</v>
      </c>
      <c r="E15" s="69">
        <v>14</v>
      </c>
      <c r="F15" s="70">
        <v>1</v>
      </c>
      <c r="G15" s="77"/>
      <c r="H15" s="77"/>
      <c r="I15" s="70">
        <v>9</v>
      </c>
      <c r="J15" s="71">
        <v>13</v>
      </c>
      <c r="K15" s="54"/>
      <c r="L15">
        <v>0.13636363636363633</v>
      </c>
      <c r="M15" s="49">
        <v>7.3165004998453589E-2</v>
      </c>
    </row>
    <row r="16" spans="4:13">
      <c r="D16" s="68" t="s">
        <v>35</v>
      </c>
      <c r="E16" s="69">
        <v>14</v>
      </c>
      <c r="F16" s="70">
        <v>1</v>
      </c>
      <c r="G16" s="77">
        <v>0.5454545454545453</v>
      </c>
      <c r="H16" s="77">
        <v>0.10615894693111674</v>
      </c>
      <c r="I16" s="70">
        <v>10</v>
      </c>
      <c r="J16" s="71">
        <v>12</v>
      </c>
      <c r="K16" s="54"/>
      <c r="L16">
        <v>4.5454545454545449E-2</v>
      </c>
      <c r="M16" s="49">
        <v>4.4409473678108831E-2</v>
      </c>
    </row>
    <row r="17" spans="4:12">
      <c r="D17" s="68" t="s">
        <v>36</v>
      </c>
      <c r="E17" s="69">
        <v>15</v>
      </c>
      <c r="F17" s="70">
        <v>1</v>
      </c>
      <c r="G17" s="77"/>
      <c r="H17" s="77"/>
      <c r="I17" s="70">
        <v>11</v>
      </c>
      <c r="J17" s="71">
        <v>11</v>
      </c>
      <c r="K17" s="54"/>
      <c r="L17">
        <v>0</v>
      </c>
    </row>
    <row r="18" spans="4:12">
      <c r="D18" s="68" t="s">
        <v>37</v>
      </c>
      <c r="E18" s="69">
        <v>15</v>
      </c>
      <c r="F18" s="70">
        <v>1</v>
      </c>
      <c r="G18" s="77"/>
      <c r="H18" s="77"/>
      <c r="I18" s="70">
        <v>12</v>
      </c>
      <c r="J18" s="71">
        <v>10</v>
      </c>
      <c r="K18" s="54"/>
    </row>
    <row r="19" spans="4:12">
      <c r="D19" s="68" t="s">
        <v>38</v>
      </c>
      <c r="E19" s="69">
        <v>15</v>
      </c>
      <c r="F19" s="70">
        <v>1</v>
      </c>
      <c r="G19" s="77"/>
      <c r="H19" s="77"/>
      <c r="I19" s="70">
        <v>13</v>
      </c>
      <c r="J19" s="71">
        <v>9</v>
      </c>
      <c r="K19" s="54"/>
    </row>
    <row r="20" spans="4:12">
      <c r="D20" s="68" t="s">
        <v>39</v>
      </c>
      <c r="E20" s="69">
        <v>15</v>
      </c>
      <c r="F20" s="70">
        <v>1</v>
      </c>
      <c r="G20" s="77">
        <v>0.36363636363636359</v>
      </c>
      <c r="H20" s="77">
        <v>0.10255928633050294</v>
      </c>
      <c r="I20" s="70">
        <v>14</v>
      </c>
      <c r="J20" s="71">
        <v>8</v>
      </c>
      <c r="K20" s="54"/>
    </row>
    <row r="21" spans="4:12">
      <c r="D21" s="68" t="s">
        <v>40</v>
      </c>
      <c r="E21" s="69">
        <v>16</v>
      </c>
      <c r="F21" s="70">
        <v>1</v>
      </c>
      <c r="G21" s="77">
        <v>0.31818181818181812</v>
      </c>
      <c r="H21" s="77">
        <v>9.9302601989238959E-2</v>
      </c>
      <c r="I21" s="70">
        <v>15</v>
      </c>
      <c r="J21" s="71">
        <v>7</v>
      </c>
      <c r="K21" s="54"/>
    </row>
    <row r="22" spans="4:12">
      <c r="D22" s="68" t="s">
        <v>41</v>
      </c>
      <c r="E22" s="69">
        <v>17</v>
      </c>
      <c r="F22" s="70">
        <v>1</v>
      </c>
      <c r="G22" s="77"/>
      <c r="H22" s="77"/>
      <c r="I22" s="70">
        <v>16</v>
      </c>
      <c r="J22" s="71">
        <v>6</v>
      </c>
      <c r="K22" s="54"/>
    </row>
    <row r="23" spans="4:12">
      <c r="D23" s="68" t="s">
        <v>42</v>
      </c>
      <c r="E23" s="69">
        <v>17</v>
      </c>
      <c r="F23" s="70">
        <v>1</v>
      </c>
      <c r="G23" s="77">
        <v>0.22727272727272724</v>
      </c>
      <c r="H23" s="77">
        <v>8.9346067398510948E-2</v>
      </c>
      <c r="I23" s="70">
        <v>17</v>
      </c>
      <c r="J23" s="71">
        <v>5</v>
      </c>
      <c r="K23" s="54"/>
    </row>
    <row r="24" spans="4:12">
      <c r="D24" s="68" t="s">
        <v>43</v>
      </c>
      <c r="E24" s="69">
        <v>18</v>
      </c>
      <c r="F24" s="70">
        <v>1</v>
      </c>
      <c r="G24" s="77"/>
      <c r="H24" s="77"/>
      <c r="I24" s="70">
        <v>18</v>
      </c>
      <c r="J24" s="71">
        <v>4</v>
      </c>
      <c r="K24" s="54"/>
    </row>
    <row r="25" spans="4:12">
      <c r="D25" s="68" t="s">
        <v>44</v>
      </c>
      <c r="E25" s="69">
        <v>18</v>
      </c>
      <c r="F25" s="70">
        <v>1</v>
      </c>
      <c r="G25" s="77">
        <v>0.13636363636363633</v>
      </c>
      <c r="H25" s="77">
        <v>7.3165004998453589E-2</v>
      </c>
      <c r="I25" s="70">
        <v>19</v>
      </c>
      <c r="J25" s="71">
        <v>3</v>
      </c>
      <c r="K25" s="54"/>
    </row>
    <row r="26" spans="4:12">
      <c r="D26" s="68" t="s">
        <v>45</v>
      </c>
      <c r="E26" s="69">
        <v>19</v>
      </c>
      <c r="F26" s="70">
        <v>1</v>
      </c>
      <c r="G26" s="77"/>
      <c r="H26" s="77"/>
      <c r="I26" s="70">
        <v>20</v>
      </c>
      <c r="J26" s="71">
        <v>2</v>
      </c>
      <c r="K26" s="54"/>
    </row>
    <row r="27" spans="4:12">
      <c r="D27" s="68" t="s">
        <v>46</v>
      </c>
      <c r="E27" s="69">
        <v>19</v>
      </c>
      <c r="F27" s="70">
        <v>1</v>
      </c>
      <c r="G27" s="77">
        <v>4.5454545454545449E-2</v>
      </c>
      <c r="H27" s="77">
        <v>4.4409473678108831E-2</v>
      </c>
      <c r="I27" s="70">
        <v>21</v>
      </c>
      <c r="J27" s="71">
        <v>1</v>
      </c>
      <c r="K27" s="54"/>
    </row>
    <row r="28" spans="4:12">
      <c r="D28" s="72" t="s">
        <v>47</v>
      </c>
      <c r="E28" s="73">
        <v>21</v>
      </c>
      <c r="F28" s="74">
        <v>1</v>
      </c>
      <c r="G28" s="78">
        <v>0</v>
      </c>
      <c r="H28" s="78">
        <v>0</v>
      </c>
      <c r="I28" s="74">
        <v>22</v>
      </c>
      <c r="J28" s="75">
        <v>0</v>
      </c>
      <c r="K28" s="54"/>
    </row>
  </sheetData>
  <mergeCells count="7">
    <mergeCell ref="D4:J4"/>
    <mergeCell ref="D5:D6"/>
    <mergeCell ref="E5:E6"/>
    <mergeCell ref="F5:F6"/>
    <mergeCell ref="G5:H5"/>
    <mergeCell ref="I5:I6"/>
    <mergeCell ref="J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KM P1</vt:lpstr>
      <vt:lpstr>REPORTE SPSS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2021-11-25T05:38:37Z</dcterms:created>
  <dcterms:modified xsi:type="dcterms:W3CDTF">2021-11-27T04:12:22Z</dcterms:modified>
</cp:coreProperties>
</file>