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drawings/drawing2.xml" ContentType="application/vnd.openxmlformats-officedocument.drawing+xml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drawings/drawing3.xml" ContentType="application/vnd.openxmlformats-officedocument.drawing+xml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tda\OneDrive\Documentos\SEMESTRE 2022-1\SERIES DE TIEMPO\Análisis de Supervivencia\"/>
    </mc:Choice>
  </mc:AlternateContent>
  <xr:revisionPtr revIDLastSave="0" documentId="13_ncr:1_{60F8E656-EA94-4D64-B1CD-767E059A2D70}" xr6:coauthVersionLast="47" xr6:coauthVersionMax="47" xr10:uidLastSave="{00000000-0000-0000-0000-000000000000}"/>
  <bookViews>
    <workbookView xWindow="1520" yWindow="1520" windowWidth="2200" windowHeight="4790" activeTab="2" xr2:uid="{00000000-000D-0000-FFFF-FFFF00000000}"/>
  </bookViews>
  <sheets>
    <sheet name="KM" sheetId="2" r:id="rId1"/>
    <sheet name="EXP" sheetId="3" r:id="rId2"/>
    <sheet name="TAREA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4" l="1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32" i="4"/>
  <c r="J33" i="4"/>
  <c r="K33" i="4" s="1"/>
  <c r="J34" i="4"/>
  <c r="K34" i="4" s="1"/>
  <c r="J35" i="4"/>
  <c r="K35" i="4" s="1"/>
  <c r="J36" i="4"/>
  <c r="K36" i="4" s="1"/>
  <c r="J37" i="4"/>
  <c r="K37" i="4"/>
  <c r="J38" i="4"/>
  <c r="K38" i="4" s="1"/>
  <c r="J39" i="4"/>
  <c r="K39" i="4"/>
  <c r="J40" i="4"/>
  <c r="K40" i="4" s="1"/>
  <c r="J41" i="4"/>
  <c r="K41" i="4" s="1"/>
  <c r="J42" i="4"/>
  <c r="K42" i="4" s="1"/>
  <c r="J43" i="4"/>
  <c r="K43" i="4" s="1"/>
  <c r="J44" i="4"/>
  <c r="K44" i="4"/>
  <c r="J45" i="4"/>
  <c r="K45" i="4" s="1"/>
  <c r="J46" i="4"/>
  <c r="K46" i="4" s="1"/>
  <c r="J47" i="4"/>
  <c r="K47" i="4"/>
  <c r="J32" i="4"/>
  <c r="K32" i="4" s="1"/>
  <c r="H30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11" i="4"/>
  <c r="R11" i="4" s="1"/>
  <c r="S11" i="4" s="1"/>
  <c r="J11" i="4"/>
  <c r="C17" i="3"/>
  <c r="G9" i="3" s="1"/>
  <c r="H9" i="3" s="1"/>
  <c r="K9" i="2"/>
  <c r="K8" i="2"/>
  <c r="L8" i="2" s="1"/>
  <c r="L9" i="2" s="1"/>
  <c r="I8" i="2"/>
  <c r="H14" i="2"/>
  <c r="H13" i="2"/>
  <c r="H12" i="2"/>
  <c r="H11" i="2"/>
  <c r="H10" i="2"/>
  <c r="H9" i="2"/>
  <c r="H8" i="2"/>
  <c r="E8" i="2"/>
  <c r="F8" i="2" s="1"/>
  <c r="C10" i="2"/>
  <c r="C11" i="2" s="1"/>
  <c r="C9" i="2"/>
  <c r="I9" i="2" s="1"/>
  <c r="D15" i="2"/>
  <c r="P11" i="4" l="1"/>
  <c r="J12" i="4"/>
  <c r="J13" i="4" s="1"/>
  <c r="J14" i="4" s="1"/>
  <c r="J15" i="4" s="1"/>
  <c r="R15" i="4" s="1"/>
  <c r="L11" i="4"/>
  <c r="M11" i="4" s="1"/>
  <c r="K27" i="4"/>
  <c r="O22" i="4" s="1"/>
  <c r="C12" i="2"/>
  <c r="I11" i="2"/>
  <c r="E11" i="2"/>
  <c r="K11" i="2"/>
  <c r="O8" i="2"/>
  <c r="G8" i="2"/>
  <c r="J8" i="2"/>
  <c r="M8" i="2"/>
  <c r="N8" i="2" s="1"/>
  <c r="P8" i="2" s="1"/>
  <c r="G10" i="3"/>
  <c r="H10" i="3" s="1"/>
  <c r="K10" i="2"/>
  <c r="L10" i="2" s="1"/>
  <c r="L11" i="2" s="1"/>
  <c r="G4" i="3"/>
  <c r="H4" i="3" s="1"/>
  <c r="E9" i="2"/>
  <c r="F9" i="2" s="1"/>
  <c r="G5" i="3"/>
  <c r="H5" i="3" s="1"/>
  <c r="E10" i="2"/>
  <c r="G6" i="3"/>
  <c r="H6" i="3" s="1"/>
  <c r="I10" i="2"/>
  <c r="G7" i="3"/>
  <c r="H7" i="3" s="1"/>
  <c r="G8" i="3"/>
  <c r="H8" i="3" s="1"/>
  <c r="R12" i="4" l="1"/>
  <c r="S12" i="4" s="1"/>
  <c r="O14" i="4"/>
  <c r="L13" i="4"/>
  <c r="R14" i="4"/>
  <c r="O24" i="4"/>
  <c r="L14" i="4"/>
  <c r="O16" i="4"/>
  <c r="R13" i="4"/>
  <c r="P14" i="4"/>
  <c r="O23" i="4"/>
  <c r="P15" i="4"/>
  <c r="O15" i="4"/>
  <c r="O12" i="4"/>
  <c r="L12" i="4"/>
  <c r="M12" i="4" s="1"/>
  <c r="O26" i="4"/>
  <c r="O18" i="4"/>
  <c r="O20" i="4"/>
  <c r="P13" i="4"/>
  <c r="O13" i="4"/>
  <c r="T11" i="4"/>
  <c r="U11" i="4" s="1"/>
  <c r="V11" i="4" s="1"/>
  <c r="Q11" i="4"/>
  <c r="N11" i="4"/>
  <c r="O17" i="4"/>
  <c r="O19" i="4"/>
  <c r="P12" i="4"/>
  <c r="O21" i="4"/>
  <c r="J16" i="4"/>
  <c r="L15" i="4"/>
  <c r="O25" i="4"/>
  <c r="O11" i="4"/>
  <c r="G9" i="2"/>
  <c r="J9" i="2"/>
  <c r="F10" i="2"/>
  <c r="M9" i="2"/>
  <c r="N9" i="2" s="1"/>
  <c r="O9" i="2" s="1"/>
  <c r="L12" i="2"/>
  <c r="I12" i="2"/>
  <c r="E12" i="2"/>
  <c r="K12" i="2"/>
  <c r="C13" i="2"/>
  <c r="S13" i="4" l="1"/>
  <c r="S14" i="4" s="1"/>
  <c r="S15" i="4" s="1"/>
  <c r="T12" i="4"/>
  <c r="U12" i="4" s="1"/>
  <c r="V12" i="4" s="1"/>
  <c r="N12" i="4"/>
  <c r="Q12" i="4"/>
  <c r="M13" i="4"/>
  <c r="J17" i="4"/>
  <c r="R16" i="4"/>
  <c r="L16" i="4"/>
  <c r="P16" i="4"/>
  <c r="G10" i="2"/>
  <c r="J10" i="2"/>
  <c r="F11" i="2"/>
  <c r="M10" i="2"/>
  <c r="N10" i="2" s="1"/>
  <c r="P10" i="2" s="1"/>
  <c r="E13" i="2"/>
  <c r="K13" i="2"/>
  <c r="L13" i="2" s="1"/>
  <c r="C14" i="2"/>
  <c r="I13" i="2"/>
  <c r="P9" i="2"/>
  <c r="S16" i="4" l="1"/>
  <c r="J18" i="4"/>
  <c r="L17" i="4"/>
  <c r="P17" i="4"/>
  <c r="R17" i="4"/>
  <c r="M14" i="4"/>
  <c r="T13" i="4"/>
  <c r="U13" i="4" s="1"/>
  <c r="W13" i="4" s="1"/>
  <c r="N13" i="4"/>
  <c r="Q13" i="4"/>
  <c r="F12" i="2"/>
  <c r="J11" i="2"/>
  <c r="M11" i="2"/>
  <c r="N11" i="2" s="1"/>
  <c r="P11" i="2" s="1"/>
  <c r="G11" i="2"/>
  <c r="O10" i="2"/>
  <c r="I14" i="2"/>
  <c r="E14" i="2"/>
  <c r="S17" i="4" l="1"/>
  <c r="M15" i="4"/>
  <c r="T14" i="4"/>
  <c r="U14" i="4" s="1"/>
  <c r="V14" i="4" s="1"/>
  <c r="N14" i="4"/>
  <c r="Q14" i="4"/>
  <c r="V13" i="4"/>
  <c r="J19" i="4"/>
  <c r="P18" i="4"/>
  <c r="L18" i="4"/>
  <c r="R18" i="4"/>
  <c r="S18" i="4" s="1"/>
  <c r="O11" i="2"/>
  <c r="F13" i="2"/>
  <c r="J12" i="2"/>
  <c r="M12" i="2"/>
  <c r="N12" i="2" s="1"/>
  <c r="P12" i="2" s="1"/>
  <c r="G12" i="2"/>
  <c r="W14" i="4" l="1"/>
  <c r="J20" i="4"/>
  <c r="L19" i="4"/>
  <c r="P19" i="4"/>
  <c r="R19" i="4"/>
  <c r="S19" i="4" s="1"/>
  <c r="M16" i="4"/>
  <c r="T15" i="4"/>
  <c r="U15" i="4" s="1"/>
  <c r="W15" i="4" s="1"/>
  <c r="N15" i="4"/>
  <c r="Q15" i="4"/>
  <c r="F14" i="2"/>
  <c r="G14" i="2" s="1"/>
  <c r="J13" i="2"/>
  <c r="M13" i="2"/>
  <c r="N13" i="2" s="1"/>
  <c r="O13" i="2" s="1"/>
  <c r="G13" i="2"/>
  <c r="O12" i="2"/>
  <c r="M17" i="4" l="1"/>
  <c r="T16" i="4"/>
  <c r="U16" i="4" s="1"/>
  <c r="N16" i="4"/>
  <c r="Q16" i="4"/>
  <c r="W16" i="4"/>
  <c r="V16" i="4"/>
  <c r="V15" i="4"/>
  <c r="J21" i="4"/>
  <c r="L20" i="4"/>
  <c r="P20" i="4"/>
  <c r="R20" i="4"/>
  <c r="S20" i="4" s="1"/>
  <c r="P13" i="2"/>
  <c r="M18" i="4" l="1"/>
  <c r="Q17" i="4"/>
  <c r="T17" i="4"/>
  <c r="U17" i="4" s="1"/>
  <c r="V17" i="4" s="1"/>
  <c r="N17" i="4"/>
  <c r="J22" i="4"/>
  <c r="P21" i="4"/>
  <c r="L21" i="4"/>
  <c r="R21" i="4"/>
  <c r="S21" i="4" s="1"/>
  <c r="W17" i="4" l="1"/>
  <c r="J23" i="4"/>
  <c r="R22" i="4"/>
  <c r="S22" i="4" s="1"/>
  <c r="P22" i="4"/>
  <c r="L22" i="4"/>
  <c r="M19" i="4"/>
  <c r="N18" i="4"/>
  <c r="T18" i="4"/>
  <c r="U18" i="4" s="1"/>
  <c r="V18" i="4" s="1"/>
  <c r="Q18" i="4"/>
  <c r="M20" i="4" l="1"/>
  <c r="Q19" i="4"/>
  <c r="T19" i="4"/>
  <c r="U19" i="4" s="1"/>
  <c r="V19" i="4" s="1"/>
  <c r="N19" i="4"/>
  <c r="W18" i="4"/>
  <c r="J24" i="4"/>
  <c r="L23" i="4"/>
  <c r="P23" i="4"/>
  <c r="R23" i="4"/>
  <c r="S23" i="4" s="1"/>
  <c r="W19" i="4" l="1"/>
  <c r="M21" i="4"/>
  <c r="T20" i="4"/>
  <c r="U20" i="4" s="1"/>
  <c r="V20" i="4" s="1"/>
  <c r="N20" i="4"/>
  <c r="Q20" i="4"/>
  <c r="W20" i="4"/>
  <c r="J25" i="4"/>
  <c r="R24" i="4"/>
  <c r="S24" i="4" s="1"/>
  <c r="P24" i="4"/>
  <c r="L24" i="4"/>
  <c r="J26" i="4" l="1"/>
  <c r="L25" i="4"/>
  <c r="R25" i="4"/>
  <c r="S25" i="4" s="1"/>
  <c r="P25" i="4"/>
  <c r="M22" i="4"/>
  <c r="T21" i="4"/>
  <c r="U21" i="4" s="1"/>
  <c r="W21" i="4" s="1"/>
  <c r="N21" i="4"/>
  <c r="Q21" i="4"/>
  <c r="V21" i="4" l="1"/>
  <c r="M23" i="4"/>
  <c r="T22" i="4"/>
  <c r="U22" i="4" s="1"/>
  <c r="W22" i="4" s="1"/>
  <c r="N22" i="4"/>
  <c r="Q22" i="4"/>
  <c r="P26" i="4"/>
  <c r="L26" i="4"/>
  <c r="V22" i="4" l="1"/>
  <c r="M24" i="4"/>
  <c r="T23" i="4"/>
  <c r="U23" i="4" s="1"/>
  <c r="N23" i="4"/>
  <c r="Q23" i="4"/>
  <c r="M25" i="4" l="1"/>
  <c r="T24" i="4"/>
  <c r="U24" i="4" s="1"/>
  <c r="N24" i="4"/>
  <c r="Q24" i="4"/>
  <c r="W23" i="4"/>
  <c r="W24" i="4" l="1"/>
  <c r="M26" i="4"/>
  <c r="N26" i="4" s="1"/>
  <c r="T25" i="4"/>
  <c r="U25" i="4" s="1"/>
  <c r="N25" i="4"/>
  <c r="Q25" i="4"/>
  <c r="W25" i="4" l="1"/>
</calcChain>
</file>

<file path=xl/sharedStrings.xml><?xml version="1.0" encoding="utf-8"?>
<sst xmlns="http://schemas.openxmlformats.org/spreadsheetml/2006/main" count="40" uniqueCount="24">
  <si>
    <t>Tiempo de Supervivencia</t>
  </si>
  <si>
    <t xml:space="preserve">Sujetos vivos al inicio de t     </t>
  </si>
  <si>
    <t>Sujetos muertos durante  t</t>
  </si>
  <si>
    <t>V(S(t))</t>
  </si>
  <si>
    <t>EE S(t)</t>
  </si>
  <si>
    <t>Límte Inferior</t>
  </si>
  <si>
    <t>Límte Superior</t>
  </si>
  <si>
    <t>t</t>
  </si>
  <si>
    <t>S(t)</t>
  </si>
  <si>
    <t>F(t)</t>
  </si>
  <si>
    <t>S(t) Kaplan</t>
  </si>
  <si>
    <t>Sujeto</t>
  </si>
  <si>
    <t>Tiempo</t>
  </si>
  <si>
    <t>P(t)</t>
  </si>
  <si>
    <t>Lamda Est</t>
  </si>
  <si>
    <t>TAREA</t>
  </si>
  <si>
    <t>a)  Utilice los datos de la siguiente table y realice el análisis de supervivencia por Kaplan Meier</t>
  </si>
  <si>
    <t>b) Utilice los mismos datos y realice el análisis de supervivencia mediante ajuste de Exponencial Negativa</t>
  </si>
  <si>
    <t>d) Compare ambos procedimientos</t>
  </si>
  <si>
    <t>Total Sujetos</t>
  </si>
  <si>
    <t>Lambda</t>
  </si>
  <si>
    <t>Exp.</t>
  </si>
  <si>
    <t>Meier</t>
  </si>
  <si>
    <t>Exp - Meier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</si>
</sst>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0000000"/>
    <numFmt numFmtId="166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9" fontId="3" fillId="2" borderId="6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3" fillId="2" borderId="7" xfId="0" applyFont="1" applyFill="1" applyBorder="1" applyAlignment="1">
      <alignment horizontal="center" vertical="center" wrapText="1"/>
    </xf>
    <xf numFmtId="0" fontId="1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0" fontId="4" fillId="2" borderId="7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wrapText="1"/>
    </xf>
    <xf numFmtId="0" fontId="4" fillId="3" borderId="7" xfId="0" applyFont="1" applyFill="1" applyBorder="1" applyAlignment="1">
      <alignment horizontal="center" vertical="center" wrapText="1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8" xfId="0" applyFont="1" applyFill="1" applyBorder="1" applyAlignment="1">
      <alignment horizontal="center" vertical="center" wrapText="1"/>
    </xf>
    <xf numFmtId="0" fontId="0" fillId="0" borderId="0" xfId="0" applyBorder="1"/>
    <xf numFmtId="0" fontId="3" fillId="2" borderId="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TAREA!$K$31</c:f>
              <c:strCache>
                <c:ptCount val="1"/>
                <c:pt idx="0">
                  <c:v>Exp.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TAREA!$I$32:$I$47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33</c:v>
                </c:pt>
                <c:pt idx="12">
                  <c:v>40</c:v>
                </c:pt>
                <c:pt idx="13">
                  <c:v>46</c:v>
                </c:pt>
                <c:pt idx="14">
                  <c:v>57</c:v>
                </c:pt>
                <c:pt idx="15">
                  <c:v>70</c:v>
                </c:pt>
              </c:numCache>
            </c:numRef>
          </c:xVal>
          <c:yVal>
            <c:numRef>
              <c:f>TAREA!$K$32:$K$47</c:f>
              <c:numCache>
                <c:formatCode>0.00</c:formatCode>
                <c:ptCount val="16"/>
                <c:pt idx="0">
                  <c:v>0.95272769553287628</c:v>
                </c:pt>
                <c:pt idx="1">
                  <c:v>0.86478146087052032</c:v>
                </c:pt>
                <c:pt idx="2">
                  <c:v>0.823901248354725</c:v>
                </c:pt>
                <c:pt idx="3">
                  <c:v>0.7849535376916571</c:v>
                </c:pt>
                <c:pt idx="4">
                  <c:v>0.71249452516524447</c:v>
                </c:pt>
                <c:pt idx="5">
                  <c:v>0.64672419960461403</c:v>
                </c:pt>
                <c:pt idx="6">
                  <c:v>0.58702512872955193</c:v>
                </c:pt>
                <c:pt idx="7">
                  <c:v>0.53283687539545188</c:v>
                </c:pt>
                <c:pt idx="8">
                  <c:v>0.32830853646583613</c:v>
                </c:pt>
                <c:pt idx="9">
                  <c:v>0.2980023957657596</c:v>
                </c:pt>
                <c:pt idx="10">
                  <c:v>0.2704938130397152</c:v>
                </c:pt>
                <c:pt idx="11">
                  <c:v>0.20228797985564362</c:v>
                </c:pt>
                <c:pt idx="12">
                  <c:v>0.14412907815388332</c:v>
                </c:pt>
                <c:pt idx="13">
                  <c:v>0.1077864951163392</c:v>
                </c:pt>
                <c:pt idx="14">
                  <c:v>6.3273381170976251E-2</c:v>
                </c:pt>
                <c:pt idx="15">
                  <c:v>3.3714390718848408E-2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1-4BBB-AC23-5935FBAF33AF}"/>
            </c:ext>
          </c:extLst>
        </c:ser>
        <c:ser>
          <c:idx val="1"/>
          <c:order val="1"/>
          <c:tx>
            <c:strRef>
              <c:f>TAREA!$L$31</c:f>
              <c:strCache>
                <c:ptCount val="1"/>
                <c:pt idx="0">
                  <c:v>Meier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TAREA!$I$32:$I$47</c:f>
              <c:numCache>
                <c:formatCode>General</c:formatCode>
                <c:ptCount val="16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33</c:v>
                </c:pt>
                <c:pt idx="12">
                  <c:v>40</c:v>
                </c:pt>
                <c:pt idx="13">
                  <c:v>46</c:v>
                </c:pt>
                <c:pt idx="14">
                  <c:v>57</c:v>
                </c:pt>
                <c:pt idx="15">
                  <c:v>70</c:v>
                </c:pt>
              </c:numCache>
            </c:numRef>
          </c:xVal>
          <c:yVal>
            <c:numRef>
              <c:f>TAREA!$L$32:$L$47</c:f>
              <c:numCache>
                <c:formatCode>General</c:formatCode>
                <c:ptCount val="16"/>
                <c:pt idx="0">
                  <c:v>0.95</c:v>
                </c:pt>
                <c:pt idx="1">
                  <c:v>0.85</c:v>
                </c:pt>
                <c:pt idx="2">
                  <c:v>0.75</c:v>
                </c:pt>
                <c:pt idx="3">
                  <c:v>0.7</c:v>
                </c:pt>
                <c:pt idx="4">
                  <c:v>0.65</c:v>
                </c:pt>
                <c:pt idx="5">
                  <c:v>0.55000000000000004</c:v>
                </c:pt>
                <c:pt idx="6">
                  <c:v>0.5</c:v>
                </c:pt>
                <c:pt idx="7">
                  <c:v>0.45</c:v>
                </c:pt>
                <c:pt idx="8">
                  <c:v>0.35000000000000003</c:v>
                </c:pt>
                <c:pt idx="9">
                  <c:v>0.30000000000000004</c:v>
                </c:pt>
                <c:pt idx="10">
                  <c:v>0.25000000000000006</c:v>
                </c:pt>
                <c:pt idx="11">
                  <c:v>0.20000000000000007</c:v>
                </c:pt>
                <c:pt idx="12">
                  <c:v>0.15000000000000005</c:v>
                </c:pt>
                <c:pt idx="13">
                  <c:v>0.10000000000000005</c:v>
                </c:pt>
                <c:pt idx="14">
                  <c:v>5.0000000000000024E-2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B1-4BBB-AC23-5935FBAF3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8828527"/>
        <c:axId val="1208821455"/>
      </c:scatterChart>
      <c:valAx>
        <c:axId val="1208828527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8821455"/>
        <c:crosses val="autoZero"/>
        <c:crossBetween val="midCat"/>
      </c:valAx>
      <c:valAx>
        <c:axId val="1208821455"/>
        <c:scaling>
          <c:orientation val="minMax"/>
          <c:max val="1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08828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w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w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w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18.emf"/><Relationship Id="rId2" Type="http://schemas.openxmlformats.org/officeDocument/2006/relationships/image" Target="../media/image17.emf"/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17.emf"/><Relationship Id="rId13" Type="http://schemas.openxmlformats.org/officeDocument/2006/relationships/image" Target="../media/image3.emf"/><Relationship Id="rId18" Type="http://schemas.openxmlformats.org/officeDocument/2006/relationships/image" Target="../media/image9.emf"/><Relationship Id="rId3" Type="http://schemas.openxmlformats.org/officeDocument/2006/relationships/image" Target="../media/image12.wmf"/><Relationship Id="rId7" Type="http://schemas.openxmlformats.org/officeDocument/2006/relationships/image" Target="../media/image16.emf"/><Relationship Id="rId12" Type="http://schemas.openxmlformats.org/officeDocument/2006/relationships/image" Target="../media/image2.emf"/><Relationship Id="rId17" Type="http://schemas.openxmlformats.org/officeDocument/2006/relationships/image" Target="../media/image8.emf"/><Relationship Id="rId2" Type="http://schemas.openxmlformats.org/officeDocument/2006/relationships/image" Target="../media/image11.emf"/><Relationship Id="rId16" Type="http://schemas.openxmlformats.org/officeDocument/2006/relationships/image" Target="../media/image7.emf"/><Relationship Id="rId1" Type="http://schemas.openxmlformats.org/officeDocument/2006/relationships/image" Target="../media/image10.emf"/><Relationship Id="rId6" Type="http://schemas.openxmlformats.org/officeDocument/2006/relationships/image" Target="../media/image15.emf"/><Relationship Id="rId11" Type="http://schemas.openxmlformats.org/officeDocument/2006/relationships/image" Target="../media/image1.emf"/><Relationship Id="rId5" Type="http://schemas.openxmlformats.org/officeDocument/2006/relationships/image" Target="../media/image14.wmf"/><Relationship Id="rId15" Type="http://schemas.openxmlformats.org/officeDocument/2006/relationships/image" Target="../media/image6.emf"/><Relationship Id="rId10" Type="http://schemas.openxmlformats.org/officeDocument/2006/relationships/image" Target="../media/image4.emf"/><Relationship Id="rId4" Type="http://schemas.openxmlformats.org/officeDocument/2006/relationships/image" Target="../media/image13.wmf"/><Relationship Id="rId9" Type="http://schemas.openxmlformats.org/officeDocument/2006/relationships/image" Target="../media/image18.emf"/><Relationship Id="rId14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69850</xdr:colOff>
          <xdr:row>5</xdr:row>
          <xdr:rowOff>209550</xdr:rowOff>
        </xdr:from>
        <xdr:to>
          <xdr:col>9</xdr:col>
          <xdr:colOff>546100</xdr:colOff>
          <xdr:row>6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450850</xdr:colOff>
          <xdr:row>5</xdr:row>
          <xdr:rowOff>374650</xdr:rowOff>
        </xdr:from>
        <xdr:to>
          <xdr:col>2</xdr:col>
          <xdr:colOff>685800</xdr:colOff>
          <xdr:row>7</xdr:row>
          <xdr:rowOff>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5</xdr:row>
          <xdr:rowOff>381000</xdr:rowOff>
        </xdr:from>
        <xdr:to>
          <xdr:col>3</xdr:col>
          <xdr:colOff>666750</xdr:colOff>
          <xdr:row>7</xdr:row>
          <xdr:rowOff>12700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0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107950</xdr:colOff>
          <xdr:row>5</xdr:row>
          <xdr:rowOff>190500</xdr:rowOff>
        </xdr:from>
        <xdr:to>
          <xdr:col>5</xdr:col>
          <xdr:colOff>666750</xdr:colOff>
          <xdr:row>6</xdr:row>
          <xdr:rowOff>12700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0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5</xdr:row>
          <xdr:rowOff>222250</xdr:rowOff>
        </xdr:from>
        <xdr:to>
          <xdr:col>6</xdr:col>
          <xdr:colOff>565150</xdr:colOff>
          <xdr:row>6</xdr:row>
          <xdr:rowOff>57150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0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133350</xdr:colOff>
          <xdr:row>5</xdr:row>
          <xdr:rowOff>222250</xdr:rowOff>
        </xdr:from>
        <xdr:to>
          <xdr:col>7</xdr:col>
          <xdr:colOff>552450</xdr:colOff>
          <xdr:row>6</xdr:row>
          <xdr:rowOff>38100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0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5</xdr:row>
          <xdr:rowOff>222250</xdr:rowOff>
        </xdr:from>
        <xdr:to>
          <xdr:col>8</xdr:col>
          <xdr:colOff>450850</xdr:colOff>
          <xdr:row>6</xdr:row>
          <xdr:rowOff>95250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31750</xdr:colOff>
          <xdr:row>5</xdr:row>
          <xdr:rowOff>171450</xdr:rowOff>
        </xdr:from>
        <xdr:to>
          <xdr:col>10</xdr:col>
          <xdr:colOff>762000</xdr:colOff>
          <xdr:row>6</xdr:row>
          <xdr:rowOff>69850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0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19050</xdr:colOff>
          <xdr:row>5</xdr:row>
          <xdr:rowOff>133350</xdr:rowOff>
        </xdr:from>
        <xdr:to>
          <xdr:col>12</xdr:col>
          <xdr:colOff>0</xdr:colOff>
          <xdr:row>6</xdr:row>
          <xdr:rowOff>88900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0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679450</xdr:colOff>
          <xdr:row>1</xdr:row>
          <xdr:rowOff>114300</xdr:rowOff>
        </xdr:from>
        <xdr:to>
          <xdr:col>15</xdr:col>
          <xdr:colOff>400050</xdr:colOff>
          <xdr:row>4</xdr:row>
          <xdr:rowOff>127000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0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184150</xdr:colOff>
          <xdr:row>1</xdr:row>
          <xdr:rowOff>171450</xdr:rowOff>
        </xdr:from>
        <xdr:to>
          <xdr:col>10</xdr:col>
          <xdr:colOff>438150</xdr:colOff>
          <xdr:row>3</xdr:row>
          <xdr:rowOff>76200</xdr:rowOff>
        </xdr:to>
        <xdr:sp macro="" textlink="">
          <xdr:nvSpPr>
            <xdr:cNvPr id="2059" name="Object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0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723900</xdr:colOff>
          <xdr:row>1</xdr:row>
          <xdr:rowOff>95250</xdr:rowOff>
        </xdr:from>
        <xdr:to>
          <xdr:col>7</xdr:col>
          <xdr:colOff>603250</xdr:colOff>
          <xdr:row>4</xdr:row>
          <xdr:rowOff>0</xdr:rowOff>
        </xdr:to>
        <xdr:sp macro="" textlink="">
          <xdr:nvSpPr>
            <xdr:cNvPr id="2060" name="Object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0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69850</xdr:colOff>
          <xdr:row>1</xdr:row>
          <xdr:rowOff>184150</xdr:rowOff>
        </xdr:from>
        <xdr:to>
          <xdr:col>6</xdr:col>
          <xdr:colOff>336550</xdr:colOff>
          <xdr:row>4</xdr:row>
          <xdr:rowOff>57150</xdr:rowOff>
        </xdr:to>
        <xdr:sp macro="" textlink="">
          <xdr:nvSpPr>
            <xdr:cNvPr id="2061" name="Object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0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107950</xdr:colOff>
          <xdr:row>1</xdr:row>
          <xdr:rowOff>88900</xdr:rowOff>
        </xdr:from>
        <xdr:to>
          <xdr:col>8</xdr:col>
          <xdr:colOff>717550</xdr:colOff>
          <xdr:row>4</xdr:row>
          <xdr:rowOff>50800</xdr:rowOff>
        </xdr:to>
        <xdr:sp macro="" textlink="">
          <xdr:nvSpPr>
            <xdr:cNvPr id="2062" name="Object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0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565150</xdr:colOff>
          <xdr:row>1</xdr:row>
          <xdr:rowOff>171450</xdr:rowOff>
        </xdr:from>
        <xdr:to>
          <xdr:col>4</xdr:col>
          <xdr:colOff>895350</xdr:colOff>
          <xdr:row>4</xdr:row>
          <xdr:rowOff>50800</xdr:rowOff>
        </xdr:to>
        <xdr:sp macro="" textlink="">
          <xdr:nvSpPr>
            <xdr:cNvPr id="2067" name="Object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0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0</xdr:row>
      <xdr:rowOff>76200</xdr:rowOff>
    </xdr:from>
    <xdr:to>
      <xdr:col>15</xdr:col>
      <xdr:colOff>466725</xdr:colOff>
      <xdr:row>15</xdr:row>
      <xdr:rowOff>0</xdr:rowOff>
    </xdr:to>
    <xdr:pic>
      <xdr:nvPicPr>
        <xdr:cNvPr id="4" name="3 Imagen" descr="EXPONENCIAL%20NEGATIVA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6200"/>
          <a:ext cx="3838575" cy="3000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114300</xdr:colOff>
          <xdr:row>12</xdr:row>
          <xdr:rowOff>76200</xdr:rowOff>
        </xdr:from>
        <xdr:to>
          <xdr:col>8</xdr:col>
          <xdr:colOff>133350</xdr:colOff>
          <xdr:row>15</xdr:row>
          <xdr:rowOff>127000</xdr:rowOff>
        </xdr:to>
        <xdr:sp macro="" textlink="">
          <xdr:nvSpPr>
            <xdr:cNvPr id="3076" name="2 Objeto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476250</xdr:colOff>
          <xdr:row>12</xdr:row>
          <xdr:rowOff>133350</xdr:rowOff>
        </xdr:from>
        <xdr:to>
          <xdr:col>9</xdr:col>
          <xdr:colOff>641350</xdr:colOff>
          <xdr:row>15</xdr:row>
          <xdr:rowOff>38100</xdr:rowOff>
        </xdr:to>
        <xdr:sp macro="" textlink="">
          <xdr:nvSpPr>
            <xdr:cNvPr id="3077" name="14 Objeto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641350</xdr:colOff>
          <xdr:row>12</xdr:row>
          <xdr:rowOff>107950</xdr:rowOff>
        </xdr:from>
        <xdr:to>
          <xdr:col>5</xdr:col>
          <xdr:colOff>533400</xdr:colOff>
          <xdr:row>16</xdr:row>
          <xdr:rowOff>31750</xdr:rowOff>
        </xdr:to>
        <xdr:sp macro="" textlink="">
          <xdr:nvSpPr>
            <xdr:cNvPr id="3078" name="11 Objeto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67982</xdr:colOff>
          <xdr:row>8</xdr:row>
          <xdr:rowOff>126626</xdr:rowOff>
        </xdr:from>
        <xdr:to>
          <xdr:col>16</xdr:col>
          <xdr:colOff>324791</xdr:colOff>
          <xdr:row>9</xdr:row>
          <xdr:rowOff>97117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2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266700</xdr:colOff>
          <xdr:row>8</xdr:row>
          <xdr:rowOff>184150</xdr:rowOff>
        </xdr:from>
        <xdr:to>
          <xdr:col>10</xdr:col>
          <xdr:colOff>133350</xdr:colOff>
          <xdr:row>10</xdr:row>
          <xdr:rowOff>44450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2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254000</xdr:colOff>
          <xdr:row>8</xdr:row>
          <xdr:rowOff>196850</xdr:rowOff>
        </xdr:from>
        <xdr:to>
          <xdr:col>10</xdr:col>
          <xdr:colOff>501650</xdr:colOff>
          <xdr:row>10</xdr:row>
          <xdr:rowOff>38100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2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71418</xdr:colOff>
          <xdr:row>8</xdr:row>
          <xdr:rowOff>102348</xdr:rowOff>
        </xdr:from>
        <xdr:to>
          <xdr:col>12</xdr:col>
          <xdr:colOff>412750</xdr:colOff>
          <xdr:row>9</xdr:row>
          <xdr:rowOff>127001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2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58271</xdr:colOff>
          <xdr:row>8</xdr:row>
          <xdr:rowOff>28761</xdr:rowOff>
        </xdr:from>
        <xdr:to>
          <xdr:col>13</xdr:col>
          <xdr:colOff>395878</xdr:colOff>
          <xdr:row>9</xdr:row>
          <xdr:rowOff>126999</xdr:rowOff>
        </xdr:to>
        <xdr:sp macro="" textlink="">
          <xdr:nvSpPr>
            <xdr:cNvPr id="4107" name="Object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2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26147</xdr:colOff>
          <xdr:row>8</xdr:row>
          <xdr:rowOff>72465</xdr:rowOff>
        </xdr:from>
        <xdr:to>
          <xdr:col>14</xdr:col>
          <xdr:colOff>295965</xdr:colOff>
          <xdr:row>9</xdr:row>
          <xdr:rowOff>89647</xdr:rowOff>
        </xdr:to>
        <xdr:sp macro="" textlink="">
          <xdr:nvSpPr>
            <xdr:cNvPr id="4108" name="Object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2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43329</xdr:colOff>
          <xdr:row>8</xdr:row>
          <xdr:rowOff>51173</xdr:rowOff>
        </xdr:from>
        <xdr:to>
          <xdr:col>15</xdr:col>
          <xdr:colOff>281799</xdr:colOff>
          <xdr:row>9</xdr:row>
          <xdr:rowOff>119529</xdr:rowOff>
        </xdr:to>
        <xdr:sp macro="" textlink="">
          <xdr:nvSpPr>
            <xdr:cNvPr id="4109" name="Object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2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45571</xdr:colOff>
          <xdr:row>8</xdr:row>
          <xdr:rowOff>23533</xdr:rowOff>
        </xdr:from>
        <xdr:to>
          <xdr:col>17</xdr:col>
          <xdr:colOff>577443</xdr:colOff>
          <xdr:row>9</xdr:row>
          <xdr:rowOff>171824</xdr:rowOff>
        </xdr:to>
        <xdr:sp macro="" textlink="">
          <xdr:nvSpPr>
            <xdr:cNvPr id="4110" name="Object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2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36980</xdr:colOff>
          <xdr:row>7</xdr:row>
          <xdr:rowOff>168835</xdr:rowOff>
        </xdr:from>
        <xdr:to>
          <xdr:col>18</xdr:col>
          <xdr:colOff>649942</xdr:colOff>
          <xdr:row>10</xdr:row>
          <xdr:rowOff>34175</xdr:rowOff>
        </xdr:to>
        <xdr:sp macro="" textlink="">
          <xdr:nvSpPr>
            <xdr:cNvPr id="4111" name="Object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2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292100</xdr:colOff>
          <xdr:row>5</xdr:row>
          <xdr:rowOff>82550</xdr:rowOff>
        </xdr:from>
        <xdr:to>
          <xdr:col>23</xdr:col>
          <xdr:colOff>107950</xdr:colOff>
          <xdr:row>7</xdr:row>
          <xdr:rowOff>127000</xdr:rowOff>
        </xdr:to>
        <xdr:sp macro="" textlink="">
          <xdr:nvSpPr>
            <xdr:cNvPr id="4112" name="Object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2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0</xdr:colOff>
          <xdr:row>6</xdr:row>
          <xdr:rowOff>95250</xdr:rowOff>
        </xdr:from>
        <xdr:to>
          <xdr:col>17</xdr:col>
          <xdr:colOff>254000</xdr:colOff>
          <xdr:row>7</xdr:row>
          <xdr:rowOff>38100</xdr:rowOff>
        </xdr:to>
        <xdr:sp macro="" textlink="">
          <xdr:nvSpPr>
            <xdr:cNvPr id="4113" name="Object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2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50800</xdr:colOff>
          <xdr:row>5</xdr:row>
          <xdr:rowOff>50800</xdr:rowOff>
        </xdr:from>
        <xdr:to>
          <xdr:col>14</xdr:col>
          <xdr:colOff>692150</xdr:colOff>
          <xdr:row>6</xdr:row>
          <xdr:rowOff>298450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2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571500</xdr:colOff>
          <xdr:row>5</xdr:row>
          <xdr:rowOff>165100</xdr:rowOff>
        </xdr:from>
        <xdr:to>
          <xdr:col>13</xdr:col>
          <xdr:colOff>374650</xdr:colOff>
          <xdr:row>7</xdr:row>
          <xdr:rowOff>69850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2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146050</xdr:colOff>
          <xdr:row>5</xdr:row>
          <xdr:rowOff>177800</xdr:rowOff>
        </xdr:from>
        <xdr:to>
          <xdr:col>15</xdr:col>
          <xdr:colOff>755650</xdr:colOff>
          <xdr:row>7</xdr:row>
          <xdr:rowOff>171450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2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260350</xdr:colOff>
          <xdr:row>5</xdr:row>
          <xdr:rowOff>127000</xdr:rowOff>
        </xdr:from>
        <xdr:to>
          <xdr:col>11</xdr:col>
          <xdr:colOff>590550</xdr:colOff>
          <xdr:row>7</xdr:row>
          <xdr:rowOff>38100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2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43330</xdr:colOff>
          <xdr:row>29</xdr:row>
          <xdr:rowOff>125881</xdr:rowOff>
        </xdr:from>
        <xdr:to>
          <xdr:col>9</xdr:col>
          <xdr:colOff>322882</xdr:colOff>
          <xdr:row>30</xdr:row>
          <xdr:rowOff>7472</xdr:rowOff>
        </xdr:to>
        <xdr:sp macro="" textlink="">
          <xdr:nvSpPr>
            <xdr:cNvPr id="4118" name="Object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2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55657</xdr:colOff>
          <xdr:row>29</xdr:row>
          <xdr:rowOff>94879</xdr:rowOff>
        </xdr:from>
        <xdr:to>
          <xdr:col>10</xdr:col>
          <xdr:colOff>433295</xdr:colOff>
          <xdr:row>30</xdr:row>
          <xdr:rowOff>3480</xdr:rowOff>
        </xdr:to>
        <xdr:sp macro="" textlink="">
          <xdr:nvSpPr>
            <xdr:cNvPr id="4119" name="Object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2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177054</xdr:colOff>
          <xdr:row>47</xdr:row>
          <xdr:rowOff>122516</xdr:rowOff>
        </xdr:from>
        <xdr:to>
          <xdr:col>15</xdr:col>
          <xdr:colOff>362726</xdr:colOff>
          <xdr:row>51</xdr:row>
          <xdr:rowOff>171823</xdr:rowOff>
        </xdr:to>
        <xdr:sp macro="" textlink="">
          <xdr:nvSpPr>
            <xdr:cNvPr id="4120" name="2 Objeto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2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236071</xdr:colOff>
          <xdr:row>48</xdr:row>
          <xdr:rowOff>82550</xdr:rowOff>
        </xdr:from>
        <xdr:to>
          <xdr:col>17</xdr:col>
          <xdr:colOff>537883</xdr:colOff>
          <xdr:row>51</xdr:row>
          <xdr:rowOff>84938</xdr:rowOff>
        </xdr:to>
        <xdr:sp macro="" textlink="">
          <xdr:nvSpPr>
            <xdr:cNvPr id="4121" name="14 Objeto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2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98986</xdr:colOff>
          <xdr:row>48</xdr:row>
          <xdr:rowOff>87033</xdr:rowOff>
        </xdr:from>
        <xdr:to>
          <xdr:col>12</xdr:col>
          <xdr:colOff>469153</xdr:colOff>
          <xdr:row>52</xdr:row>
          <xdr:rowOff>8218</xdr:rowOff>
        </xdr:to>
        <xdr:sp macro="" textlink="">
          <xdr:nvSpPr>
            <xdr:cNvPr id="4122" name="11 Objeto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2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85538</xdr:colOff>
          <xdr:row>29</xdr:row>
          <xdr:rowOff>102347</xdr:rowOff>
        </xdr:from>
        <xdr:to>
          <xdr:col>11</xdr:col>
          <xdr:colOff>507870</xdr:colOff>
          <xdr:row>30</xdr:row>
          <xdr:rowOff>52295</xdr:rowOff>
        </xdr:to>
        <xdr:sp macro="" textlink="">
          <xdr:nvSpPr>
            <xdr:cNvPr id="4123" name="Object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2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7470</xdr:colOff>
      <xdr:row>53</xdr:row>
      <xdr:rowOff>25399</xdr:rowOff>
    </xdr:from>
    <xdr:to>
      <xdr:col>15</xdr:col>
      <xdr:colOff>14939</xdr:colOff>
      <xdr:row>71</xdr:row>
      <xdr:rowOff>186764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813608-2F63-4515-B7C0-0D9D9AAB6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29" Type="http://schemas.openxmlformats.org/officeDocument/2006/relationships/image" Target="../media/image13.wmf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32" Type="http://schemas.openxmlformats.org/officeDocument/2006/relationships/oleObject" Target="../embeddings/oleObject15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oleObject" Target="../embeddings/oleObject13.bin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31" Type="http://schemas.openxmlformats.org/officeDocument/2006/relationships/image" Target="../media/image14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wmf"/><Relationship Id="rId30" Type="http://schemas.openxmlformats.org/officeDocument/2006/relationships/oleObject" Target="../embeddings/oleObject14.bin"/><Relationship Id="rId8" Type="http://schemas.openxmlformats.org/officeDocument/2006/relationships/oleObject" Target="../embeddings/oleObject3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emf"/><Relationship Id="rId3" Type="http://schemas.openxmlformats.org/officeDocument/2006/relationships/oleObject" Target="../embeddings/oleObject16.bin"/><Relationship Id="rId7" Type="http://schemas.openxmlformats.org/officeDocument/2006/relationships/oleObject" Target="../embeddings/oleObject18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17.emf"/><Relationship Id="rId5" Type="http://schemas.openxmlformats.org/officeDocument/2006/relationships/oleObject" Target="../embeddings/oleObject17.bin"/><Relationship Id="rId4" Type="http://schemas.openxmlformats.org/officeDocument/2006/relationships/image" Target="../media/image16.emf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oleObject" Target="../embeddings/oleObject24.bin"/><Relationship Id="rId18" Type="http://schemas.openxmlformats.org/officeDocument/2006/relationships/image" Target="../media/image17.emf"/><Relationship Id="rId26" Type="http://schemas.openxmlformats.org/officeDocument/2006/relationships/image" Target="../media/image2.emf"/><Relationship Id="rId39" Type="http://schemas.openxmlformats.org/officeDocument/2006/relationships/image" Target="../media/image9.emf"/><Relationship Id="rId21" Type="http://schemas.openxmlformats.org/officeDocument/2006/relationships/oleObject" Target="../embeddings/oleObject28.bin"/><Relationship Id="rId34" Type="http://schemas.openxmlformats.org/officeDocument/2006/relationships/oleObject" Target="../embeddings/oleObject35.bin"/><Relationship Id="rId7" Type="http://schemas.openxmlformats.org/officeDocument/2006/relationships/oleObject" Target="../embeddings/oleObject21.bin"/><Relationship Id="rId2" Type="http://schemas.openxmlformats.org/officeDocument/2006/relationships/vmlDrawing" Target="../drawings/vmlDrawing3.vml"/><Relationship Id="rId16" Type="http://schemas.openxmlformats.org/officeDocument/2006/relationships/image" Target="../media/image16.emf"/><Relationship Id="rId20" Type="http://schemas.openxmlformats.org/officeDocument/2006/relationships/image" Target="../media/image18.emf"/><Relationship Id="rId29" Type="http://schemas.openxmlformats.org/officeDocument/2006/relationships/oleObject" Target="../embeddings/oleObject32.bin"/><Relationship Id="rId41" Type="http://schemas.openxmlformats.org/officeDocument/2006/relationships/oleObject" Target="../embeddings/oleObject39.bin"/><Relationship Id="rId1" Type="http://schemas.openxmlformats.org/officeDocument/2006/relationships/drawing" Target="../drawings/drawing3.xml"/><Relationship Id="rId6" Type="http://schemas.openxmlformats.org/officeDocument/2006/relationships/image" Target="../media/image11.emf"/><Relationship Id="rId11" Type="http://schemas.openxmlformats.org/officeDocument/2006/relationships/oleObject" Target="../embeddings/oleObject23.bin"/><Relationship Id="rId24" Type="http://schemas.openxmlformats.org/officeDocument/2006/relationships/image" Target="../media/image1.emf"/><Relationship Id="rId32" Type="http://schemas.openxmlformats.org/officeDocument/2006/relationships/oleObject" Target="../embeddings/oleObject34.bin"/><Relationship Id="rId37" Type="http://schemas.openxmlformats.org/officeDocument/2006/relationships/image" Target="../media/image8.emf"/><Relationship Id="rId40" Type="http://schemas.openxmlformats.org/officeDocument/2006/relationships/oleObject" Target="../embeddings/oleObject38.bin"/><Relationship Id="rId5" Type="http://schemas.openxmlformats.org/officeDocument/2006/relationships/oleObject" Target="../embeddings/oleObject20.bin"/><Relationship Id="rId15" Type="http://schemas.openxmlformats.org/officeDocument/2006/relationships/oleObject" Target="../embeddings/oleObject25.bin"/><Relationship Id="rId23" Type="http://schemas.openxmlformats.org/officeDocument/2006/relationships/oleObject" Target="../embeddings/oleObject29.bin"/><Relationship Id="rId28" Type="http://schemas.openxmlformats.org/officeDocument/2006/relationships/image" Target="../media/image3.emf"/><Relationship Id="rId36" Type="http://schemas.openxmlformats.org/officeDocument/2006/relationships/oleObject" Target="../embeddings/oleObject36.bin"/><Relationship Id="rId10" Type="http://schemas.openxmlformats.org/officeDocument/2006/relationships/image" Target="../media/image13.wmf"/><Relationship Id="rId19" Type="http://schemas.openxmlformats.org/officeDocument/2006/relationships/oleObject" Target="../embeddings/oleObject27.bin"/><Relationship Id="rId31" Type="http://schemas.openxmlformats.org/officeDocument/2006/relationships/image" Target="../media/image5.emf"/><Relationship Id="rId4" Type="http://schemas.openxmlformats.org/officeDocument/2006/relationships/image" Target="../media/image10.emf"/><Relationship Id="rId9" Type="http://schemas.openxmlformats.org/officeDocument/2006/relationships/oleObject" Target="../embeddings/oleObject22.bin"/><Relationship Id="rId14" Type="http://schemas.openxmlformats.org/officeDocument/2006/relationships/image" Target="../media/image15.emf"/><Relationship Id="rId22" Type="http://schemas.openxmlformats.org/officeDocument/2006/relationships/image" Target="../media/image4.emf"/><Relationship Id="rId27" Type="http://schemas.openxmlformats.org/officeDocument/2006/relationships/oleObject" Target="../embeddings/oleObject31.bin"/><Relationship Id="rId30" Type="http://schemas.openxmlformats.org/officeDocument/2006/relationships/oleObject" Target="../embeddings/oleObject33.bin"/><Relationship Id="rId35" Type="http://schemas.openxmlformats.org/officeDocument/2006/relationships/image" Target="../media/image7.emf"/><Relationship Id="rId8" Type="http://schemas.openxmlformats.org/officeDocument/2006/relationships/image" Target="../media/image12.wmf"/><Relationship Id="rId3" Type="http://schemas.openxmlformats.org/officeDocument/2006/relationships/oleObject" Target="../embeddings/oleObject19.bin"/><Relationship Id="rId12" Type="http://schemas.openxmlformats.org/officeDocument/2006/relationships/image" Target="../media/image14.wmf"/><Relationship Id="rId17" Type="http://schemas.openxmlformats.org/officeDocument/2006/relationships/oleObject" Target="../embeddings/oleObject26.bin"/><Relationship Id="rId25" Type="http://schemas.openxmlformats.org/officeDocument/2006/relationships/oleObject" Target="../embeddings/oleObject30.bin"/><Relationship Id="rId33" Type="http://schemas.openxmlformats.org/officeDocument/2006/relationships/image" Target="../media/image6.emf"/><Relationship Id="rId38" Type="http://schemas.openxmlformats.org/officeDocument/2006/relationships/oleObject" Target="../embeddings/oleObject3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P31"/>
  <sheetViews>
    <sheetView topLeftCell="E1" workbookViewId="0">
      <selection activeCell="E34" sqref="E34"/>
    </sheetView>
  </sheetViews>
  <sheetFormatPr defaultColWidth="10.90625" defaultRowHeight="14.5" x14ac:dyDescent="0.35"/>
  <cols>
    <col min="2" max="2" width="13.1796875" customWidth="1"/>
    <col min="5" max="5" width="13.54296875" customWidth="1"/>
    <col min="6" max="6" width="15.1796875" customWidth="1"/>
    <col min="11" max="11" width="12.26953125" customWidth="1"/>
    <col min="15" max="15" width="12.26953125" bestFit="1" customWidth="1"/>
    <col min="16" max="17" width="11.54296875" bestFit="1" customWidth="1"/>
    <col min="258" max="258" width="13.1796875" customWidth="1"/>
    <col min="261" max="261" width="13.54296875" customWidth="1"/>
    <col min="267" max="267" width="12.26953125" customWidth="1"/>
    <col min="273" max="273" width="11.54296875" bestFit="1" customWidth="1"/>
    <col min="514" max="514" width="13.1796875" customWidth="1"/>
    <col min="517" max="517" width="13.54296875" customWidth="1"/>
    <col min="523" max="523" width="12.26953125" customWidth="1"/>
    <col min="529" max="529" width="11.54296875" bestFit="1" customWidth="1"/>
    <col min="770" max="770" width="13.1796875" customWidth="1"/>
    <col min="773" max="773" width="13.54296875" customWidth="1"/>
    <col min="779" max="779" width="12.26953125" customWidth="1"/>
    <col min="785" max="785" width="11.54296875" bestFit="1" customWidth="1"/>
    <col min="1026" max="1026" width="13.1796875" customWidth="1"/>
    <col min="1029" max="1029" width="13.54296875" customWidth="1"/>
    <col min="1035" max="1035" width="12.26953125" customWidth="1"/>
    <col min="1041" max="1041" width="11.54296875" bestFit="1" customWidth="1"/>
    <col min="1282" max="1282" width="13.1796875" customWidth="1"/>
    <col min="1285" max="1285" width="13.54296875" customWidth="1"/>
    <col min="1291" max="1291" width="12.26953125" customWidth="1"/>
    <col min="1297" max="1297" width="11.54296875" bestFit="1" customWidth="1"/>
    <col min="1538" max="1538" width="13.1796875" customWidth="1"/>
    <col min="1541" max="1541" width="13.54296875" customWidth="1"/>
    <col min="1547" max="1547" width="12.26953125" customWidth="1"/>
    <col min="1553" max="1553" width="11.54296875" bestFit="1" customWidth="1"/>
    <col min="1794" max="1794" width="13.1796875" customWidth="1"/>
    <col min="1797" max="1797" width="13.54296875" customWidth="1"/>
    <col min="1803" max="1803" width="12.26953125" customWidth="1"/>
    <col min="1809" max="1809" width="11.54296875" bestFit="1" customWidth="1"/>
    <col min="2050" max="2050" width="13.1796875" customWidth="1"/>
    <col min="2053" max="2053" width="13.54296875" customWidth="1"/>
    <col min="2059" max="2059" width="12.26953125" customWidth="1"/>
    <col min="2065" max="2065" width="11.54296875" bestFit="1" customWidth="1"/>
    <col min="2306" max="2306" width="13.1796875" customWidth="1"/>
    <col min="2309" max="2309" width="13.54296875" customWidth="1"/>
    <col min="2315" max="2315" width="12.26953125" customWidth="1"/>
    <col min="2321" max="2321" width="11.54296875" bestFit="1" customWidth="1"/>
    <col min="2562" max="2562" width="13.1796875" customWidth="1"/>
    <col min="2565" max="2565" width="13.54296875" customWidth="1"/>
    <col min="2571" max="2571" width="12.26953125" customWidth="1"/>
    <col min="2577" max="2577" width="11.54296875" bestFit="1" customWidth="1"/>
    <col min="2818" max="2818" width="13.1796875" customWidth="1"/>
    <col min="2821" max="2821" width="13.54296875" customWidth="1"/>
    <col min="2827" max="2827" width="12.26953125" customWidth="1"/>
    <col min="2833" max="2833" width="11.54296875" bestFit="1" customWidth="1"/>
    <col min="3074" max="3074" width="13.1796875" customWidth="1"/>
    <col min="3077" max="3077" width="13.54296875" customWidth="1"/>
    <col min="3083" max="3083" width="12.26953125" customWidth="1"/>
    <col min="3089" max="3089" width="11.54296875" bestFit="1" customWidth="1"/>
    <col min="3330" max="3330" width="13.1796875" customWidth="1"/>
    <col min="3333" max="3333" width="13.54296875" customWidth="1"/>
    <col min="3339" max="3339" width="12.26953125" customWidth="1"/>
    <col min="3345" max="3345" width="11.54296875" bestFit="1" customWidth="1"/>
    <col min="3586" max="3586" width="13.1796875" customWidth="1"/>
    <col min="3589" max="3589" width="13.54296875" customWidth="1"/>
    <col min="3595" max="3595" width="12.26953125" customWidth="1"/>
    <col min="3601" max="3601" width="11.54296875" bestFit="1" customWidth="1"/>
    <col min="3842" max="3842" width="13.1796875" customWidth="1"/>
    <col min="3845" max="3845" width="13.54296875" customWidth="1"/>
    <col min="3851" max="3851" width="12.26953125" customWidth="1"/>
    <col min="3857" max="3857" width="11.54296875" bestFit="1" customWidth="1"/>
    <col min="4098" max="4098" width="13.1796875" customWidth="1"/>
    <col min="4101" max="4101" width="13.54296875" customWidth="1"/>
    <col min="4107" max="4107" width="12.26953125" customWidth="1"/>
    <col min="4113" max="4113" width="11.54296875" bestFit="1" customWidth="1"/>
    <col min="4354" max="4354" width="13.1796875" customWidth="1"/>
    <col min="4357" max="4357" width="13.54296875" customWidth="1"/>
    <col min="4363" max="4363" width="12.26953125" customWidth="1"/>
    <col min="4369" max="4369" width="11.54296875" bestFit="1" customWidth="1"/>
    <col min="4610" max="4610" width="13.1796875" customWidth="1"/>
    <col min="4613" max="4613" width="13.54296875" customWidth="1"/>
    <col min="4619" max="4619" width="12.26953125" customWidth="1"/>
    <col min="4625" max="4625" width="11.54296875" bestFit="1" customWidth="1"/>
    <col min="4866" max="4866" width="13.1796875" customWidth="1"/>
    <col min="4869" max="4869" width="13.54296875" customWidth="1"/>
    <col min="4875" max="4875" width="12.26953125" customWidth="1"/>
    <col min="4881" max="4881" width="11.54296875" bestFit="1" customWidth="1"/>
    <col min="5122" max="5122" width="13.1796875" customWidth="1"/>
    <col min="5125" max="5125" width="13.54296875" customWidth="1"/>
    <col min="5131" max="5131" width="12.26953125" customWidth="1"/>
    <col min="5137" max="5137" width="11.54296875" bestFit="1" customWidth="1"/>
    <col min="5378" max="5378" width="13.1796875" customWidth="1"/>
    <col min="5381" max="5381" width="13.54296875" customWidth="1"/>
    <col min="5387" max="5387" width="12.26953125" customWidth="1"/>
    <col min="5393" max="5393" width="11.54296875" bestFit="1" customWidth="1"/>
    <col min="5634" max="5634" width="13.1796875" customWidth="1"/>
    <col min="5637" max="5637" width="13.54296875" customWidth="1"/>
    <col min="5643" max="5643" width="12.26953125" customWidth="1"/>
    <col min="5649" max="5649" width="11.54296875" bestFit="1" customWidth="1"/>
    <col min="5890" max="5890" width="13.1796875" customWidth="1"/>
    <col min="5893" max="5893" width="13.54296875" customWidth="1"/>
    <col min="5899" max="5899" width="12.26953125" customWidth="1"/>
    <col min="5905" max="5905" width="11.54296875" bestFit="1" customWidth="1"/>
    <col min="6146" max="6146" width="13.1796875" customWidth="1"/>
    <col min="6149" max="6149" width="13.54296875" customWidth="1"/>
    <col min="6155" max="6155" width="12.26953125" customWidth="1"/>
    <col min="6161" max="6161" width="11.54296875" bestFit="1" customWidth="1"/>
    <col min="6402" max="6402" width="13.1796875" customWidth="1"/>
    <col min="6405" max="6405" width="13.54296875" customWidth="1"/>
    <col min="6411" max="6411" width="12.26953125" customWidth="1"/>
    <col min="6417" max="6417" width="11.54296875" bestFit="1" customWidth="1"/>
    <col min="6658" max="6658" width="13.1796875" customWidth="1"/>
    <col min="6661" max="6661" width="13.54296875" customWidth="1"/>
    <col min="6667" max="6667" width="12.26953125" customWidth="1"/>
    <col min="6673" max="6673" width="11.54296875" bestFit="1" customWidth="1"/>
    <col min="6914" max="6914" width="13.1796875" customWidth="1"/>
    <col min="6917" max="6917" width="13.54296875" customWidth="1"/>
    <col min="6923" max="6923" width="12.26953125" customWidth="1"/>
    <col min="6929" max="6929" width="11.54296875" bestFit="1" customWidth="1"/>
    <col min="7170" max="7170" width="13.1796875" customWidth="1"/>
    <col min="7173" max="7173" width="13.54296875" customWidth="1"/>
    <col min="7179" max="7179" width="12.26953125" customWidth="1"/>
    <col min="7185" max="7185" width="11.54296875" bestFit="1" customWidth="1"/>
    <col min="7426" max="7426" width="13.1796875" customWidth="1"/>
    <col min="7429" max="7429" width="13.54296875" customWidth="1"/>
    <col min="7435" max="7435" width="12.26953125" customWidth="1"/>
    <col min="7441" max="7441" width="11.54296875" bestFit="1" customWidth="1"/>
    <col min="7682" max="7682" width="13.1796875" customWidth="1"/>
    <col min="7685" max="7685" width="13.54296875" customWidth="1"/>
    <col min="7691" max="7691" width="12.26953125" customWidth="1"/>
    <col min="7697" max="7697" width="11.54296875" bestFit="1" customWidth="1"/>
    <col min="7938" max="7938" width="13.1796875" customWidth="1"/>
    <col min="7941" max="7941" width="13.54296875" customWidth="1"/>
    <col min="7947" max="7947" width="12.26953125" customWidth="1"/>
    <col min="7953" max="7953" width="11.54296875" bestFit="1" customWidth="1"/>
    <col min="8194" max="8194" width="13.1796875" customWidth="1"/>
    <col min="8197" max="8197" width="13.54296875" customWidth="1"/>
    <col min="8203" max="8203" width="12.26953125" customWidth="1"/>
    <col min="8209" max="8209" width="11.54296875" bestFit="1" customWidth="1"/>
    <col min="8450" max="8450" width="13.1796875" customWidth="1"/>
    <col min="8453" max="8453" width="13.54296875" customWidth="1"/>
    <col min="8459" max="8459" width="12.26953125" customWidth="1"/>
    <col min="8465" max="8465" width="11.54296875" bestFit="1" customWidth="1"/>
    <col min="8706" max="8706" width="13.1796875" customWidth="1"/>
    <col min="8709" max="8709" width="13.54296875" customWidth="1"/>
    <col min="8715" max="8715" width="12.26953125" customWidth="1"/>
    <col min="8721" max="8721" width="11.54296875" bestFit="1" customWidth="1"/>
    <col min="8962" max="8962" width="13.1796875" customWidth="1"/>
    <col min="8965" max="8965" width="13.54296875" customWidth="1"/>
    <col min="8971" max="8971" width="12.26953125" customWidth="1"/>
    <col min="8977" max="8977" width="11.54296875" bestFit="1" customWidth="1"/>
    <col min="9218" max="9218" width="13.1796875" customWidth="1"/>
    <col min="9221" max="9221" width="13.54296875" customWidth="1"/>
    <col min="9227" max="9227" width="12.26953125" customWidth="1"/>
    <col min="9233" max="9233" width="11.54296875" bestFit="1" customWidth="1"/>
    <col min="9474" max="9474" width="13.1796875" customWidth="1"/>
    <col min="9477" max="9477" width="13.54296875" customWidth="1"/>
    <col min="9483" max="9483" width="12.26953125" customWidth="1"/>
    <col min="9489" max="9489" width="11.54296875" bestFit="1" customWidth="1"/>
    <col min="9730" max="9730" width="13.1796875" customWidth="1"/>
    <col min="9733" max="9733" width="13.54296875" customWidth="1"/>
    <col min="9739" max="9739" width="12.26953125" customWidth="1"/>
    <col min="9745" max="9745" width="11.54296875" bestFit="1" customWidth="1"/>
    <col min="9986" max="9986" width="13.1796875" customWidth="1"/>
    <col min="9989" max="9989" width="13.54296875" customWidth="1"/>
    <col min="9995" max="9995" width="12.26953125" customWidth="1"/>
    <col min="10001" max="10001" width="11.54296875" bestFit="1" customWidth="1"/>
    <col min="10242" max="10242" width="13.1796875" customWidth="1"/>
    <col min="10245" max="10245" width="13.54296875" customWidth="1"/>
    <col min="10251" max="10251" width="12.26953125" customWidth="1"/>
    <col min="10257" max="10257" width="11.54296875" bestFit="1" customWidth="1"/>
    <col min="10498" max="10498" width="13.1796875" customWidth="1"/>
    <col min="10501" max="10501" width="13.54296875" customWidth="1"/>
    <col min="10507" max="10507" width="12.26953125" customWidth="1"/>
    <col min="10513" max="10513" width="11.54296875" bestFit="1" customWidth="1"/>
    <col min="10754" max="10754" width="13.1796875" customWidth="1"/>
    <col min="10757" max="10757" width="13.54296875" customWidth="1"/>
    <col min="10763" max="10763" width="12.26953125" customWidth="1"/>
    <col min="10769" max="10769" width="11.54296875" bestFit="1" customWidth="1"/>
    <col min="11010" max="11010" width="13.1796875" customWidth="1"/>
    <col min="11013" max="11013" width="13.54296875" customWidth="1"/>
    <col min="11019" max="11019" width="12.26953125" customWidth="1"/>
    <col min="11025" max="11025" width="11.54296875" bestFit="1" customWidth="1"/>
    <col min="11266" max="11266" width="13.1796875" customWidth="1"/>
    <col min="11269" max="11269" width="13.54296875" customWidth="1"/>
    <col min="11275" max="11275" width="12.26953125" customWidth="1"/>
    <col min="11281" max="11281" width="11.54296875" bestFit="1" customWidth="1"/>
    <col min="11522" max="11522" width="13.1796875" customWidth="1"/>
    <col min="11525" max="11525" width="13.54296875" customWidth="1"/>
    <col min="11531" max="11531" width="12.26953125" customWidth="1"/>
    <col min="11537" max="11537" width="11.54296875" bestFit="1" customWidth="1"/>
    <col min="11778" max="11778" width="13.1796875" customWidth="1"/>
    <col min="11781" max="11781" width="13.54296875" customWidth="1"/>
    <col min="11787" max="11787" width="12.26953125" customWidth="1"/>
    <col min="11793" max="11793" width="11.54296875" bestFit="1" customWidth="1"/>
    <col min="12034" max="12034" width="13.1796875" customWidth="1"/>
    <col min="12037" max="12037" width="13.54296875" customWidth="1"/>
    <col min="12043" max="12043" width="12.26953125" customWidth="1"/>
    <col min="12049" max="12049" width="11.54296875" bestFit="1" customWidth="1"/>
    <col min="12290" max="12290" width="13.1796875" customWidth="1"/>
    <col min="12293" max="12293" width="13.54296875" customWidth="1"/>
    <col min="12299" max="12299" width="12.26953125" customWidth="1"/>
    <col min="12305" max="12305" width="11.54296875" bestFit="1" customWidth="1"/>
    <col min="12546" max="12546" width="13.1796875" customWidth="1"/>
    <col min="12549" max="12549" width="13.54296875" customWidth="1"/>
    <col min="12555" max="12555" width="12.26953125" customWidth="1"/>
    <col min="12561" max="12561" width="11.54296875" bestFit="1" customWidth="1"/>
    <col min="12802" max="12802" width="13.1796875" customWidth="1"/>
    <col min="12805" max="12805" width="13.54296875" customWidth="1"/>
    <col min="12811" max="12811" width="12.26953125" customWidth="1"/>
    <col min="12817" max="12817" width="11.54296875" bestFit="1" customWidth="1"/>
    <col min="13058" max="13058" width="13.1796875" customWidth="1"/>
    <col min="13061" max="13061" width="13.54296875" customWidth="1"/>
    <col min="13067" max="13067" width="12.26953125" customWidth="1"/>
    <col min="13073" max="13073" width="11.54296875" bestFit="1" customWidth="1"/>
    <col min="13314" max="13314" width="13.1796875" customWidth="1"/>
    <col min="13317" max="13317" width="13.54296875" customWidth="1"/>
    <col min="13323" max="13323" width="12.26953125" customWidth="1"/>
    <col min="13329" max="13329" width="11.54296875" bestFit="1" customWidth="1"/>
    <col min="13570" max="13570" width="13.1796875" customWidth="1"/>
    <col min="13573" max="13573" width="13.54296875" customWidth="1"/>
    <col min="13579" max="13579" width="12.26953125" customWidth="1"/>
    <col min="13585" max="13585" width="11.54296875" bestFit="1" customWidth="1"/>
    <col min="13826" max="13826" width="13.1796875" customWidth="1"/>
    <col min="13829" max="13829" width="13.54296875" customWidth="1"/>
    <col min="13835" max="13835" width="12.26953125" customWidth="1"/>
    <col min="13841" max="13841" width="11.54296875" bestFit="1" customWidth="1"/>
    <col min="14082" max="14082" width="13.1796875" customWidth="1"/>
    <col min="14085" max="14085" width="13.54296875" customWidth="1"/>
    <col min="14091" max="14091" width="12.26953125" customWidth="1"/>
    <col min="14097" max="14097" width="11.54296875" bestFit="1" customWidth="1"/>
    <col min="14338" max="14338" width="13.1796875" customWidth="1"/>
    <col min="14341" max="14341" width="13.54296875" customWidth="1"/>
    <col min="14347" max="14347" width="12.26953125" customWidth="1"/>
    <col min="14353" max="14353" width="11.54296875" bestFit="1" customWidth="1"/>
    <col min="14594" max="14594" width="13.1796875" customWidth="1"/>
    <col min="14597" max="14597" width="13.54296875" customWidth="1"/>
    <col min="14603" max="14603" width="12.26953125" customWidth="1"/>
    <col min="14609" max="14609" width="11.54296875" bestFit="1" customWidth="1"/>
    <col min="14850" max="14850" width="13.1796875" customWidth="1"/>
    <col min="14853" max="14853" width="13.54296875" customWidth="1"/>
    <col min="14859" max="14859" width="12.26953125" customWidth="1"/>
    <col min="14865" max="14865" width="11.54296875" bestFit="1" customWidth="1"/>
    <col min="15106" max="15106" width="13.1796875" customWidth="1"/>
    <col min="15109" max="15109" width="13.54296875" customWidth="1"/>
    <col min="15115" max="15115" width="12.26953125" customWidth="1"/>
    <col min="15121" max="15121" width="11.54296875" bestFit="1" customWidth="1"/>
    <col min="15362" max="15362" width="13.1796875" customWidth="1"/>
    <col min="15365" max="15365" width="13.54296875" customWidth="1"/>
    <col min="15371" max="15371" width="12.26953125" customWidth="1"/>
    <col min="15377" max="15377" width="11.54296875" bestFit="1" customWidth="1"/>
    <col min="15618" max="15618" width="13.1796875" customWidth="1"/>
    <col min="15621" max="15621" width="13.54296875" customWidth="1"/>
    <col min="15627" max="15627" width="12.26953125" customWidth="1"/>
    <col min="15633" max="15633" width="11.54296875" bestFit="1" customWidth="1"/>
    <col min="15874" max="15874" width="13.1796875" customWidth="1"/>
    <col min="15877" max="15877" width="13.54296875" customWidth="1"/>
    <col min="15883" max="15883" width="12.26953125" customWidth="1"/>
    <col min="15889" max="15889" width="11.54296875" bestFit="1" customWidth="1"/>
    <col min="16130" max="16130" width="13.1796875" customWidth="1"/>
    <col min="16133" max="16133" width="13.54296875" customWidth="1"/>
    <col min="16139" max="16139" width="12.26953125" customWidth="1"/>
    <col min="16145" max="16145" width="11.54296875" bestFit="1" customWidth="1"/>
  </cols>
  <sheetData>
    <row r="5" spans="2:16" ht="15" thickBot="1" x14ac:dyDescent="0.4"/>
    <row r="6" spans="2:16" ht="34.5" x14ac:dyDescent="0.35">
      <c r="B6" s="1" t="s">
        <v>0</v>
      </c>
      <c r="C6" s="1" t="s">
        <v>1</v>
      </c>
      <c r="D6" s="1" t="s">
        <v>2</v>
      </c>
      <c r="E6" s="19" t="s">
        <v>13</v>
      </c>
      <c r="F6" s="2"/>
      <c r="G6" s="2"/>
      <c r="H6" s="3"/>
      <c r="I6" s="3"/>
      <c r="J6" s="3"/>
      <c r="K6" s="3"/>
      <c r="L6" s="3"/>
      <c r="M6" s="22" t="s">
        <v>3</v>
      </c>
      <c r="N6" s="22" t="s">
        <v>4</v>
      </c>
      <c r="O6" s="3" t="s">
        <v>5</v>
      </c>
      <c r="P6" s="3" t="s">
        <v>6</v>
      </c>
    </row>
    <row r="7" spans="2:16" ht="15" thickBot="1" x14ac:dyDescent="0.4">
      <c r="B7" s="5" t="s">
        <v>7</v>
      </c>
      <c r="C7" s="5"/>
      <c r="D7" s="5"/>
      <c r="E7" s="6"/>
      <c r="F7" s="5"/>
      <c r="G7" s="5"/>
      <c r="H7" s="7"/>
      <c r="I7" s="7"/>
      <c r="J7" s="7"/>
      <c r="K7" s="7"/>
      <c r="L7" s="7"/>
      <c r="M7" s="23"/>
      <c r="N7" s="23"/>
      <c r="O7" s="8">
        <v>0.95</v>
      </c>
      <c r="P7" s="8">
        <v>0.95</v>
      </c>
    </row>
    <row r="8" spans="2:16" x14ac:dyDescent="0.35">
      <c r="B8" s="13">
        <v>6</v>
      </c>
      <c r="C8" s="13">
        <v>12</v>
      </c>
      <c r="D8" s="13">
        <v>4</v>
      </c>
      <c r="E8" s="14">
        <f>1-D8/C8</f>
        <v>0.66666666666666674</v>
      </c>
      <c r="F8" s="15">
        <f>E8</f>
        <v>0.66666666666666674</v>
      </c>
      <c r="G8" s="15">
        <f>1-F8</f>
        <v>0.33333333333333326</v>
      </c>
      <c r="H8" s="13">
        <f>D8/12</f>
        <v>0.33333333333333331</v>
      </c>
      <c r="I8" s="16">
        <f>D8/C8</f>
        <v>0.33333333333333331</v>
      </c>
      <c r="J8" s="15">
        <f>-LN(F8)</f>
        <v>0.40546510810816427</v>
      </c>
      <c r="K8" s="16">
        <f>D8/(C8*(C8-D8))</f>
        <v>4.1666666666666664E-2</v>
      </c>
      <c r="L8" s="16">
        <f>K8</f>
        <v>4.1666666666666664E-2</v>
      </c>
      <c r="M8" s="16">
        <f>F8*F8*L8</f>
        <v>1.8518518518518521E-2</v>
      </c>
      <c r="N8" s="16">
        <f>SQRT(M8)</f>
        <v>0.13608276348795434</v>
      </c>
      <c r="O8" s="16">
        <f>F8-1.96*N8</f>
        <v>0.39994445023027625</v>
      </c>
      <c r="P8" s="16">
        <f>F8+1.96*N8</f>
        <v>0.93338888310305723</v>
      </c>
    </row>
    <row r="9" spans="2:16" x14ac:dyDescent="0.35">
      <c r="B9" s="13">
        <v>8</v>
      </c>
      <c r="C9" s="13">
        <f t="shared" ref="C9:C14" si="0">C8-D8</f>
        <v>8</v>
      </c>
      <c r="D9" s="13">
        <v>2</v>
      </c>
      <c r="E9" s="14">
        <f t="shared" ref="E9:E14" si="1">1-D9/C9</f>
        <v>0.75</v>
      </c>
      <c r="F9" s="15">
        <f>F8*E9</f>
        <v>0.5</v>
      </c>
      <c r="G9" s="15">
        <f t="shared" ref="G9:G14" si="2">1-F9</f>
        <v>0.5</v>
      </c>
      <c r="H9" s="13">
        <f t="shared" ref="H9:H14" si="3">D9/12</f>
        <v>0.16666666666666666</v>
      </c>
      <c r="I9" s="16">
        <f t="shared" ref="I9:I14" si="4">D9/C9</f>
        <v>0.25</v>
      </c>
      <c r="J9" s="15">
        <f t="shared" ref="J9:J13" si="5">-LN(F9)</f>
        <v>0.69314718055994529</v>
      </c>
      <c r="K9" s="16">
        <f t="shared" ref="K9:K13" si="6">D9/(C9*(C9-D9))</f>
        <v>4.1666666666666664E-2</v>
      </c>
      <c r="L9" s="16">
        <f>L8+K9</f>
        <v>8.3333333333333329E-2</v>
      </c>
      <c r="M9" s="16">
        <f t="shared" ref="M9:M13" si="7">F9*F9*L9</f>
        <v>2.0833333333333332E-2</v>
      </c>
      <c r="N9" s="16">
        <f t="shared" ref="N9:N13" si="8">SQRT(M9)</f>
        <v>0.14433756729740643</v>
      </c>
      <c r="O9" s="16">
        <f t="shared" ref="O9:O13" si="9">F9-1.96*N9</f>
        <v>0.21709836809708338</v>
      </c>
      <c r="P9" s="16">
        <f t="shared" ref="P9:P13" si="10">F9+1.96*N9</f>
        <v>0.78290163190291662</v>
      </c>
    </row>
    <row r="10" spans="2:16" x14ac:dyDescent="0.35">
      <c r="B10" s="13">
        <v>12</v>
      </c>
      <c r="C10" s="13">
        <f t="shared" si="0"/>
        <v>6</v>
      </c>
      <c r="D10" s="13">
        <v>2</v>
      </c>
      <c r="E10" s="14">
        <f t="shared" si="1"/>
        <v>0.66666666666666674</v>
      </c>
      <c r="F10" s="15">
        <f t="shared" ref="F10:F14" si="11">F9*E10</f>
        <v>0.33333333333333337</v>
      </c>
      <c r="G10" s="15">
        <f t="shared" si="2"/>
        <v>0.66666666666666663</v>
      </c>
      <c r="H10" s="13">
        <f t="shared" si="3"/>
        <v>0.16666666666666666</v>
      </c>
      <c r="I10" s="16">
        <f t="shared" si="4"/>
        <v>0.33333333333333331</v>
      </c>
      <c r="J10" s="15">
        <f t="shared" si="5"/>
        <v>1.0986122886681096</v>
      </c>
      <c r="K10" s="16">
        <f t="shared" si="6"/>
        <v>8.3333333333333329E-2</v>
      </c>
      <c r="L10" s="16">
        <f t="shared" ref="L10:L13" si="12">L9+K10</f>
        <v>0.16666666666666666</v>
      </c>
      <c r="M10" s="16">
        <f t="shared" si="7"/>
        <v>1.8518518518518521E-2</v>
      </c>
      <c r="N10" s="16">
        <f t="shared" si="8"/>
        <v>0.13608276348795434</v>
      </c>
      <c r="O10" s="16">
        <f t="shared" si="9"/>
        <v>6.6611116896942879E-2</v>
      </c>
      <c r="P10" s="16">
        <f t="shared" si="10"/>
        <v>0.60005554976972386</v>
      </c>
    </row>
    <row r="11" spans="2:16" x14ac:dyDescent="0.35">
      <c r="B11" s="13">
        <v>20</v>
      </c>
      <c r="C11" s="13">
        <f t="shared" si="0"/>
        <v>4</v>
      </c>
      <c r="D11" s="13">
        <v>1</v>
      </c>
      <c r="E11" s="14">
        <f t="shared" si="1"/>
        <v>0.75</v>
      </c>
      <c r="F11" s="15">
        <f t="shared" si="11"/>
        <v>0.25</v>
      </c>
      <c r="G11" s="15">
        <f t="shared" si="2"/>
        <v>0.75</v>
      </c>
      <c r="H11" s="13">
        <f t="shared" si="3"/>
        <v>8.3333333333333329E-2</v>
      </c>
      <c r="I11" s="16">
        <f t="shared" si="4"/>
        <v>0.25</v>
      </c>
      <c r="J11" s="15">
        <f t="shared" si="5"/>
        <v>1.3862943611198906</v>
      </c>
      <c r="K11" s="16">
        <f t="shared" si="6"/>
        <v>8.3333333333333329E-2</v>
      </c>
      <c r="L11" s="16">
        <f t="shared" si="12"/>
        <v>0.25</v>
      </c>
      <c r="M11" s="16">
        <f t="shared" si="7"/>
        <v>1.5625E-2</v>
      </c>
      <c r="N11" s="16">
        <f t="shared" si="8"/>
        <v>0.125</v>
      </c>
      <c r="O11" s="16">
        <f t="shared" si="9"/>
        <v>5.0000000000000044E-3</v>
      </c>
      <c r="P11" s="16">
        <f t="shared" si="10"/>
        <v>0.495</v>
      </c>
    </row>
    <row r="12" spans="2:16" x14ac:dyDescent="0.35">
      <c r="B12" s="13">
        <v>24</v>
      </c>
      <c r="C12" s="13">
        <f t="shared" si="0"/>
        <v>3</v>
      </c>
      <c r="D12" s="13">
        <v>1</v>
      </c>
      <c r="E12" s="14">
        <f t="shared" si="1"/>
        <v>0.66666666666666674</v>
      </c>
      <c r="F12" s="15">
        <f t="shared" si="11"/>
        <v>0.16666666666666669</v>
      </c>
      <c r="G12" s="15">
        <f t="shared" si="2"/>
        <v>0.83333333333333326</v>
      </c>
      <c r="H12" s="13">
        <f t="shared" si="3"/>
        <v>8.3333333333333329E-2</v>
      </c>
      <c r="I12" s="16">
        <f t="shared" si="4"/>
        <v>0.33333333333333331</v>
      </c>
      <c r="J12" s="15">
        <f t="shared" si="5"/>
        <v>1.791759469228055</v>
      </c>
      <c r="K12" s="16">
        <f t="shared" si="6"/>
        <v>0.16666666666666666</v>
      </c>
      <c r="L12" s="16">
        <f t="shared" si="12"/>
        <v>0.41666666666666663</v>
      </c>
      <c r="M12" s="16">
        <f t="shared" si="7"/>
        <v>1.1574074074074075E-2</v>
      </c>
      <c r="N12" s="16">
        <f t="shared" si="8"/>
        <v>0.10758287072798381</v>
      </c>
      <c r="O12" s="16">
        <f t="shared" si="9"/>
        <v>-4.4195759960181574E-2</v>
      </c>
      <c r="P12" s="16">
        <f t="shared" si="10"/>
        <v>0.37752909329351492</v>
      </c>
    </row>
    <row r="13" spans="2:16" x14ac:dyDescent="0.35">
      <c r="B13" s="13">
        <v>30</v>
      </c>
      <c r="C13" s="13">
        <f t="shared" si="0"/>
        <v>2</v>
      </c>
      <c r="D13" s="13">
        <v>1</v>
      </c>
      <c r="E13" s="14">
        <f t="shared" si="1"/>
        <v>0.5</v>
      </c>
      <c r="F13" s="15">
        <f t="shared" si="11"/>
        <v>8.3333333333333343E-2</v>
      </c>
      <c r="G13" s="15">
        <f t="shared" si="2"/>
        <v>0.91666666666666663</v>
      </c>
      <c r="H13" s="13">
        <f t="shared" si="3"/>
        <v>8.3333333333333329E-2</v>
      </c>
      <c r="I13" s="16">
        <f t="shared" si="4"/>
        <v>0.5</v>
      </c>
      <c r="J13" s="15">
        <f t="shared" si="5"/>
        <v>2.4849066497880004</v>
      </c>
      <c r="K13" s="16">
        <f t="shared" si="6"/>
        <v>0.5</v>
      </c>
      <c r="L13" s="16">
        <f t="shared" si="12"/>
        <v>0.91666666666666663</v>
      </c>
      <c r="M13" s="16">
        <f t="shared" si="7"/>
        <v>6.3657407407407421E-3</v>
      </c>
      <c r="N13" s="16">
        <f t="shared" si="8"/>
        <v>7.9785592313028189E-2</v>
      </c>
      <c r="O13" s="16">
        <f t="shared" si="9"/>
        <v>-7.3046427600201913E-2</v>
      </c>
      <c r="P13" s="16">
        <f t="shared" si="10"/>
        <v>0.2397130942668686</v>
      </c>
    </row>
    <row r="14" spans="2:16" x14ac:dyDescent="0.35">
      <c r="B14" s="13">
        <v>42</v>
      </c>
      <c r="C14" s="13">
        <f t="shared" si="0"/>
        <v>1</v>
      </c>
      <c r="D14" s="13">
        <v>1</v>
      </c>
      <c r="E14" s="14">
        <f t="shared" si="1"/>
        <v>0</v>
      </c>
      <c r="F14" s="15">
        <f t="shared" si="11"/>
        <v>0</v>
      </c>
      <c r="G14" s="15">
        <f t="shared" si="2"/>
        <v>1</v>
      </c>
      <c r="H14" s="13">
        <f t="shared" si="3"/>
        <v>8.3333333333333329E-2</v>
      </c>
      <c r="I14" s="16">
        <f t="shared" si="4"/>
        <v>1</v>
      </c>
      <c r="J14" s="15"/>
      <c r="K14" s="16"/>
      <c r="L14" s="16"/>
      <c r="M14" s="13"/>
      <c r="N14" s="13"/>
      <c r="O14" s="13"/>
      <c r="P14" s="13"/>
    </row>
    <row r="15" spans="2:16" x14ac:dyDescent="0.35">
      <c r="D15">
        <f>SUM(D8:D14)</f>
        <v>12</v>
      </c>
    </row>
    <row r="18" spans="2:15" ht="15" thickBot="1" x14ac:dyDescent="0.4"/>
    <row r="19" spans="2:15" ht="27.75" customHeight="1" thickBot="1" x14ac:dyDescent="0.4">
      <c r="B19" s="18" t="s">
        <v>11</v>
      </c>
      <c r="C19" s="18" t="s">
        <v>12</v>
      </c>
    </row>
    <row r="20" spans="2:15" x14ac:dyDescent="0.35">
      <c r="B20" s="13">
        <v>1</v>
      </c>
      <c r="C20" s="13">
        <v>6</v>
      </c>
    </row>
    <row r="21" spans="2:15" x14ac:dyDescent="0.35">
      <c r="B21" s="13">
        <v>2</v>
      </c>
      <c r="C21" s="13">
        <v>6</v>
      </c>
      <c r="M21" s="9"/>
      <c r="N21" s="9"/>
      <c r="O21" s="9"/>
    </row>
    <row r="22" spans="2:15" x14ac:dyDescent="0.35">
      <c r="B22" s="13">
        <v>3</v>
      </c>
      <c r="C22" s="13">
        <v>6</v>
      </c>
      <c r="J22" s="9"/>
      <c r="K22" s="9"/>
      <c r="L22" s="9"/>
      <c r="M22" s="9"/>
      <c r="N22" s="9"/>
      <c r="O22" s="9"/>
    </row>
    <row r="23" spans="2:15" x14ac:dyDescent="0.35">
      <c r="B23" s="13">
        <v>4</v>
      </c>
      <c r="C23" s="13">
        <v>6</v>
      </c>
      <c r="J23" s="9"/>
      <c r="K23" s="9"/>
      <c r="L23" s="9"/>
      <c r="M23" s="9"/>
      <c r="N23" s="9"/>
      <c r="O23" s="9"/>
    </row>
    <row r="24" spans="2:15" x14ac:dyDescent="0.35">
      <c r="B24" s="13">
        <v>5</v>
      </c>
      <c r="C24" s="13">
        <v>8</v>
      </c>
      <c r="J24" s="9"/>
      <c r="K24" s="9"/>
      <c r="L24" s="9"/>
      <c r="M24" s="9"/>
      <c r="N24" s="9"/>
      <c r="O24" s="9"/>
    </row>
    <row r="25" spans="2:15" x14ac:dyDescent="0.35">
      <c r="B25" s="13">
        <v>6</v>
      </c>
      <c r="C25" s="13">
        <v>8</v>
      </c>
      <c r="J25" s="9"/>
      <c r="K25" s="9"/>
      <c r="L25" s="9"/>
      <c r="M25" s="9"/>
      <c r="N25" s="9"/>
      <c r="O25" s="9"/>
    </row>
    <row r="26" spans="2:15" x14ac:dyDescent="0.35">
      <c r="B26" s="13">
        <v>7</v>
      </c>
      <c r="C26" s="13">
        <v>12</v>
      </c>
      <c r="J26" s="9"/>
      <c r="K26" s="9"/>
      <c r="L26" s="9"/>
      <c r="M26" s="9"/>
      <c r="N26" s="9"/>
      <c r="O26" s="9"/>
    </row>
    <row r="27" spans="2:15" x14ac:dyDescent="0.35">
      <c r="B27" s="13">
        <v>8</v>
      </c>
      <c r="C27" s="13">
        <v>12</v>
      </c>
      <c r="J27" s="9"/>
      <c r="K27" s="9"/>
      <c r="L27" s="9"/>
      <c r="M27" s="9"/>
      <c r="N27" s="9"/>
      <c r="O27" s="9"/>
    </row>
    <row r="28" spans="2:15" x14ac:dyDescent="0.35">
      <c r="B28" s="13">
        <v>9</v>
      </c>
      <c r="C28" s="13">
        <v>20</v>
      </c>
    </row>
    <row r="29" spans="2:15" x14ac:dyDescent="0.35">
      <c r="B29" s="13">
        <v>10</v>
      </c>
      <c r="C29" s="13">
        <v>24</v>
      </c>
    </row>
    <row r="30" spans="2:15" x14ac:dyDescent="0.35">
      <c r="B30" s="13">
        <v>11</v>
      </c>
      <c r="C30" s="13">
        <v>30</v>
      </c>
    </row>
    <row r="31" spans="2:15" x14ac:dyDescent="0.35">
      <c r="B31" s="13">
        <v>12</v>
      </c>
      <c r="C31" s="13">
        <v>42</v>
      </c>
    </row>
  </sheetData>
  <mergeCells count="2">
    <mergeCell ref="M6:M7"/>
    <mergeCell ref="N6:N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9</xdr:col>
                <xdr:colOff>69850</xdr:colOff>
                <xdr:row>5</xdr:row>
                <xdr:rowOff>209550</xdr:rowOff>
              </from>
              <to>
                <xdr:col>9</xdr:col>
                <xdr:colOff>546100</xdr:colOff>
                <xdr:row>6</xdr:row>
                <xdr:rowOff>19050</xdr:rowOff>
              </to>
            </anchor>
          </objectPr>
        </oleObject>
      </mc:Choice>
      <mc:Fallback>
        <oleObject progId="Equation.3" shapeId="2049" r:id="rId4"/>
      </mc:Fallback>
    </mc:AlternateContent>
    <mc:AlternateContent xmlns:mc="http://schemas.openxmlformats.org/markup-compatibility/2006">
      <mc:Choice Requires="x14">
        <oleObject progId="Equation.3" shapeId="2050" r:id="rId6">
          <objectPr defaultSize="0" autoPict="0" r:id="rId7">
            <anchor moveWithCells="1">
              <from>
                <xdr:col>2</xdr:col>
                <xdr:colOff>450850</xdr:colOff>
                <xdr:row>5</xdr:row>
                <xdr:rowOff>374650</xdr:rowOff>
              </from>
              <to>
                <xdr:col>2</xdr:col>
                <xdr:colOff>685800</xdr:colOff>
                <xdr:row>7</xdr:row>
                <xdr:rowOff>0</xdr:rowOff>
              </to>
            </anchor>
          </objectPr>
        </oleObject>
      </mc:Choice>
      <mc:Fallback>
        <oleObject progId="Equation.3" shapeId="2050" r:id="rId6"/>
      </mc:Fallback>
    </mc:AlternateContent>
    <mc:AlternateContent xmlns:mc="http://schemas.openxmlformats.org/markup-compatibility/2006">
      <mc:Choice Requires="x14">
        <oleObject progId="Equation.3" shapeId="2051" r:id="rId8">
          <objectPr defaultSize="0" autoPict="0" r:id="rId9">
            <anchor moveWithCells="1">
              <from>
                <xdr:col>3</xdr:col>
                <xdr:colOff>419100</xdr:colOff>
                <xdr:row>5</xdr:row>
                <xdr:rowOff>381000</xdr:rowOff>
              </from>
              <to>
                <xdr:col>3</xdr:col>
                <xdr:colOff>666750</xdr:colOff>
                <xdr:row>7</xdr:row>
                <xdr:rowOff>12700</xdr:rowOff>
              </to>
            </anchor>
          </objectPr>
        </oleObject>
      </mc:Choice>
      <mc:Fallback>
        <oleObject progId="Equation.3" shapeId="2051" r:id="rId8"/>
      </mc:Fallback>
    </mc:AlternateContent>
    <mc:AlternateContent xmlns:mc="http://schemas.openxmlformats.org/markup-compatibility/2006">
      <mc:Choice Requires="x14">
        <oleObject progId="Equation.3" shapeId="2052" r:id="rId10">
          <objectPr defaultSize="0" autoPict="0" r:id="rId11">
            <anchor moveWithCells="1">
              <from>
                <xdr:col>5</xdr:col>
                <xdr:colOff>107950</xdr:colOff>
                <xdr:row>5</xdr:row>
                <xdr:rowOff>190500</xdr:rowOff>
              </from>
              <to>
                <xdr:col>5</xdr:col>
                <xdr:colOff>666750</xdr:colOff>
                <xdr:row>6</xdr:row>
                <xdr:rowOff>12700</xdr:rowOff>
              </to>
            </anchor>
          </objectPr>
        </oleObject>
      </mc:Choice>
      <mc:Fallback>
        <oleObject progId="Equation.3" shapeId="2052" r:id="rId10"/>
      </mc:Fallback>
    </mc:AlternateContent>
    <mc:AlternateContent xmlns:mc="http://schemas.openxmlformats.org/markup-compatibility/2006">
      <mc:Choice Requires="x14">
        <oleObject progId="Equation.3" shapeId="2053" r:id="rId12">
          <objectPr defaultSize="0" autoPict="0" r:id="rId13">
            <anchor moveWithCells="1">
              <from>
                <xdr:col>6</xdr:col>
                <xdr:colOff>133350</xdr:colOff>
                <xdr:row>5</xdr:row>
                <xdr:rowOff>222250</xdr:rowOff>
              </from>
              <to>
                <xdr:col>6</xdr:col>
                <xdr:colOff>565150</xdr:colOff>
                <xdr:row>6</xdr:row>
                <xdr:rowOff>57150</xdr:rowOff>
              </to>
            </anchor>
          </objectPr>
        </oleObject>
      </mc:Choice>
      <mc:Fallback>
        <oleObject progId="Equation.3" shapeId="2053" r:id="rId12"/>
      </mc:Fallback>
    </mc:AlternateContent>
    <mc:AlternateContent xmlns:mc="http://schemas.openxmlformats.org/markup-compatibility/2006">
      <mc:Choice Requires="x14">
        <oleObject progId="Equation.3" shapeId="2054" r:id="rId14">
          <objectPr defaultSize="0" autoPict="0" r:id="rId15">
            <anchor moveWithCells="1">
              <from>
                <xdr:col>7</xdr:col>
                <xdr:colOff>133350</xdr:colOff>
                <xdr:row>5</xdr:row>
                <xdr:rowOff>222250</xdr:rowOff>
              </from>
              <to>
                <xdr:col>7</xdr:col>
                <xdr:colOff>552450</xdr:colOff>
                <xdr:row>6</xdr:row>
                <xdr:rowOff>38100</xdr:rowOff>
              </to>
            </anchor>
          </objectPr>
        </oleObject>
      </mc:Choice>
      <mc:Fallback>
        <oleObject progId="Equation.3" shapeId="2054" r:id="rId14"/>
      </mc:Fallback>
    </mc:AlternateContent>
    <mc:AlternateContent xmlns:mc="http://schemas.openxmlformats.org/markup-compatibility/2006">
      <mc:Choice Requires="x14">
        <oleObject progId="Equation.3" shapeId="2055" r:id="rId16">
          <objectPr defaultSize="0" autoPict="0" r:id="rId17">
            <anchor moveWithCells="1">
              <from>
                <xdr:col>8</xdr:col>
                <xdr:colOff>95250</xdr:colOff>
                <xdr:row>5</xdr:row>
                <xdr:rowOff>222250</xdr:rowOff>
              </from>
              <to>
                <xdr:col>8</xdr:col>
                <xdr:colOff>450850</xdr:colOff>
                <xdr:row>6</xdr:row>
                <xdr:rowOff>95250</xdr:rowOff>
              </to>
            </anchor>
          </objectPr>
        </oleObject>
      </mc:Choice>
      <mc:Fallback>
        <oleObject progId="Equation.3" shapeId="2055" r:id="rId16"/>
      </mc:Fallback>
    </mc:AlternateContent>
    <mc:AlternateContent xmlns:mc="http://schemas.openxmlformats.org/markup-compatibility/2006">
      <mc:Choice Requires="x14">
        <oleObject progId="Equation.3" shapeId="2056" r:id="rId18">
          <objectPr defaultSize="0" autoPict="0" r:id="rId19">
            <anchor moveWithCells="1">
              <from>
                <xdr:col>10</xdr:col>
                <xdr:colOff>31750</xdr:colOff>
                <xdr:row>5</xdr:row>
                <xdr:rowOff>171450</xdr:rowOff>
              </from>
              <to>
                <xdr:col>10</xdr:col>
                <xdr:colOff>762000</xdr:colOff>
                <xdr:row>6</xdr:row>
                <xdr:rowOff>69850</xdr:rowOff>
              </to>
            </anchor>
          </objectPr>
        </oleObject>
      </mc:Choice>
      <mc:Fallback>
        <oleObject progId="Equation.3" shapeId="2056" r:id="rId18"/>
      </mc:Fallback>
    </mc:AlternateContent>
    <mc:AlternateContent xmlns:mc="http://schemas.openxmlformats.org/markup-compatibility/2006">
      <mc:Choice Requires="x14">
        <oleObject progId="Equation.3" shapeId="2057" r:id="rId20">
          <objectPr defaultSize="0" autoPict="0" r:id="rId21">
            <anchor moveWithCells="1">
              <from>
                <xdr:col>11</xdr:col>
                <xdr:colOff>19050</xdr:colOff>
                <xdr:row>5</xdr:row>
                <xdr:rowOff>133350</xdr:rowOff>
              </from>
              <to>
                <xdr:col>12</xdr:col>
                <xdr:colOff>0</xdr:colOff>
                <xdr:row>6</xdr:row>
                <xdr:rowOff>88900</xdr:rowOff>
              </to>
            </anchor>
          </objectPr>
        </oleObject>
      </mc:Choice>
      <mc:Fallback>
        <oleObject progId="Equation.3" shapeId="2057" r:id="rId20"/>
      </mc:Fallback>
    </mc:AlternateContent>
    <mc:AlternateContent xmlns:mc="http://schemas.openxmlformats.org/markup-compatibility/2006">
      <mc:Choice Requires="x14">
        <oleObject progId="Equation.3" shapeId="2058" r:id="rId22">
          <objectPr defaultSize="0" autoPict="0" r:id="rId23">
            <anchor moveWithCells="1" sizeWithCells="1">
              <from>
                <xdr:col>12</xdr:col>
                <xdr:colOff>679450</xdr:colOff>
                <xdr:row>1</xdr:row>
                <xdr:rowOff>114300</xdr:rowOff>
              </from>
              <to>
                <xdr:col>15</xdr:col>
                <xdr:colOff>400050</xdr:colOff>
                <xdr:row>4</xdr:row>
                <xdr:rowOff>127000</xdr:rowOff>
              </to>
            </anchor>
          </objectPr>
        </oleObject>
      </mc:Choice>
      <mc:Fallback>
        <oleObject progId="Equation.3" shapeId="2058" r:id="rId22"/>
      </mc:Fallback>
    </mc:AlternateContent>
    <mc:AlternateContent xmlns:mc="http://schemas.openxmlformats.org/markup-compatibility/2006">
      <mc:Choice Requires="x14">
        <oleObject progId="Equation.3" shapeId="2059" r:id="rId24">
          <objectPr defaultSize="0" autoPict="0" r:id="rId25">
            <anchor moveWithCells="1" sizeWithCells="1">
              <from>
                <xdr:col>9</xdr:col>
                <xdr:colOff>184150</xdr:colOff>
                <xdr:row>1</xdr:row>
                <xdr:rowOff>171450</xdr:rowOff>
              </from>
              <to>
                <xdr:col>10</xdr:col>
                <xdr:colOff>438150</xdr:colOff>
                <xdr:row>3</xdr:row>
                <xdr:rowOff>76200</xdr:rowOff>
              </to>
            </anchor>
          </objectPr>
        </oleObject>
      </mc:Choice>
      <mc:Fallback>
        <oleObject progId="Equation.3" shapeId="2059" r:id="rId24"/>
      </mc:Fallback>
    </mc:AlternateContent>
    <mc:AlternateContent xmlns:mc="http://schemas.openxmlformats.org/markup-compatibility/2006">
      <mc:Choice Requires="x14">
        <oleObject progId="Equation.3" shapeId="2060" r:id="rId26">
          <objectPr defaultSize="0" autoPict="0" r:id="rId27">
            <anchor moveWithCells="1" sizeWithCells="1">
              <from>
                <xdr:col>6</xdr:col>
                <xdr:colOff>723900</xdr:colOff>
                <xdr:row>1</xdr:row>
                <xdr:rowOff>95250</xdr:rowOff>
              </from>
              <to>
                <xdr:col>7</xdr:col>
                <xdr:colOff>603250</xdr:colOff>
                <xdr:row>4</xdr:row>
                <xdr:rowOff>0</xdr:rowOff>
              </to>
            </anchor>
          </objectPr>
        </oleObject>
      </mc:Choice>
      <mc:Fallback>
        <oleObject progId="Equation.3" shapeId="2060" r:id="rId26"/>
      </mc:Fallback>
    </mc:AlternateContent>
    <mc:AlternateContent xmlns:mc="http://schemas.openxmlformats.org/markup-compatibility/2006">
      <mc:Choice Requires="x14">
        <oleObject progId="Equation.3" shapeId="2061" r:id="rId28">
          <objectPr defaultSize="0" autoPict="0" r:id="rId29">
            <anchor moveWithCells="1" sizeWithCells="1">
              <from>
                <xdr:col>5</xdr:col>
                <xdr:colOff>69850</xdr:colOff>
                <xdr:row>1</xdr:row>
                <xdr:rowOff>184150</xdr:rowOff>
              </from>
              <to>
                <xdr:col>6</xdr:col>
                <xdr:colOff>336550</xdr:colOff>
                <xdr:row>4</xdr:row>
                <xdr:rowOff>57150</xdr:rowOff>
              </to>
            </anchor>
          </objectPr>
        </oleObject>
      </mc:Choice>
      <mc:Fallback>
        <oleObject progId="Equation.3" shapeId="2061" r:id="rId28"/>
      </mc:Fallback>
    </mc:AlternateContent>
    <mc:AlternateContent xmlns:mc="http://schemas.openxmlformats.org/markup-compatibility/2006">
      <mc:Choice Requires="x14">
        <oleObject progId="Equation.3" shapeId="2062" r:id="rId30">
          <objectPr defaultSize="0" autoPict="0" r:id="rId31">
            <anchor moveWithCells="1" sizeWithCells="1">
              <from>
                <xdr:col>8</xdr:col>
                <xdr:colOff>107950</xdr:colOff>
                <xdr:row>1</xdr:row>
                <xdr:rowOff>88900</xdr:rowOff>
              </from>
              <to>
                <xdr:col>8</xdr:col>
                <xdr:colOff>717550</xdr:colOff>
                <xdr:row>4</xdr:row>
                <xdr:rowOff>50800</xdr:rowOff>
              </to>
            </anchor>
          </objectPr>
        </oleObject>
      </mc:Choice>
      <mc:Fallback>
        <oleObject progId="Equation.3" shapeId="2062" r:id="rId30"/>
      </mc:Fallback>
    </mc:AlternateContent>
    <mc:AlternateContent xmlns:mc="http://schemas.openxmlformats.org/markup-compatibility/2006">
      <mc:Choice Requires="x14">
        <oleObject progId="Equation.3" shapeId="2067" r:id="rId32">
          <objectPr defaultSize="0" autoPict="0" r:id="rId33">
            <anchor moveWithCells="1" sizeWithCells="1">
              <from>
                <xdr:col>3</xdr:col>
                <xdr:colOff>565150</xdr:colOff>
                <xdr:row>1</xdr:row>
                <xdr:rowOff>171450</xdr:rowOff>
              </from>
              <to>
                <xdr:col>4</xdr:col>
                <xdr:colOff>895350</xdr:colOff>
                <xdr:row>4</xdr:row>
                <xdr:rowOff>50800</xdr:rowOff>
              </to>
            </anchor>
          </objectPr>
        </oleObject>
      </mc:Choice>
      <mc:Fallback>
        <oleObject progId="Equation.3" shapeId="2067" r:id="rId3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7"/>
  <sheetViews>
    <sheetView workbookViewId="0">
      <selection activeCell="H25" sqref="H25"/>
    </sheetView>
  </sheetViews>
  <sheetFormatPr defaultColWidth="10.90625" defaultRowHeight="14.5" x14ac:dyDescent="0.35"/>
  <cols>
    <col min="2" max="2" width="9.453125" customWidth="1"/>
  </cols>
  <sheetData>
    <row r="2" spans="2:9" ht="15" thickBot="1" x14ac:dyDescent="0.4"/>
    <row r="3" spans="2:9" ht="31.5" customHeight="1" thickBot="1" x14ac:dyDescent="0.4">
      <c r="B3" s="17" t="s">
        <v>11</v>
      </c>
      <c r="C3" s="17" t="s">
        <v>12</v>
      </c>
      <c r="F3" s="20" t="s">
        <v>7</v>
      </c>
      <c r="G3" s="12" t="s">
        <v>9</v>
      </c>
      <c r="H3" s="12" t="s">
        <v>8</v>
      </c>
      <c r="I3" s="12" t="s">
        <v>10</v>
      </c>
    </row>
    <row r="4" spans="2:9" x14ac:dyDescent="0.35">
      <c r="B4" s="13">
        <v>1</v>
      </c>
      <c r="C4" s="13">
        <v>6</v>
      </c>
      <c r="F4">
        <v>6</v>
      </c>
      <c r="G4">
        <f>1-EXP(-F4/$C$17)</f>
        <v>0.32967995396436067</v>
      </c>
      <c r="H4">
        <f>1-G4</f>
        <v>0.67032004603563933</v>
      </c>
      <c r="I4" s="11">
        <v>0.66666666666666674</v>
      </c>
    </row>
    <row r="5" spans="2:9" x14ac:dyDescent="0.35">
      <c r="B5" s="13">
        <v>2</v>
      </c>
      <c r="C5" s="13">
        <v>6</v>
      </c>
      <c r="F5">
        <v>8</v>
      </c>
      <c r="G5">
        <f t="shared" ref="G5:G10" si="0">1-EXP(-F5/$C$17)</f>
        <v>0.41335378048996818</v>
      </c>
      <c r="H5">
        <f t="shared" ref="H5:H10" si="1">1-G5</f>
        <v>0.58664621951003182</v>
      </c>
      <c r="I5" s="11">
        <v>0.5</v>
      </c>
    </row>
    <row r="6" spans="2:9" x14ac:dyDescent="0.35">
      <c r="B6" s="13">
        <v>3</v>
      </c>
      <c r="C6" s="13">
        <v>6</v>
      </c>
      <c r="F6">
        <v>12</v>
      </c>
      <c r="G6">
        <f t="shared" si="0"/>
        <v>0.55067103588277844</v>
      </c>
      <c r="H6">
        <f t="shared" si="1"/>
        <v>0.44932896411722156</v>
      </c>
      <c r="I6" s="11">
        <v>0.33333333333333337</v>
      </c>
    </row>
    <row r="7" spans="2:9" x14ac:dyDescent="0.35">
      <c r="B7" s="13">
        <v>4</v>
      </c>
      <c r="C7" s="13">
        <v>6</v>
      </c>
      <c r="F7">
        <v>20</v>
      </c>
      <c r="G7">
        <f t="shared" si="0"/>
        <v>0.73640286188427329</v>
      </c>
      <c r="H7">
        <f t="shared" si="1"/>
        <v>0.26359713811572671</v>
      </c>
      <c r="I7" s="11">
        <v>0.25</v>
      </c>
    </row>
    <row r="8" spans="2:9" x14ac:dyDescent="0.35">
      <c r="B8" s="13">
        <v>5</v>
      </c>
      <c r="C8" s="13">
        <v>8</v>
      </c>
      <c r="F8">
        <v>24</v>
      </c>
      <c r="G8">
        <f t="shared" si="0"/>
        <v>0.79810348200534464</v>
      </c>
      <c r="H8">
        <f t="shared" si="1"/>
        <v>0.20189651799465536</v>
      </c>
      <c r="I8" s="11">
        <v>0.16666666666666669</v>
      </c>
    </row>
    <row r="9" spans="2:9" x14ac:dyDescent="0.35">
      <c r="B9" s="13">
        <v>6</v>
      </c>
      <c r="C9" s="13">
        <v>8</v>
      </c>
      <c r="F9">
        <v>30</v>
      </c>
      <c r="G9">
        <f t="shared" si="0"/>
        <v>0.8646647167633873</v>
      </c>
      <c r="H9">
        <f t="shared" si="1"/>
        <v>0.1353352832366127</v>
      </c>
      <c r="I9" s="11">
        <v>8.3333333333333343E-2</v>
      </c>
    </row>
    <row r="10" spans="2:9" x14ac:dyDescent="0.35">
      <c r="B10" s="13">
        <v>7</v>
      </c>
      <c r="C10" s="13">
        <v>12</v>
      </c>
      <c r="F10">
        <v>42</v>
      </c>
      <c r="G10">
        <f t="shared" si="0"/>
        <v>0.93918993737478207</v>
      </c>
      <c r="H10">
        <f t="shared" si="1"/>
        <v>6.0810062625217931E-2</v>
      </c>
      <c r="I10" s="11">
        <v>0</v>
      </c>
    </row>
    <row r="11" spans="2:9" x14ac:dyDescent="0.35">
      <c r="B11" s="13">
        <v>8</v>
      </c>
      <c r="C11" s="13">
        <v>12</v>
      </c>
    </row>
    <row r="12" spans="2:9" x14ac:dyDescent="0.35">
      <c r="B12" s="13">
        <v>9</v>
      </c>
      <c r="C12" s="13">
        <v>20</v>
      </c>
    </row>
    <row r="13" spans="2:9" x14ac:dyDescent="0.35">
      <c r="B13" s="13">
        <v>10</v>
      </c>
      <c r="C13" s="13">
        <v>24</v>
      </c>
    </row>
    <row r="14" spans="2:9" x14ac:dyDescent="0.35">
      <c r="B14" s="13">
        <v>11</v>
      </c>
      <c r="C14" s="13">
        <v>30</v>
      </c>
    </row>
    <row r="15" spans="2:9" x14ac:dyDescent="0.35">
      <c r="B15" s="13">
        <v>12</v>
      </c>
      <c r="C15" s="13">
        <v>42</v>
      </c>
    </row>
    <row r="17" spans="2:3" x14ac:dyDescent="0.35">
      <c r="B17" t="s">
        <v>14</v>
      </c>
      <c r="C17">
        <f>AVERAGE(C4:C15)</f>
        <v>15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3076" r:id="rId3">
          <objectPr defaultSize="0" autoPict="0" r:id="rId4">
            <anchor moveWithCells="1" sizeWithCells="1">
              <from>
                <xdr:col>6</xdr:col>
                <xdr:colOff>114300</xdr:colOff>
                <xdr:row>12</xdr:row>
                <xdr:rowOff>76200</xdr:rowOff>
              </from>
              <to>
                <xdr:col>8</xdr:col>
                <xdr:colOff>133350</xdr:colOff>
                <xdr:row>15</xdr:row>
                <xdr:rowOff>127000</xdr:rowOff>
              </to>
            </anchor>
          </objectPr>
        </oleObject>
      </mc:Choice>
      <mc:Fallback>
        <oleObject progId="Equation.3" shapeId="3076" r:id="rId3"/>
      </mc:Fallback>
    </mc:AlternateContent>
    <mc:AlternateContent xmlns:mc="http://schemas.openxmlformats.org/markup-compatibility/2006">
      <mc:Choice Requires="x14">
        <oleObject progId="Equation.DSMT4" shapeId="3077" r:id="rId5">
          <objectPr defaultSize="0" autoPict="0" r:id="rId6">
            <anchor moveWithCells="1" sizeWithCells="1">
              <from>
                <xdr:col>8</xdr:col>
                <xdr:colOff>476250</xdr:colOff>
                <xdr:row>12</xdr:row>
                <xdr:rowOff>133350</xdr:rowOff>
              </from>
              <to>
                <xdr:col>9</xdr:col>
                <xdr:colOff>641350</xdr:colOff>
                <xdr:row>15</xdr:row>
                <xdr:rowOff>38100</xdr:rowOff>
              </to>
            </anchor>
          </objectPr>
        </oleObject>
      </mc:Choice>
      <mc:Fallback>
        <oleObject progId="Equation.DSMT4" shapeId="3077" r:id="rId5"/>
      </mc:Fallback>
    </mc:AlternateContent>
    <mc:AlternateContent xmlns:mc="http://schemas.openxmlformats.org/markup-compatibility/2006">
      <mc:Choice Requires="x14">
        <oleObject progId="Equation.DSMT4" shapeId="3078" r:id="rId7">
          <objectPr defaultSize="0" autoPict="0" r:id="rId8">
            <anchor moveWithCells="1" sizeWithCells="1">
              <from>
                <xdr:col>3</xdr:col>
                <xdr:colOff>641350</xdr:colOff>
                <xdr:row>12</xdr:row>
                <xdr:rowOff>107950</xdr:rowOff>
              </from>
              <to>
                <xdr:col>5</xdr:col>
                <xdr:colOff>533400</xdr:colOff>
                <xdr:row>16</xdr:row>
                <xdr:rowOff>31750</xdr:rowOff>
              </to>
            </anchor>
          </objectPr>
        </oleObject>
      </mc:Choice>
      <mc:Fallback>
        <oleObject progId="Equation.DSMT4" shapeId="3078" r:id="rId7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49"/>
  <sheetViews>
    <sheetView showGridLines="0" tabSelected="1" topLeftCell="A25" zoomScale="85" zoomScaleNormal="85" workbookViewId="0">
      <selection activeCell="T39" sqref="T39"/>
    </sheetView>
  </sheetViews>
  <sheetFormatPr defaultColWidth="10.90625" defaultRowHeight="14.5" x14ac:dyDescent="0.35"/>
  <cols>
    <col min="7" max="7" width="13.453125" customWidth="1"/>
    <col min="8" max="8" width="6.6328125" customWidth="1"/>
    <col min="9" max="9" width="12.08984375" customWidth="1"/>
    <col min="10" max="10" width="5.453125" customWidth="1"/>
    <col min="11" max="11" width="7.453125" customWidth="1"/>
    <col min="12" max="12" width="8" customWidth="1"/>
    <col min="13" max="13" width="11" customWidth="1"/>
    <col min="14" max="14" width="6.26953125" customWidth="1"/>
    <col min="15" max="15" width="5.90625" customWidth="1"/>
    <col min="16" max="16" width="5.26953125" customWidth="1"/>
    <col min="17" max="17" width="5.08984375" customWidth="1"/>
    <col min="18" max="18" width="8.6328125" customWidth="1"/>
    <col min="19" max="19" width="9.7265625" customWidth="1"/>
    <col min="20" max="20" width="6.453125" customWidth="1"/>
    <col min="21" max="21" width="6.90625" customWidth="1"/>
    <col min="22" max="22" width="7.08984375" customWidth="1"/>
    <col min="23" max="23" width="7.453125" customWidth="1"/>
  </cols>
  <sheetData>
    <row r="2" spans="2:23" x14ac:dyDescent="0.35">
      <c r="B2" s="13" t="s">
        <v>15</v>
      </c>
      <c r="C2" s="13"/>
      <c r="D2" s="13"/>
      <c r="E2" s="13"/>
      <c r="F2" s="13"/>
      <c r="G2" s="13"/>
      <c r="H2" s="13"/>
      <c r="I2" s="13"/>
      <c r="J2" s="13"/>
      <c r="K2" s="13"/>
    </row>
    <row r="3" spans="2:23" x14ac:dyDescent="0.35">
      <c r="B3" s="13"/>
      <c r="C3" s="13" t="s">
        <v>16</v>
      </c>
      <c r="D3" s="13"/>
      <c r="E3" s="13"/>
      <c r="F3" s="13"/>
      <c r="G3" s="13"/>
      <c r="H3" s="13"/>
      <c r="I3" s="13"/>
      <c r="J3" s="13"/>
      <c r="K3" s="13"/>
    </row>
    <row r="4" spans="2:23" x14ac:dyDescent="0.35">
      <c r="B4" s="13"/>
      <c r="C4" s="13" t="s">
        <v>17</v>
      </c>
      <c r="D4" s="13"/>
      <c r="E4" s="13"/>
      <c r="F4" s="13"/>
      <c r="G4" s="13"/>
      <c r="H4" s="13"/>
      <c r="I4" s="13"/>
      <c r="J4" s="13"/>
      <c r="K4" s="13"/>
    </row>
    <row r="5" spans="2:23" x14ac:dyDescent="0.35">
      <c r="B5" s="13"/>
      <c r="C5" s="13" t="s">
        <v>18</v>
      </c>
      <c r="D5" s="13"/>
      <c r="E5" s="13"/>
      <c r="F5" s="13"/>
      <c r="G5" s="13"/>
      <c r="H5" s="13"/>
      <c r="I5" s="13"/>
      <c r="J5" s="13"/>
      <c r="K5" s="13"/>
    </row>
    <row r="6" spans="2:23" ht="15" thickBot="1" x14ac:dyDescent="0.4"/>
    <row r="7" spans="2:23" ht="26.25" customHeight="1" thickBot="1" x14ac:dyDescent="0.4">
      <c r="B7" s="20" t="s">
        <v>11</v>
      </c>
      <c r="C7" s="20" t="s">
        <v>12</v>
      </c>
    </row>
    <row r="8" spans="2:23" ht="15" thickBot="1" x14ac:dyDescent="0.4">
      <c r="B8" s="13">
        <v>1</v>
      </c>
      <c r="C8" s="13">
        <v>70</v>
      </c>
      <c r="K8" s="10"/>
    </row>
    <row r="9" spans="2:23" ht="23" customHeight="1" x14ac:dyDescent="0.35">
      <c r="B9" s="13">
        <v>2</v>
      </c>
      <c r="C9" s="13">
        <v>3</v>
      </c>
      <c r="I9" s="1" t="s">
        <v>0</v>
      </c>
      <c r="J9" s="1" t="s">
        <v>1</v>
      </c>
      <c r="K9" s="1" t="s">
        <v>2</v>
      </c>
      <c r="L9" s="19" t="s">
        <v>13</v>
      </c>
      <c r="M9" s="4"/>
      <c r="N9" s="4"/>
      <c r="O9" s="3"/>
      <c r="P9" s="3"/>
      <c r="Q9" s="3"/>
      <c r="R9" s="3"/>
      <c r="S9" s="3"/>
      <c r="T9" s="22" t="s">
        <v>3</v>
      </c>
      <c r="U9" s="22" t="s">
        <v>4</v>
      </c>
      <c r="V9" s="3" t="s">
        <v>5</v>
      </c>
      <c r="W9" s="3" t="s">
        <v>6</v>
      </c>
    </row>
    <row r="10" spans="2:23" ht="15" thickBot="1" x14ac:dyDescent="0.4">
      <c r="B10" s="13">
        <v>3</v>
      </c>
      <c r="C10" s="13">
        <v>23</v>
      </c>
      <c r="I10" s="5" t="s">
        <v>7</v>
      </c>
      <c r="J10" s="5"/>
      <c r="K10" s="5"/>
      <c r="L10" s="6"/>
      <c r="M10" s="5"/>
      <c r="N10" s="5"/>
      <c r="O10" s="7"/>
      <c r="P10" s="7"/>
      <c r="Q10" s="7"/>
      <c r="R10" s="7"/>
      <c r="S10" s="7"/>
      <c r="T10" s="23"/>
      <c r="U10" s="23"/>
      <c r="V10" s="8">
        <v>0.95</v>
      </c>
      <c r="W10" s="8">
        <v>0.95</v>
      </c>
    </row>
    <row r="11" spans="2:23" x14ac:dyDescent="0.35">
      <c r="B11" s="13">
        <v>4</v>
      </c>
      <c r="C11" s="13">
        <v>25</v>
      </c>
      <c r="I11" s="13">
        <v>1</v>
      </c>
      <c r="J11" s="13">
        <f>COUNTA(B8:B27)</f>
        <v>20</v>
      </c>
      <c r="K11" s="13">
        <f>COUNTIF($F$30:$F$49,I11)</f>
        <v>1</v>
      </c>
      <c r="L11" s="24">
        <f>1-K11/J11</f>
        <v>0.95</v>
      </c>
      <c r="M11" s="24">
        <f>L11</f>
        <v>0.95</v>
      </c>
      <c r="N11" s="24">
        <f>1-M11</f>
        <v>5.0000000000000044E-2</v>
      </c>
      <c r="O11" s="24">
        <f>K11/$K$27</f>
        <v>0.05</v>
      </c>
      <c r="P11" s="24">
        <f>K11/J11</f>
        <v>0.05</v>
      </c>
      <c r="Q11" s="24">
        <f>-LN(M11)</f>
        <v>5.1293294387550578E-2</v>
      </c>
      <c r="R11" s="24">
        <f>K11/(J11*(J11-K11))</f>
        <v>2.631578947368421E-3</v>
      </c>
      <c r="S11" s="24">
        <f>R11</f>
        <v>2.631578947368421E-3</v>
      </c>
      <c r="T11" s="24">
        <f>M11*M11*S11</f>
        <v>2.3749999999999999E-3</v>
      </c>
      <c r="U11" s="24">
        <f>SQRT(T11)</f>
        <v>4.8733971724044818E-2</v>
      </c>
      <c r="V11" s="24">
        <f>M11-1.96*U11</f>
        <v>0.85448141542087208</v>
      </c>
      <c r="W11" s="24">
        <v>1</v>
      </c>
    </row>
    <row r="12" spans="2:23" x14ac:dyDescent="0.35">
      <c r="B12" s="13">
        <v>5</v>
      </c>
      <c r="C12" s="13">
        <v>9</v>
      </c>
      <c r="I12" s="13">
        <v>3</v>
      </c>
      <c r="J12" s="13">
        <f>J11-K11</f>
        <v>19</v>
      </c>
      <c r="K12" s="13">
        <f t="shared" ref="K12:K26" si="0">COUNTIF($F$30:$F$49,I12)</f>
        <v>2</v>
      </c>
      <c r="L12" s="24">
        <f t="shared" ref="L12:L26" si="1">1-K12/J12</f>
        <v>0.89473684210526316</v>
      </c>
      <c r="M12" s="24">
        <f>L12*M11</f>
        <v>0.85</v>
      </c>
      <c r="N12" s="24">
        <f t="shared" ref="N12:N26" si="2">1-M12</f>
        <v>0.15000000000000002</v>
      </c>
      <c r="O12" s="24">
        <f t="shared" ref="O12:O26" si="3">K12/$K$27</f>
        <v>0.1</v>
      </c>
      <c r="P12" s="24">
        <f t="shared" ref="P12:P26" si="4">K12/J12</f>
        <v>0.10526315789473684</v>
      </c>
      <c r="Q12" s="24">
        <f t="shared" ref="Q12:Q25" si="5">-LN(M12)</f>
        <v>0.16251892949777494</v>
      </c>
      <c r="R12" s="24">
        <f t="shared" ref="R12:R25" si="6">K12/(J12*(J12-K12))</f>
        <v>6.1919504643962852E-3</v>
      </c>
      <c r="S12" s="24">
        <f>S11+R12</f>
        <v>8.8235294117647058E-3</v>
      </c>
      <c r="T12" s="24">
        <f t="shared" ref="T12:T25" si="7">M12*M12*S12</f>
        <v>6.3749999999999996E-3</v>
      </c>
      <c r="U12" s="24">
        <f t="shared" ref="U12:U25" si="8">SQRT(T12)</f>
        <v>7.9843597113356563E-2</v>
      </c>
      <c r="V12" s="24">
        <f t="shared" ref="V12:V25" si="9">M12-1.96*U12</f>
        <v>0.6935065496578211</v>
      </c>
      <c r="W12" s="24">
        <v>1</v>
      </c>
    </row>
    <row r="13" spans="2:23" x14ac:dyDescent="0.35">
      <c r="B13" s="13">
        <v>6</v>
      </c>
      <c r="C13" s="13">
        <v>57</v>
      </c>
      <c r="I13" s="13">
        <v>4</v>
      </c>
      <c r="J13" s="13">
        <f t="shared" ref="J13:J26" si="10">J12-K12</f>
        <v>17</v>
      </c>
      <c r="K13" s="13">
        <f t="shared" si="0"/>
        <v>2</v>
      </c>
      <c r="L13" s="24">
        <f t="shared" si="1"/>
        <v>0.88235294117647056</v>
      </c>
      <c r="M13" s="24">
        <f t="shared" ref="M13:M26" si="11">L13*M12</f>
        <v>0.75</v>
      </c>
      <c r="N13" s="24">
        <f t="shared" si="2"/>
        <v>0.25</v>
      </c>
      <c r="O13" s="24">
        <f t="shared" si="3"/>
        <v>0.1</v>
      </c>
      <c r="P13" s="24">
        <f t="shared" si="4"/>
        <v>0.11764705882352941</v>
      </c>
      <c r="Q13" s="24">
        <f t="shared" si="5"/>
        <v>0.2876820724517809</v>
      </c>
      <c r="R13" s="24">
        <f t="shared" si="6"/>
        <v>7.8431372549019607E-3</v>
      </c>
      <c r="S13" s="24">
        <f t="shared" ref="S13:S25" si="12">S12+R13</f>
        <v>1.6666666666666666E-2</v>
      </c>
      <c r="T13" s="24">
        <f t="shared" si="7"/>
        <v>9.3749999999999997E-3</v>
      </c>
      <c r="U13" s="24">
        <f t="shared" si="8"/>
        <v>9.6824583655185426E-2</v>
      </c>
      <c r="V13" s="24">
        <f t="shared" si="9"/>
        <v>0.5602238160358366</v>
      </c>
      <c r="W13" s="24">
        <f t="shared" ref="W12:W25" si="13">M13+1.96*U13</f>
        <v>0.9397761839641634</v>
      </c>
    </row>
    <row r="14" spans="2:23" x14ac:dyDescent="0.35">
      <c r="B14" s="13">
        <v>7</v>
      </c>
      <c r="C14" s="13">
        <v>4</v>
      </c>
      <c r="I14" s="13">
        <v>5</v>
      </c>
      <c r="J14" s="13">
        <f t="shared" si="10"/>
        <v>15</v>
      </c>
      <c r="K14" s="13">
        <f t="shared" si="0"/>
        <v>1</v>
      </c>
      <c r="L14" s="24">
        <f t="shared" si="1"/>
        <v>0.93333333333333335</v>
      </c>
      <c r="M14" s="24">
        <f t="shared" si="11"/>
        <v>0.7</v>
      </c>
      <c r="N14" s="24">
        <f t="shared" si="2"/>
        <v>0.30000000000000004</v>
      </c>
      <c r="O14" s="24">
        <f t="shared" si="3"/>
        <v>0.05</v>
      </c>
      <c r="P14" s="24">
        <f t="shared" si="4"/>
        <v>6.6666666666666666E-2</v>
      </c>
      <c r="Q14" s="24">
        <f t="shared" si="5"/>
        <v>0.35667494393873245</v>
      </c>
      <c r="R14" s="24">
        <f t="shared" si="6"/>
        <v>4.7619047619047623E-3</v>
      </c>
      <c r="S14" s="24">
        <f t="shared" si="12"/>
        <v>2.1428571428571429E-2</v>
      </c>
      <c r="T14" s="24">
        <f t="shared" si="7"/>
        <v>1.0499999999999999E-2</v>
      </c>
      <c r="U14" s="24">
        <f t="shared" si="8"/>
        <v>0.10246950765959598</v>
      </c>
      <c r="V14" s="24">
        <f t="shared" si="9"/>
        <v>0.49915976498719183</v>
      </c>
      <c r="W14" s="24">
        <f t="shared" si="13"/>
        <v>0.90084023501280808</v>
      </c>
    </row>
    <row r="15" spans="2:23" x14ac:dyDescent="0.35">
      <c r="B15" s="13">
        <v>8</v>
      </c>
      <c r="C15" s="13">
        <v>4</v>
      </c>
      <c r="I15" s="13">
        <v>7</v>
      </c>
      <c r="J15" s="13">
        <f t="shared" si="10"/>
        <v>14</v>
      </c>
      <c r="K15" s="13">
        <f t="shared" si="0"/>
        <v>1</v>
      </c>
      <c r="L15" s="24">
        <f t="shared" si="1"/>
        <v>0.9285714285714286</v>
      </c>
      <c r="M15" s="24">
        <f t="shared" si="11"/>
        <v>0.65</v>
      </c>
      <c r="N15" s="24">
        <f t="shared" si="2"/>
        <v>0.35</v>
      </c>
      <c r="O15" s="24">
        <f t="shared" si="3"/>
        <v>0.05</v>
      </c>
      <c r="P15" s="24">
        <f t="shared" si="4"/>
        <v>7.1428571428571425E-2</v>
      </c>
      <c r="Q15" s="24">
        <f t="shared" si="5"/>
        <v>0.43078291609245423</v>
      </c>
      <c r="R15" s="24">
        <f t="shared" si="6"/>
        <v>5.4945054945054949E-3</v>
      </c>
      <c r="S15" s="24">
        <f t="shared" si="12"/>
        <v>2.6923076923076925E-2</v>
      </c>
      <c r="T15" s="24">
        <f t="shared" si="7"/>
        <v>1.1375000000000001E-2</v>
      </c>
      <c r="U15" s="24">
        <f t="shared" si="8"/>
        <v>0.10665364503850772</v>
      </c>
      <c r="V15" s="24">
        <f t="shared" si="9"/>
        <v>0.44095885572452487</v>
      </c>
      <c r="W15" s="24">
        <f t="shared" si="13"/>
        <v>0.85904114427547518</v>
      </c>
    </row>
    <row r="16" spans="2:23" x14ac:dyDescent="0.35">
      <c r="B16" s="13">
        <v>9</v>
      </c>
      <c r="C16" s="13">
        <v>13</v>
      </c>
      <c r="I16" s="13">
        <v>9</v>
      </c>
      <c r="J16" s="13">
        <f t="shared" si="10"/>
        <v>13</v>
      </c>
      <c r="K16" s="13">
        <f t="shared" si="0"/>
        <v>2</v>
      </c>
      <c r="L16" s="24">
        <f t="shared" si="1"/>
        <v>0.84615384615384615</v>
      </c>
      <c r="M16" s="24">
        <f t="shared" si="11"/>
        <v>0.55000000000000004</v>
      </c>
      <c r="N16" s="24">
        <f t="shared" si="2"/>
        <v>0.44999999999999996</v>
      </c>
      <c r="O16" s="24">
        <f t="shared" si="3"/>
        <v>0.1</v>
      </c>
      <c r="P16" s="24">
        <f t="shared" si="4"/>
        <v>0.15384615384615385</v>
      </c>
      <c r="Q16" s="24">
        <f t="shared" si="5"/>
        <v>0.59783700075562041</v>
      </c>
      <c r="R16" s="24">
        <f t="shared" si="6"/>
        <v>1.3986013986013986E-2</v>
      </c>
      <c r="S16" s="24">
        <f t="shared" si="12"/>
        <v>4.0909090909090909E-2</v>
      </c>
      <c r="T16" s="24">
        <f t="shared" si="7"/>
        <v>1.2375000000000002E-2</v>
      </c>
      <c r="U16" s="24">
        <f t="shared" si="8"/>
        <v>0.11124297730643495</v>
      </c>
      <c r="V16" s="24">
        <f t="shared" si="9"/>
        <v>0.33196376447938758</v>
      </c>
      <c r="W16" s="24">
        <f t="shared" si="13"/>
        <v>0.76803623552061251</v>
      </c>
    </row>
    <row r="17" spans="2:23" x14ac:dyDescent="0.35">
      <c r="B17" s="13">
        <v>10</v>
      </c>
      <c r="C17" s="13">
        <v>23</v>
      </c>
      <c r="I17" s="13">
        <v>11</v>
      </c>
      <c r="J17" s="13">
        <f t="shared" si="10"/>
        <v>11</v>
      </c>
      <c r="K17" s="13">
        <f t="shared" si="0"/>
        <v>1</v>
      </c>
      <c r="L17" s="24">
        <f t="shared" si="1"/>
        <v>0.90909090909090906</v>
      </c>
      <c r="M17" s="24">
        <f t="shared" si="11"/>
        <v>0.5</v>
      </c>
      <c r="N17" s="24">
        <f t="shared" si="2"/>
        <v>0.5</v>
      </c>
      <c r="O17" s="24">
        <f t="shared" si="3"/>
        <v>0.05</v>
      </c>
      <c r="P17" s="24">
        <f t="shared" si="4"/>
        <v>9.0909090909090912E-2</v>
      </c>
      <c r="Q17" s="24">
        <f t="shared" si="5"/>
        <v>0.69314718055994529</v>
      </c>
      <c r="R17" s="24">
        <f t="shared" si="6"/>
        <v>9.0909090909090905E-3</v>
      </c>
      <c r="S17" s="24">
        <f t="shared" si="12"/>
        <v>0.05</v>
      </c>
      <c r="T17" s="24">
        <f t="shared" si="7"/>
        <v>1.2500000000000001E-2</v>
      </c>
      <c r="U17" s="24">
        <f t="shared" si="8"/>
        <v>0.11180339887498948</v>
      </c>
      <c r="V17" s="24">
        <f t="shared" si="9"/>
        <v>0.28086533820502063</v>
      </c>
      <c r="W17" s="24">
        <f t="shared" si="13"/>
        <v>0.71913466179497942</v>
      </c>
    </row>
    <row r="18" spans="2:23" x14ac:dyDescent="0.35">
      <c r="B18" s="13">
        <v>11</v>
      </c>
      <c r="C18" s="13">
        <v>33</v>
      </c>
      <c r="I18" s="13">
        <v>13</v>
      </c>
      <c r="J18" s="13">
        <f t="shared" si="10"/>
        <v>10</v>
      </c>
      <c r="K18" s="13">
        <f t="shared" si="0"/>
        <v>1</v>
      </c>
      <c r="L18" s="24">
        <f t="shared" si="1"/>
        <v>0.9</v>
      </c>
      <c r="M18" s="24">
        <f t="shared" si="11"/>
        <v>0.45</v>
      </c>
      <c r="N18" s="24">
        <f t="shared" si="2"/>
        <v>0.55000000000000004</v>
      </c>
      <c r="O18" s="24">
        <f t="shared" si="3"/>
        <v>0.05</v>
      </c>
      <c r="P18" s="24">
        <f t="shared" si="4"/>
        <v>0.1</v>
      </c>
      <c r="Q18" s="24">
        <f t="shared" si="5"/>
        <v>0.79850769621777162</v>
      </c>
      <c r="R18" s="24">
        <f t="shared" si="6"/>
        <v>1.1111111111111112E-2</v>
      </c>
      <c r="S18" s="24">
        <f t="shared" si="12"/>
        <v>6.1111111111111116E-2</v>
      </c>
      <c r="T18" s="24">
        <f t="shared" si="7"/>
        <v>1.2375000000000002E-2</v>
      </c>
      <c r="U18" s="24">
        <f t="shared" si="8"/>
        <v>0.11124297730643495</v>
      </c>
      <c r="V18" s="24">
        <f t="shared" si="9"/>
        <v>0.23196376447938752</v>
      </c>
      <c r="W18" s="24">
        <f t="shared" si="13"/>
        <v>0.66803623552061253</v>
      </c>
    </row>
    <row r="19" spans="2:23" x14ac:dyDescent="0.35">
      <c r="B19" s="13">
        <v>12</v>
      </c>
      <c r="C19" s="13">
        <v>9</v>
      </c>
      <c r="I19" s="13">
        <v>23</v>
      </c>
      <c r="J19" s="13">
        <f t="shared" si="10"/>
        <v>9</v>
      </c>
      <c r="K19" s="13">
        <f t="shared" si="0"/>
        <v>2</v>
      </c>
      <c r="L19" s="24">
        <f t="shared" si="1"/>
        <v>0.77777777777777779</v>
      </c>
      <c r="M19" s="24">
        <f t="shared" si="11"/>
        <v>0.35000000000000003</v>
      </c>
      <c r="N19" s="24">
        <f t="shared" si="2"/>
        <v>0.64999999999999991</v>
      </c>
      <c r="O19" s="24">
        <f t="shared" si="3"/>
        <v>0.1</v>
      </c>
      <c r="P19" s="24">
        <f t="shared" si="4"/>
        <v>0.22222222222222221</v>
      </c>
      <c r="Q19" s="24">
        <f t="shared" si="5"/>
        <v>1.0498221244986776</v>
      </c>
      <c r="R19" s="24">
        <f t="shared" si="6"/>
        <v>3.1746031746031744E-2</v>
      </c>
      <c r="S19" s="24">
        <f t="shared" si="12"/>
        <v>9.285714285714286E-2</v>
      </c>
      <c r="T19" s="24">
        <f t="shared" si="7"/>
        <v>1.1375000000000003E-2</v>
      </c>
      <c r="U19" s="24">
        <f t="shared" si="8"/>
        <v>0.10665364503850773</v>
      </c>
      <c r="V19" s="24">
        <f t="shared" si="9"/>
        <v>0.14095885572452488</v>
      </c>
      <c r="W19" s="24">
        <f t="shared" si="13"/>
        <v>0.55904114427547524</v>
      </c>
    </row>
    <row r="20" spans="2:23" x14ac:dyDescent="0.35">
      <c r="B20" s="13">
        <v>13</v>
      </c>
      <c r="C20" s="13">
        <v>1</v>
      </c>
      <c r="I20" s="13">
        <v>25</v>
      </c>
      <c r="J20" s="13">
        <f t="shared" si="10"/>
        <v>7</v>
      </c>
      <c r="K20" s="13">
        <f t="shared" si="0"/>
        <v>1</v>
      </c>
      <c r="L20" s="24">
        <f t="shared" si="1"/>
        <v>0.85714285714285721</v>
      </c>
      <c r="M20" s="24">
        <f t="shared" si="11"/>
        <v>0.30000000000000004</v>
      </c>
      <c r="N20" s="24">
        <f t="shared" si="2"/>
        <v>0.7</v>
      </c>
      <c r="O20" s="24">
        <f t="shared" si="3"/>
        <v>0.05</v>
      </c>
      <c r="P20" s="24">
        <f t="shared" si="4"/>
        <v>0.14285714285714285</v>
      </c>
      <c r="Q20" s="24">
        <f t="shared" si="5"/>
        <v>1.2039728043259359</v>
      </c>
      <c r="R20" s="24">
        <f t="shared" si="6"/>
        <v>2.3809523809523808E-2</v>
      </c>
      <c r="S20" s="24">
        <f t="shared" si="12"/>
        <v>0.11666666666666667</v>
      </c>
      <c r="T20" s="24">
        <f t="shared" si="7"/>
        <v>1.0500000000000002E-2</v>
      </c>
      <c r="U20" s="24">
        <f t="shared" si="8"/>
        <v>0.10246950765959599</v>
      </c>
      <c r="V20" s="24">
        <f t="shared" si="9"/>
        <v>9.9159764987191895E-2</v>
      </c>
      <c r="W20" s="24">
        <f t="shared" si="13"/>
        <v>0.50084023501280817</v>
      </c>
    </row>
    <row r="21" spans="2:23" x14ac:dyDescent="0.35">
      <c r="B21" s="13">
        <v>14</v>
      </c>
      <c r="C21" s="13">
        <v>27</v>
      </c>
      <c r="I21" s="13">
        <v>27</v>
      </c>
      <c r="J21" s="13">
        <f t="shared" si="10"/>
        <v>6</v>
      </c>
      <c r="K21" s="13">
        <f t="shared" si="0"/>
        <v>1</v>
      </c>
      <c r="L21" s="24">
        <f t="shared" si="1"/>
        <v>0.83333333333333337</v>
      </c>
      <c r="M21" s="24">
        <f t="shared" si="11"/>
        <v>0.25000000000000006</v>
      </c>
      <c r="N21" s="24">
        <f t="shared" si="2"/>
        <v>0.75</v>
      </c>
      <c r="O21" s="24">
        <f t="shared" si="3"/>
        <v>0.05</v>
      </c>
      <c r="P21" s="24">
        <f t="shared" si="4"/>
        <v>0.16666666666666666</v>
      </c>
      <c r="Q21" s="24">
        <f t="shared" si="5"/>
        <v>1.3862943611198904</v>
      </c>
      <c r="R21" s="24">
        <f t="shared" si="6"/>
        <v>3.3333333333333333E-2</v>
      </c>
      <c r="S21" s="24">
        <f t="shared" si="12"/>
        <v>0.15</v>
      </c>
      <c r="T21" s="24">
        <f t="shared" si="7"/>
        <v>9.3750000000000031E-3</v>
      </c>
      <c r="U21" s="24">
        <f t="shared" si="8"/>
        <v>9.6824583655185439E-2</v>
      </c>
      <c r="V21" s="24">
        <f t="shared" si="9"/>
        <v>6.0223816035836597E-2</v>
      </c>
      <c r="W21" s="24">
        <f t="shared" si="13"/>
        <v>0.43977618396416351</v>
      </c>
    </row>
    <row r="22" spans="2:23" x14ac:dyDescent="0.35">
      <c r="B22" s="13">
        <v>15</v>
      </c>
      <c r="C22" s="13">
        <v>3</v>
      </c>
      <c r="I22" s="13">
        <v>33</v>
      </c>
      <c r="J22" s="13">
        <f t="shared" si="10"/>
        <v>5</v>
      </c>
      <c r="K22" s="13">
        <f t="shared" si="0"/>
        <v>1</v>
      </c>
      <c r="L22" s="24">
        <f t="shared" si="1"/>
        <v>0.8</v>
      </c>
      <c r="M22" s="24">
        <f t="shared" si="11"/>
        <v>0.20000000000000007</v>
      </c>
      <c r="N22" s="24">
        <f t="shared" si="2"/>
        <v>0.79999999999999993</v>
      </c>
      <c r="O22" s="24">
        <f t="shared" si="3"/>
        <v>0.05</v>
      </c>
      <c r="P22" s="24">
        <f t="shared" si="4"/>
        <v>0.2</v>
      </c>
      <c r="Q22" s="24">
        <f t="shared" si="5"/>
        <v>1.6094379124341001</v>
      </c>
      <c r="R22" s="24">
        <f t="shared" si="6"/>
        <v>0.05</v>
      </c>
      <c r="S22" s="24">
        <f t="shared" si="12"/>
        <v>0.2</v>
      </c>
      <c r="T22" s="24">
        <f t="shared" si="7"/>
        <v>8.0000000000000054E-3</v>
      </c>
      <c r="U22" s="24">
        <f t="shared" si="8"/>
        <v>8.9442719099991616E-2</v>
      </c>
      <c r="V22" s="24">
        <f t="shared" si="9"/>
        <v>2.4692270564016489E-2</v>
      </c>
      <c r="W22" s="24">
        <f t="shared" si="13"/>
        <v>0.37530772943598367</v>
      </c>
    </row>
    <row r="23" spans="2:23" x14ac:dyDescent="0.35">
      <c r="B23" s="13">
        <v>16</v>
      </c>
      <c r="C23" s="13">
        <v>5</v>
      </c>
      <c r="I23" s="13">
        <v>40</v>
      </c>
      <c r="J23" s="13">
        <f t="shared" si="10"/>
        <v>4</v>
      </c>
      <c r="K23" s="13">
        <f t="shared" si="0"/>
        <v>1</v>
      </c>
      <c r="L23" s="24">
        <f t="shared" si="1"/>
        <v>0.75</v>
      </c>
      <c r="M23" s="24">
        <f t="shared" si="11"/>
        <v>0.15000000000000005</v>
      </c>
      <c r="N23" s="24">
        <f t="shared" si="2"/>
        <v>0.85</v>
      </c>
      <c r="O23" s="24">
        <f t="shared" si="3"/>
        <v>0.05</v>
      </c>
      <c r="P23" s="24">
        <f t="shared" si="4"/>
        <v>0.25</v>
      </c>
      <c r="Q23" s="24">
        <f t="shared" si="5"/>
        <v>1.8971199848858811</v>
      </c>
      <c r="R23" s="24">
        <f t="shared" si="6"/>
        <v>8.3333333333333329E-2</v>
      </c>
      <c r="S23" s="24">
        <f t="shared" si="12"/>
        <v>0.28333333333333333</v>
      </c>
      <c r="T23" s="24">
        <f t="shared" si="7"/>
        <v>6.3750000000000048E-3</v>
      </c>
      <c r="U23" s="24">
        <f t="shared" si="8"/>
        <v>7.984359711335659E-2</v>
      </c>
      <c r="V23" s="24">
        <v>0</v>
      </c>
      <c r="W23" s="24">
        <f t="shared" si="13"/>
        <v>0.30649345034217895</v>
      </c>
    </row>
    <row r="24" spans="2:23" x14ac:dyDescent="0.35">
      <c r="B24" s="13">
        <v>17</v>
      </c>
      <c r="C24" s="13">
        <v>46</v>
      </c>
      <c r="I24" s="13">
        <v>46</v>
      </c>
      <c r="J24" s="13">
        <f t="shared" si="10"/>
        <v>3</v>
      </c>
      <c r="K24" s="13">
        <f t="shared" si="0"/>
        <v>1</v>
      </c>
      <c r="L24" s="24">
        <f t="shared" si="1"/>
        <v>0.66666666666666674</v>
      </c>
      <c r="M24" s="24">
        <f t="shared" si="11"/>
        <v>0.10000000000000005</v>
      </c>
      <c r="N24" s="24">
        <f t="shared" si="2"/>
        <v>0.89999999999999991</v>
      </c>
      <c r="O24" s="24">
        <f t="shared" si="3"/>
        <v>0.05</v>
      </c>
      <c r="P24" s="24">
        <f t="shared" si="4"/>
        <v>0.33333333333333331</v>
      </c>
      <c r="Q24" s="24">
        <f t="shared" si="5"/>
        <v>2.302585092994045</v>
      </c>
      <c r="R24" s="24">
        <f t="shared" si="6"/>
        <v>0.16666666666666666</v>
      </c>
      <c r="S24" s="24">
        <f t="shared" si="12"/>
        <v>0.44999999999999996</v>
      </c>
      <c r="T24" s="24">
        <f t="shared" si="7"/>
        <v>4.5000000000000031E-3</v>
      </c>
      <c r="U24" s="24">
        <f t="shared" si="8"/>
        <v>6.7082039324993709E-2</v>
      </c>
      <c r="V24" s="24">
        <v>0</v>
      </c>
      <c r="W24" s="24">
        <f t="shared" si="13"/>
        <v>0.23148079707698771</v>
      </c>
    </row>
    <row r="25" spans="2:23" x14ac:dyDescent="0.35">
      <c r="B25" s="13">
        <v>18</v>
      </c>
      <c r="C25" s="13">
        <v>40</v>
      </c>
      <c r="I25" s="13">
        <v>57</v>
      </c>
      <c r="J25" s="13">
        <f t="shared" si="10"/>
        <v>2</v>
      </c>
      <c r="K25" s="13">
        <f t="shared" si="0"/>
        <v>1</v>
      </c>
      <c r="L25" s="24">
        <f t="shared" si="1"/>
        <v>0.5</v>
      </c>
      <c r="M25" s="24">
        <f t="shared" si="11"/>
        <v>5.0000000000000024E-2</v>
      </c>
      <c r="N25" s="24">
        <f t="shared" si="2"/>
        <v>0.95</v>
      </c>
      <c r="O25" s="24">
        <f t="shared" si="3"/>
        <v>0.05</v>
      </c>
      <c r="P25" s="24">
        <f t="shared" si="4"/>
        <v>0.5</v>
      </c>
      <c r="Q25" s="24">
        <f t="shared" si="5"/>
        <v>2.9957322735539904</v>
      </c>
      <c r="R25" s="24">
        <f t="shared" si="6"/>
        <v>0.5</v>
      </c>
      <c r="S25" s="24">
        <f t="shared" si="12"/>
        <v>0.95</v>
      </c>
      <c r="T25" s="24">
        <f t="shared" si="7"/>
        <v>2.3750000000000021E-3</v>
      </c>
      <c r="U25" s="24">
        <f t="shared" si="8"/>
        <v>4.8733971724044839E-2</v>
      </c>
      <c r="V25" s="24">
        <v>0</v>
      </c>
      <c r="W25" s="24">
        <f t="shared" si="13"/>
        <v>0.14551858457912792</v>
      </c>
    </row>
    <row r="26" spans="2:23" x14ac:dyDescent="0.35">
      <c r="B26" s="13">
        <v>19</v>
      </c>
      <c r="C26" s="13">
        <v>7</v>
      </c>
      <c r="I26" s="13">
        <v>70</v>
      </c>
      <c r="J26" s="13">
        <f t="shared" si="10"/>
        <v>1</v>
      </c>
      <c r="K26" s="13">
        <f t="shared" si="0"/>
        <v>1</v>
      </c>
      <c r="L26" s="24">
        <f t="shared" si="1"/>
        <v>0</v>
      </c>
      <c r="M26" s="24">
        <f t="shared" si="11"/>
        <v>0</v>
      </c>
      <c r="N26" s="24">
        <f t="shared" si="2"/>
        <v>1</v>
      </c>
      <c r="O26" s="24">
        <f t="shared" si="3"/>
        <v>0.05</v>
      </c>
      <c r="P26" s="24">
        <f t="shared" si="4"/>
        <v>1</v>
      </c>
      <c r="Q26" s="24"/>
      <c r="R26" s="24"/>
      <c r="S26" s="24"/>
      <c r="T26" s="24"/>
      <c r="U26" s="24"/>
      <c r="V26" s="24"/>
      <c r="W26" s="24"/>
    </row>
    <row r="27" spans="2:23" x14ac:dyDescent="0.35">
      <c r="B27" s="13">
        <v>20</v>
      </c>
      <c r="C27" s="13">
        <v>11</v>
      </c>
      <c r="J27" t="s">
        <v>19</v>
      </c>
      <c r="K27">
        <f>SUM(K11:K26)</f>
        <v>20</v>
      </c>
    </row>
    <row r="29" spans="2:23" ht="15" thickBot="1" x14ac:dyDescent="0.4"/>
    <row r="30" spans="2:23" ht="34.5" x14ac:dyDescent="0.35">
      <c r="E30" s="13">
        <v>13</v>
      </c>
      <c r="F30" s="13">
        <v>1</v>
      </c>
      <c r="G30" s="25" t="s">
        <v>20</v>
      </c>
      <c r="H30" s="26">
        <f>AVERAGE(C8:C27)</f>
        <v>20.65</v>
      </c>
      <c r="I30" s="1" t="s">
        <v>0</v>
      </c>
      <c r="J30" s="4"/>
      <c r="K30" s="4"/>
      <c r="L30" s="29"/>
      <c r="M30" s="30" t="s">
        <v>23</v>
      </c>
    </row>
    <row r="31" spans="2:23" ht="15" thickBot="1" x14ac:dyDescent="0.4">
      <c r="E31" s="13">
        <v>2</v>
      </c>
      <c r="F31" s="13">
        <v>3</v>
      </c>
      <c r="I31" s="5" t="s">
        <v>7</v>
      </c>
      <c r="J31" s="5"/>
      <c r="K31" s="5" t="s">
        <v>21</v>
      </c>
      <c r="L31" s="27" t="s">
        <v>22</v>
      </c>
      <c r="M31" s="31"/>
    </row>
    <row r="32" spans="2:23" x14ac:dyDescent="0.35">
      <c r="E32" s="13">
        <v>15</v>
      </c>
      <c r="F32" s="13">
        <v>3</v>
      </c>
      <c r="I32" s="25">
        <v>1</v>
      </c>
      <c r="J32" s="21">
        <f>1-EXP(-I32/$H$30)</f>
        <v>4.7272304467123716E-2</v>
      </c>
      <c r="K32" s="21">
        <f>1-J32</f>
        <v>0.95272769553287628</v>
      </c>
      <c r="L32">
        <v>0.95</v>
      </c>
      <c r="M32" s="32">
        <f>K32-L32</f>
        <v>2.7276955328763286E-3</v>
      </c>
      <c r="N32" s="28"/>
    </row>
    <row r="33" spans="5:14" x14ac:dyDescent="0.35">
      <c r="E33" s="13">
        <v>7</v>
      </c>
      <c r="F33" s="13">
        <v>4</v>
      </c>
      <c r="I33" s="25">
        <v>3</v>
      </c>
      <c r="J33" s="21">
        <f>1-EXP(-I33/$H$30)</f>
        <v>0.13521853912947968</v>
      </c>
      <c r="K33" s="21">
        <f t="shared" ref="K33:K47" si="14">1-J33</f>
        <v>0.86478146087052032</v>
      </c>
      <c r="L33">
        <v>0.85</v>
      </c>
      <c r="M33" s="32">
        <f t="shared" ref="M33:M47" si="15">K33-L33</f>
        <v>1.4781460870520347E-2</v>
      </c>
      <c r="N33" s="28"/>
    </row>
    <row r="34" spans="5:14" x14ac:dyDescent="0.35">
      <c r="E34" s="13">
        <v>8</v>
      </c>
      <c r="F34" s="13">
        <v>4</v>
      </c>
      <c r="I34" s="25">
        <v>4</v>
      </c>
      <c r="J34" s="21">
        <f>1-EXP(-I34/$H$30)</f>
        <v>0.176098751645275</v>
      </c>
      <c r="K34" s="21">
        <f t="shared" si="14"/>
        <v>0.823901248354725</v>
      </c>
      <c r="L34">
        <v>0.75</v>
      </c>
      <c r="M34" s="32">
        <f t="shared" si="15"/>
        <v>7.3901248354725002E-2</v>
      </c>
    </row>
    <row r="35" spans="5:14" x14ac:dyDescent="0.35">
      <c r="E35" s="13">
        <v>16</v>
      </c>
      <c r="F35" s="13">
        <v>5</v>
      </c>
      <c r="I35" s="25">
        <v>5</v>
      </c>
      <c r="J35" s="21">
        <f>1-EXP(-I35/$H$30)</f>
        <v>0.2150464623083429</v>
      </c>
      <c r="K35" s="21">
        <f t="shared" si="14"/>
        <v>0.7849535376916571</v>
      </c>
      <c r="L35">
        <v>0.7</v>
      </c>
      <c r="M35" s="32">
        <f t="shared" si="15"/>
        <v>8.4953537691657144E-2</v>
      </c>
    </row>
    <row r="36" spans="5:14" x14ac:dyDescent="0.35">
      <c r="E36" s="13">
        <v>19</v>
      </c>
      <c r="F36" s="13">
        <v>7</v>
      </c>
      <c r="I36" s="25">
        <v>7</v>
      </c>
      <c r="J36" s="21">
        <f>1-EXP(-I36/$H$30)</f>
        <v>0.28750547483475553</v>
      </c>
      <c r="K36" s="21">
        <f t="shared" si="14"/>
        <v>0.71249452516524447</v>
      </c>
      <c r="L36">
        <v>0.65</v>
      </c>
      <c r="M36" s="32">
        <f t="shared" si="15"/>
        <v>6.2494525165244452E-2</v>
      </c>
    </row>
    <row r="37" spans="5:14" x14ac:dyDescent="0.35">
      <c r="E37" s="13">
        <v>5</v>
      </c>
      <c r="F37" s="13">
        <v>9</v>
      </c>
      <c r="I37" s="25">
        <v>9</v>
      </c>
      <c r="J37" s="21">
        <f>1-EXP(-I37/$H$30)</f>
        <v>0.35327580039538597</v>
      </c>
      <c r="K37" s="21">
        <f t="shared" si="14"/>
        <v>0.64672419960461403</v>
      </c>
      <c r="L37">
        <v>0.55000000000000004</v>
      </c>
      <c r="M37" s="32">
        <f t="shared" si="15"/>
        <v>9.6724199604613981E-2</v>
      </c>
    </row>
    <row r="38" spans="5:14" x14ac:dyDescent="0.35">
      <c r="E38" s="13">
        <v>12</v>
      </c>
      <c r="F38" s="13">
        <v>9</v>
      </c>
      <c r="I38" s="25">
        <v>11</v>
      </c>
      <c r="J38" s="21">
        <f>1-EXP(-I38/$H$30)</f>
        <v>0.41297487127044807</v>
      </c>
      <c r="K38" s="21">
        <f t="shared" si="14"/>
        <v>0.58702512872955193</v>
      </c>
      <c r="L38">
        <v>0.5</v>
      </c>
      <c r="M38" s="32">
        <f t="shared" si="15"/>
        <v>8.7025128729551926E-2</v>
      </c>
    </row>
    <row r="39" spans="5:14" x14ac:dyDescent="0.35">
      <c r="E39" s="13">
        <v>20</v>
      </c>
      <c r="F39" s="13">
        <v>11</v>
      </c>
      <c r="I39" s="25">
        <v>13</v>
      </c>
      <c r="J39" s="21">
        <f>1-EXP(-I39/$H$30)</f>
        <v>0.46716312460454812</v>
      </c>
      <c r="K39" s="21">
        <f t="shared" si="14"/>
        <v>0.53283687539545188</v>
      </c>
      <c r="L39">
        <v>0.45</v>
      </c>
      <c r="M39" s="32">
        <f t="shared" si="15"/>
        <v>8.283687539545187E-2</v>
      </c>
    </row>
    <row r="40" spans="5:14" x14ac:dyDescent="0.35">
      <c r="E40" s="13">
        <v>9</v>
      </c>
      <c r="F40" s="13">
        <v>13</v>
      </c>
      <c r="I40" s="25">
        <v>23</v>
      </c>
      <c r="J40" s="21">
        <f>1-EXP(-I40/$H$30)</f>
        <v>0.67169146353416387</v>
      </c>
      <c r="K40" s="21">
        <f t="shared" si="14"/>
        <v>0.32830853646583613</v>
      </c>
      <c r="L40">
        <v>0.35000000000000003</v>
      </c>
      <c r="M40" s="32">
        <f t="shared" si="15"/>
        <v>-2.1691463534163902E-2</v>
      </c>
    </row>
    <row r="41" spans="5:14" x14ac:dyDescent="0.35">
      <c r="E41" s="13">
        <v>3</v>
      </c>
      <c r="F41" s="13">
        <v>23</v>
      </c>
      <c r="I41" s="25">
        <v>25</v>
      </c>
      <c r="J41" s="21">
        <f>1-EXP(-I41/$H$30)</f>
        <v>0.7019976042342404</v>
      </c>
      <c r="K41" s="21">
        <f t="shared" si="14"/>
        <v>0.2980023957657596</v>
      </c>
      <c r="L41">
        <v>0.30000000000000004</v>
      </c>
      <c r="M41" s="32">
        <f t="shared" si="15"/>
        <v>-1.9976042342404465E-3</v>
      </c>
    </row>
    <row r="42" spans="5:14" x14ac:dyDescent="0.35">
      <c r="E42" s="13">
        <v>10</v>
      </c>
      <c r="F42" s="13">
        <v>23</v>
      </c>
      <c r="I42" s="25">
        <v>27</v>
      </c>
      <c r="J42" s="21">
        <f>1-EXP(-I42/$H$30)</f>
        <v>0.7295061869602848</v>
      </c>
      <c r="K42" s="21">
        <f t="shared" si="14"/>
        <v>0.2704938130397152</v>
      </c>
      <c r="L42">
        <v>0.25000000000000006</v>
      </c>
      <c r="M42" s="32">
        <f t="shared" si="15"/>
        <v>2.0493813039715147E-2</v>
      </c>
    </row>
    <row r="43" spans="5:14" x14ac:dyDescent="0.35">
      <c r="E43" s="13">
        <v>4</v>
      </c>
      <c r="F43" s="13">
        <v>25</v>
      </c>
      <c r="I43" s="25">
        <v>33</v>
      </c>
      <c r="J43" s="21">
        <f>1-EXP(-I43/$H$30)</f>
        <v>0.79771202014435638</v>
      </c>
      <c r="K43" s="21">
        <f t="shared" si="14"/>
        <v>0.20228797985564362</v>
      </c>
      <c r="L43">
        <v>0.20000000000000007</v>
      </c>
      <c r="M43" s="32">
        <f t="shared" si="15"/>
        <v>2.2879798556435516E-3</v>
      </c>
    </row>
    <row r="44" spans="5:14" x14ac:dyDescent="0.35">
      <c r="E44" s="13">
        <v>14</v>
      </c>
      <c r="F44" s="13">
        <v>27</v>
      </c>
      <c r="I44" s="25">
        <v>40</v>
      </c>
      <c r="J44" s="21">
        <f>1-EXP(-I44/$H$30)</f>
        <v>0.85587092184611668</v>
      </c>
      <c r="K44" s="21">
        <f t="shared" si="14"/>
        <v>0.14412907815388332</v>
      </c>
      <c r="L44">
        <v>0.15000000000000005</v>
      </c>
      <c r="M44" s="32">
        <f t="shared" si="15"/>
        <v>-5.8709218461167334E-3</v>
      </c>
    </row>
    <row r="45" spans="5:14" x14ac:dyDescent="0.35">
      <c r="E45" s="13">
        <v>11</v>
      </c>
      <c r="F45" s="13">
        <v>33</v>
      </c>
      <c r="I45" s="25">
        <v>46</v>
      </c>
      <c r="J45" s="21">
        <f>1-EXP(-I45/$H$30)</f>
        <v>0.8922135048836608</v>
      </c>
      <c r="K45" s="21">
        <f t="shared" si="14"/>
        <v>0.1077864951163392</v>
      </c>
      <c r="L45">
        <v>0.10000000000000005</v>
      </c>
      <c r="M45" s="32">
        <f t="shared" si="15"/>
        <v>7.786495116339151E-3</v>
      </c>
    </row>
    <row r="46" spans="5:14" x14ac:dyDescent="0.35">
      <c r="E46" s="13">
        <v>18</v>
      </c>
      <c r="F46" s="13">
        <v>40</v>
      </c>
      <c r="I46" s="25">
        <v>57</v>
      </c>
      <c r="J46" s="21">
        <f>1-EXP(-I46/$H$30)</f>
        <v>0.93672661882902375</v>
      </c>
      <c r="K46" s="21">
        <f t="shared" si="14"/>
        <v>6.3273381170976251E-2</v>
      </c>
      <c r="L46">
        <v>5.0000000000000024E-2</v>
      </c>
      <c r="M46" s="32">
        <f t="shared" si="15"/>
        <v>1.3273381170976227E-2</v>
      </c>
    </row>
    <row r="47" spans="5:14" x14ac:dyDescent="0.35">
      <c r="E47" s="13">
        <v>17</v>
      </c>
      <c r="F47" s="13">
        <v>46</v>
      </c>
      <c r="I47" s="25">
        <v>70</v>
      </c>
      <c r="J47" s="21">
        <f>1-EXP(-I47/$H$30)</f>
        <v>0.96628560928115159</v>
      </c>
      <c r="K47" s="21">
        <f t="shared" si="14"/>
        <v>3.3714390718848408E-2</v>
      </c>
      <c r="L47">
        <v>0</v>
      </c>
      <c r="M47" s="32">
        <f t="shared" si="15"/>
        <v>3.3714390718848408E-2</v>
      </c>
    </row>
    <row r="48" spans="5:14" x14ac:dyDescent="0.35">
      <c r="E48" s="13">
        <v>6</v>
      </c>
      <c r="F48" s="13">
        <v>57</v>
      </c>
    </row>
    <row r="49" spans="5:6" x14ac:dyDescent="0.35">
      <c r="E49" s="13">
        <v>1</v>
      </c>
      <c r="F49" s="13">
        <v>70</v>
      </c>
    </row>
  </sheetData>
  <sortState xmlns:xlrd2="http://schemas.microsoft.com/office/spreadsheetml/2017/richdata2" ref="E30:F49">
    <sortCondition ref="F30:F49"/>
  </sortState>
  <mergeCells count="3">
    <mergeCell ref="T9:T10"/>
    <mergeCell ref="U9:U10"/>
    <mergeCell ref="M30:M31"/>
  </mergeCells>
  <conditionalFormatting sqref="M32:M47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3" shapeId="4112" r:id="rId3">
          <objectPr defaultSize="0" autoPict="0" r:id="rId4">
            <anchor moveWithCells="1" sizeWithCells="1">
              <from>
                <xdr:col>20</xdr:col>
                <xdr:colOff>292100</xdr:colOff>
                <xdr:row>5</xdr:row>
                <xdr:rowOff>82550</xdr:rowOff>
              </from>
              <to>
                <xdr:col>23</xdr:col>
                <xdr:colOff>107950</xdr:colOff>
                <xdr:row>7</xdr:row>
                <xdr:rowOff>127000</xdr:rowOff>
              </to>
            </anchor>
          </objectPr>
        </oleObject>
      </mc:Choice>
      <mc:Fallback>
        <oleObject progId="Equation.3" shapeId="4112" r:id="rId3"/>
      </mc:Fallback>
    </mc:AlternateContent>
    <mc:AlternateContent xmlns:mc="http://schemas.openxmlformats.org/markup-compatibility/2006">
      <mc:Choice Requires="x14">
        <oleObject progId="Equation.3" shapeId="4113" r:id="rId5">
          <objectPr defaultSize="0" autoPict="0" r:id="rId6">
            <anchor moveWithCells="1" sizeWithCells="1">
              <from>
                <xdr:col>16</xdr:col>
                <xdr:colOff>0</xdr:colOff>
                <xdr:row>6</xdr:row>
                <xdr:rowOff>95250</xdr:rowOff>
              </from>
              <to>
                <xdr:col>17</xdr:col>
                <xdr:colOff>254000</xdr:colOff>
                <xdr:row>7</xdr:row>
                <xdr:rowOff>38100</xdr:rowOff>
              </to>
            </anchor>
          </objectPr>
        </oleObject>
      </mc:Choice>
      <mc:Fallback>
        <oleObject progId="Equation.3" shapeId="4113" r:id="rId5"/>
      </mc:Fallback>
    </mc:AlternateContent>
    <mc:AlternateContent xmlns:mc="http://schemas.openxmlformats.org/markup-compatibility/2006">
      <mc:Choice Requires="x14">
        <oleObject progId="Equation.3" shapeId="4114" r:id="rId7">
          <objectPr defaultSize="0" autoPict="0" r:id="rId8">
            <anchor moveWithCells="1" sizeWithCells="1">
              <from>
                <xdr:col>14</xdr:col>
                <xdr:colOff>50800</xdr:colOff>
                <xdr:row>5</xdr:row>
                <xdr:rowOff>50800</xdr:rowOff>
              </from>
              <to>
                <xdr:col>14</xdr:col>
                <xdr:colOff>692150</xdr:colOff>
                <xdr:row>6</xdr:row>
                <xdr:rowOff>298450</xdr:rowOff>
              </to>
            </anchor>
          </objectPr>
        </oleObject>
      </mc:Choice>
      <mc:Fallback>
        <oleObject progId="Equation.3" shapeId="4114" r:id="rId7"/>
      </mc:Fallback>
    </mc:AlternateContent>
    <mc:AlternateContent xmlns:mc="http://schemas.openxmlformats.org/markup-compatibility/2006">
      <mc:Choice Requires="x14">
        <oleObject progId="Equation.3" shapeId="4115" r:id="rId9">
          <objectPr defaultSize="0" autoPict="0" r:id="rId10">
            <anchor moveWithCells="1" sizeWithCells="1">
              <from>
                <xdr:col>11</xdr:col>
                <xdr:colOff>571500</xdr:colOff>
                <xdr:row>5</xdr:row>
                <xdr:rowOff>165100</xdr:rowOff>
              </from>
              <to>
                <xdr:col>13</xdr:col>
                <xdr:colOff>374650</xdr:colOff>
                <xdr:row>7</xdr:row>
                <xdr:rowOff>69850</xdr:rowOff>
              </to>
            </anchor>
          </objectPr>
        </oleObject>
      </mc:Choice>
      <mc:Fallback>
        <oleObject progId="Equation.3" shapeId="4115" r:id="rId9"/>
      </mc:Fallback>
    </mc:AlternateContent>
    <mc:AlternateContent xmlns:mc="http://schemas.openxmlformats.org/markup-compatibility/2006">
      <mc:Choice Requires="x14">
        <oleObject progId="Equation.3" shapeId="4116" r:id="rId11">
          <objectPr defaultSize="0" autoPict="0" r:id="rId12">
            <anchor moveWithCells="1" sizeWithCells="1">
              <from>
                <xdr:col>15</xdr:col>
                <xdr:colOff>146050</xdr:colOff>
                <xdr:row>5</xdr:row>
                <xdr:rowOff>177800</xdr:rowOff>
              </from>
              <to>
                <xdr:col>15</xdr:col>
                <xdr:colOff>755650</xdr:colOff>
                <xdr:row>7</xdr:row>
                <xdr:rowOff>171450</xdr:rowOff>
              </to>
            </anchor>
          </objectPr>
        </oleObject>
      </mc:Choice>
      <mc:Fallback>
        <oleObject progId="Equation.3" shapeId="4116" r:id="rId11"/>
      </mc:Fallback>
    </mc:AlternateContent>
    <mc:AlternateContent xmlns:mc="http://schemas.openxmlformats.org/markup-compatibility/2006">
      <mc:Choice Requires="x14">
        <oleObject progId="Equation.3" shapeId="4117" r:id="rId13">
          <objectPr defaultSize="0" autoPict="0" r:id="rId14">
            <anchor moveWithCells="1" sizeWithCells="1">
              <from>
                <xdr:col>10</xdr:col>
                <xdr:colOff>260350</xdr:colOff>
                <xdr:row>5</xdr:row>
                <xdr:rowOff>127000</xdr:rowOff>
              </from>
              <to>
                <xdr:col>11</xdr:col>
                <xdr:colOff>590550</xdr:colOff>
                <xdr:row>7</xdr:row>
                <xdr:rowOff>38100</xdr:rowOff>
              </to>
            </anchor>
          </objectPr>
        </oleObject>
      </mc:Choice>
      <mc:Fallback>
        <oleObject progId="Equation.3" shapeId="4117" r:id="rId13"/>
      </mc:Fallback>
    </mc:AlternateContent>
    <mc:AlternateContent xmlns:mc="http://schemas.openxmlformats.org/markup-compatibility/2006">
      <mc:Choice Requires="x14">
        <oleObject progId="Equation.3" shapeId="4120" r:id="rId15">
          <objectPr defaultSize="0" autoPict="0" r:id="rId16">
            <anchor moveWithCells="1" sizeWithCells="1">
              <from>
                <xdr:col>13</xdr:col>
                <xdr:colOff>177800</xdr:colOff>
                <xdr:row>47</xdr:row>
                <xdr:rowOff>120650</xdr:rowOff>
              </from>
              <to>
                <xdr:col>15</xdr:col>
                <xdr:colOff>361950</xdr:colOff>
                <xdr:row>51</xdr:row>
                <xdr:rowOff>171450</xdr:rowOff>
              </to>
            </anchor>
          </objectPr>
        </oleObject>
      </mc:Choice>
      <mc:Fallback>
        <oleObject progId="Equation.3" shapeId="4120" r:id="rId15"/>
      </mc:Fallback>
    </mc:AlternateContent>
    <mc:AlternateContent xmlns:mc="http://schemas.openxmlformats.org/markup-compatibility/2006">
      <mc:Choice Requires="x14">
        <oleObject progId="Equation.DSMT4" shapeId="4121" r:id="rId17">
          <objectPr defaultSize="0" autoPict="0" r:id="rId18">
            <anchor moveWithCells="1" sizeWithCells="1">
              <from>
                <xdr:col>16</xdr:col>
                <xdr:colOff>234950</xdr:colOff>
                <xdr:row>48</xdr:row>
                <xdr:rowOff>82550</xdr:rowOff>
              </from>
              <to>
                <xdr:col>17</xdr:col>
                <xdr:colOff>539750</xdr:colOff>
                <xdr:row>51</xdr:row>
                <xdr:rowOff>82550</xdr:rowOff>
              </to>
            </anchor>
          </objectPr>
        </oleObject>
      </mc:Choice>
      <mc:Fallback>
        <oleObject progId="Equation.DSMT4" shapeId="4121" r:id="rId17"/>
      </mc:Fallback>
    </mc:AlternateContent>
    <mc:AlternateContent xmlns:mc="http://schemas.openxmlformats.org/markup-compatibility/2006">
      <mc:Choice Requires="x14">
        <oleObject progId="Equation.DSMT4" shapeId="4122" r:id="rId19">
          <objectPr defaultSize="0" autoPict="0" r:id="rId20">
            <anchor moveWithCells="1" sizeWithCells="1">
              <from>
                <xdr:col>11</xdr:col>
                <xdr:colOff>101600</xdr:colOff>
                <xdr:row>48</xdr:row>
                <xdr:rowOff>88900</xdr:rowOff>
              </from>
              <to>
                <xdr:col>12</xdr:col>
                <xdr:colOff>469900</xdr:colOff>
                <xdr:row>52</xdr:row>
                <xdr:rowOff>6350</xdr:rowOff>
              </to>
            </anchor>
          </objectPr>
        </oleObject>
      </mc:Choice>
      <mc:Fallback>
        <oleObject progId="Equation.DSMT4" shapeId="4122" r:id="rId19"/>
      </mc:Fallback>
    </mc:AlternateContent>
    <mc:AlternateContent xmlns:mc="http://schemas.openxmlformats.org/markup-compatibility/2006">
      <mc:Choice Requires="x14">
        <oleObject progId="Equation.3" shapeId="4123" r:id="rId21">
          <objectPr defaultSize="0" autoPict="0" r:id="rId22">
            <anchor moveWithCells="1">
              <from>
                <xdr:col>11</xdr:col>
                <xdr:colOff>82550</xdr:colOff>
                <xdr:row>29</xdr:row>
                <xdr:rowOff>101600</xdr:rowOff>
              </from>
              <to>
                <xdr:col>11</xdr:col>
                <xdr:colOff>508000</xdr:colOff>
                <xdr:row>30</xdr:row>
                <xdr:rowOff>50800</xdr:rowOff>
              </to>
            </anchor>
          </objectPr>
        </oleObject>
      </mc:Choice>
      <mc:Fallback>
        <oleObject progId="Equation.3" shapeId="4123" r:id="rId21"/>
      </mc:Fallback>
    </mc:AlternateContent>
    <mc:AlternateContent xmlns:mc="http://schemas.openxmlformats.org/markup-compatibility/2006">
      <mc:Choice Requires="x14">
        <oleObject progId="Equation.3" shapeId="4103" r:id="rId23">
          <objectPr defaultSize="0" autoPict="0" r:id="rId24">
            <anchor moveWithCells="1">
              <from>
                <xdr:col>16</xdr:col>
                <xdr:colOff>69850</xdr:colOff>
                <xdr:row>8</xdr:row>
                <xdr:rowOff>127000</xdr:rowOff>
              </from>
              <to>
                <xdr:col>16</xdr:col>
                <xdr:colOff>323850</xdr:colOff>
                <xdr:row>9</xdr:row>
                <xdr:rowOff>95250</xdr:rowOff>
              </to>
            </anchor>
          </objectPr>
        </oleObject>
      </mc:Choice>
      <mc:Fallback>
        <oleObject progId="Equation.3" shapeId="4103" r:id="rId23"/>
      </mc:Fallback>
    </mc:AlternateContent>
    <mc:AlternateContent xmlns:mc="http://schemas.openxmlformats.org/markup-compatibility/2006">
      <mc:Choice Requires="x14">
        <oleObject progId="Equation.3" shapeId="4104" r:id="rId25">
          <objectPr defaultSize="0" autoPict="0" r:id="rId26">
            <anchor moveWithCells="1">
              <from>
                <xdr:col>9</xdr:col>
                <xdr:colOff>266700</xdr:colOff>
                <xdr:row>8</xdr:row>
                <xdr:rowOff>184150</xdr:rowOff>
              </from>
              <to>
                <xdr:col>10</xdr:col>
                <xdr:colOff>133350</xdr:colOff>
                <xdr:row>10</xdr:row>
                <xdr:rowOff>44450</xdr:rowOff>
              </to>
            </anchor>
          </objectPr>
        </oleObject>
      </mc:Choice>
      <mc:Fallback>
        <oleObject progId="Equation.3" shapeId="4104" r:id="rId25"/>
      </mc:Fallback>
    </mc:AlternateContent>
    <mc:AlternateContent xmlns:mc="http://schemas.openxmlformats.org/markup-compatibility/2006">
      <mc:Choice Requires="x14">
        <oleObject progId="Equation.3" shapeId="4105" r:id="rId27">
          <objectPr defaultSize="0" autoPict="0" r:id="rId28">
            <anchor moveWithCells="1">
              <from>
                <xdr:col>10</xdr:col>
                <xdr:colOff>254000</xdr:colOff>
                <xdr:row>8</xdr:row>
                <xdr:rowOff>196850</xdr:rowOff>
              </from>
              <to>
                <xdr:col>10</xdr:col>
                <xdr:colOff>501650</xdr:colOff>
                <xdr:row>10</xdr:row>
                <xdr:rowOff>38100</xdr:rowOff>
              </to>
            </anchor>
          </objectPr>
        </oleObject>
      </mc:Choice>
      <mc:Fallback>
        <oleObject progId="Equation.3" shapeId="4105" r:id="rId27"/>
      </mc:Fallback>
    </mc:AlternateContent>
    <mc:AlternateContent xmlns:mc="http://schemas.openxmlformats.org/markup-compatibility/2006">
      <mc:Choice Requires="x14">
        <oleObject progId="Equation.3" shapeId="4106" r:id="rId29">
          <objectPr defaultSize="0" autoPict="0" r:id="rId22">
            <anchor moveWithCells="1">
              <from>
                <xdr:col>12</xdr:col>
                <xdr:colOff>69850</xdr:colOff>
                <xdr:row>8</xdr:row>
                <xdr:rowOff>101600</xdr:rowOff>
              </from>
              <to>
                <xdr:col>12</xdr:col>
                <xdr:colOff>412750</xdr:colOff>
                <xdr:row>9</xdr:row>
                <xdr:rowOff>127000</xdr:rowOff>
              </to>
            </anchor>
          </objectPr>
        </oleObject>
      </mc:Choice>
      <mc:Fallback>
        <oleObject progId="Equation.3" shapeId="4106" r:id="rId29"/>
      </mc:Fallback>
    </mc:AlternateContent>
    <mc:AlternateContent xmlns:mc="http://schemas.openxmlformats.org/markup-compatibility/2006">
      <mc:Choice Requires="x14">
        <oleObject progId="Equation.3" shapeId="4107" r:id="rId30">
          <objectPr defaultSize="0" autoPict="0" r:id="rId31">
            <anchor moveWithCells="1">
              <from>
                <xdr:col>13</xdr:col>
                <xdr:colOff>57150</xdr:colOff>
                <xdr:row>8</xdr:row>
                <xdr:rowOff>31750</xdr:rowOff>
              </from>
              <to>
                <xdr:col>13</xdr:col>
                <xdr:colOff>393700</xdr:colOff>
                <xdr:row>9</xdr:row>
                <xdr:rowOff>127000</xdr:rowOff>
              </to>
            </anchor>
          </objectPr>
        </oleObject>
      </mc:Choice>
      <mc:Fallback>
        <oleObject progId="Equation.3" shapeId="4107" r:id="rId30"/>
      </mc:Fallback>
    </mc:AlternateContent>
    <mc:AlternateContent xmlns:mc="http://schemas.openxmlformats.org/markup-compatibility/2006">
      <mc:Choice Requires="x14">
        <oleObject progId="Equation.3" shapeId="4108" r:id="rId32">
          <objectPr defaultSize="0" autoPict="0" r:id="rId33">
            <anchor moveWithCells="1">
              <from>
                <xdr:col>14</xdr:col>
                <xdr:colOff>25400</xdr:colOff>
                <xdr:row>8</xdr:row>
                <xdr:rowOff>69850</xdr:rowOff>
              </from>
              <to>
                <xdr:col>14</xdr:col>
                <xdr:colOff>298450</xdr:colOff>
                <xdr:row>9</xdr:row>
                <xdr:rowOff>88900</xdr:rowOff>
              </to>
            </anchor>
          </objectPr>
        </oleObject>
      </mc:Choice>
      <mc:Fallback>
        <oleObject progId="Equation.3" shapeId="4108" r:id="rId32"/>
      </mc:Fallback>
    </mc:AlternateContent>
    <mc:AlternateContent xmlns:mc="http://schemas.openxmlformats.org/markup-compatibility/2006">
      <mc:Choice Requires="x14">
        <oleObject progId="Equation.3" shapeId="4109" r:id="rId34">
          <objectPr defaultSize="0" autoPict="0" r:id="rId35">
            <anchor moveWithCells="1">
              <from>
                <xdr:col>15</xdr:col>
                <xdr:colOff>44450</xdr:colOff>
                <xdr:row>8</xdr:row>
                <xdr:rowOff>50800</xdr:rowOff>
              </from>
              <to>
                <xdr:col>15</xdr:col>
                <xdr:colOff>279400</xdr:colOff>
                <xdr:row>9</xdr:row>
                <xdr:rowOff>120650</xdr:rowOff>
              </to>
            </anchor>
          </objectPr>
        </oleObject>
      </mc:Choice>
      <mc:Fallback>
        <oleObject progId="Equation.3" shapeId="4109" r:id="rId34"/>
      </mc:Fallback>
    </mc:AlternateContent>
    <mc:AlternateContent xmlns:mc="http://schemas.openxmlformats.org/markup-compatibility/2006">
      <mc:Choice Requires="x14">
        <oleObject progId="Equation.3" shapeId="4110" r:id="rId36">
          <objectPr defaultSize="0" autoPict="0" r:id="rId37">
            <anchor moveWithCells="1">
              <from>
                <xdr:col>17</xdr:col>
                <xdr:colOff>44450</xdr:colOff>
                <xdr:row>8</xdr:row>
                <xdr:rowOff>25400</xdr:rowOff>
              </from>
              <to>
                <xdr:col>17</xdr:col>
                <xdr:colOff>577850</xdr:colOff>
                <xdr:row>9</xdr:row>
                <xdr:rowOff>171450</xdr:rowOff>
              </to>
            </anchor>
          </objectPr>
        </oleObject>
      </mc:Choice>
      <mc:Fallback>
        <oleObject progId="Equation.3" shapeId="4110" r:id="rId36"/>
      </mc:Fallback>
    </mc:AlternateContent>
    <mc:AlternateContent xmlns:mc="http://schemas.openxmlformats.org/markup-compatibility/2006">
      <mc:Choice Requires="x14">
        <oleObject progId="Equation.3" shapeId="4111" r:id="rId38">
          <objectPr defaultSize="0" autoPict="0" r:id="rId39">
            <anchor moveWithCells="1">
              <from>
                <xdr:col>18</xdr:col>
                <xdr:colOff>38100</xdr:colOff>
                <xdr:row>7</xdr:row>
                <xdr:rowOff>171450</xdr:rowOff>
              </from>
              <to>
                <xdr:col>18</xdr:col>
                <xdr:colOff>647700</xdr:colOff>
                <xdr:row>10</xdr:row>
                <xdr:rowOff>31750</xdr:rowOff>
              </to>
            </anchor>
          </objectPr>
        </oleObject>
      </mc:Choice>
      <mc:Fallback>
        <oleObject progId="Equation.3" shapeId="4111" r:id="rId38"/>
      </mc:Fallback>
    </mc:AlternateContent>
    <mc:AlternateContent xmlns:mc="http://schemas.openxmlformats.org/markup-compatibility/2006">
      <mc:Choice Requires="x14">
        <oleObject progId="Equation.3" shapeId="4118" r:id="rId40">
          <objectPr defaultSize="0" autoPict="0" r:id="rId31">
            <anchor moveWithCells="1">
              <from>
                <xdr:col>9</xdr:col>
                <xdr:colOff>44450</xdr:colOff>
                <xdr:row>29</xdr:row>
                <xdr:rowOff>127000</xdr:rowOff>
              </from>
              <to>
                <xdr:col>9</xdr:col>
                <xdr:colOff>323850</xdr:colOff>
                <xdr:row>30</xdr:row>
                <xdr:rowOff>6350</xdr:rowOff>
              </to>
            </anchor>
          </objectPr>
        </oleObject>
      </mc:Choice>
      <mc:Fallback>
        <oleObject progId="Equation.3" shapeId="4118" r:id="rId40"/>
      </mc:Fallback>
    </mc:AlternateContent>
    <mc:AlternateContent xmlns:mc="http://schemas.openxmlformats.org/markup-compatibility/2006">
      <mc:Choice Requires="x14">
        <oleObject progId="Equation.3" shapeId="4119" r:id="rId41">
          <objectPr defaultSize="0" autoPict="0" r:id="rId22">
            <anchor moveWithCells="1">
              <from>
                <xdr:col>10</xdr:col>
                <xdr:colOff>57150</xdr:colOff>
                <xdr:row>29</xdr:row>
                <xdr:rowOff>95250</xdr:rowOff>
              </from>
              <to>
                <xdr:col>10</xdr:col>
                <xdr:colOff>431800</xdr:colOff>
                <xdr:row>30</xdr:row>
                <xdr:rowOff>6350</xdr:rowOff>
              </to>
            </anchor>
          </objectPr>
        </oleObject>
      </mc:Choice>
      <mc:Fallback>
        <oleObject progId="Equation.3" shapeId="4119" r:id="rId41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KM</vt:lpstr>
      <vt:lpstr>EXP</vt:lpstr>
      <vt:lpstr>TAREA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actda</cp:lastModifiedBy>
  <dcterms:created xsi:type="dcterms:W3CDTF">2021-12-03T17:50:04Z</dcterms:created>
  <dcterms:modified xsi:type="dcterms:W3CDTF">2021-12-06T00:57:32Z</dcterms:modified>
</cp:coreProperties>
</file>