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yg\Downloads\"/>
    </mc:Choice>
  </mc:AlternateContent>
  <xr:revisionPtr revIDLastSave="0" documentId="13_ncr:1_{88568BBC-C862-421F-A8F6-F6FB49D69774}" xr6:coauthVersionLast="45" xr6:coauthVersionMax="45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PChiCuadradaSimple " sheetId="5" r:id="rId1"/>
    <sheet name="PChiCuadradaLog" sheetId="6" r:id="rId2"/>
    <sheet name="PBA NORMAL ji Cuadrada" sheetId="7" r:id="rId3"/>
    <sheet name="PB.NOR.RSimple" sheetId="8" r:id="rId4"/>
    <sheet name="LogNormalADLogaritmicos" sheetId="10" r:id="rId5"/>
    <sheet name="LogNormalADSimples" sheetId="9" r:id="rId6"/>
    <sheet name="Ji-cuadrada.rendimientos log" sheetId="1" r:id="rId7"/>
    <sheet name="PB. Normal.Rend_Logaritmicos.AD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5" i="1" l="1"/>
  <c r="C253" i="10" l="1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3" i="8"/>
  <c r="D3" i="8"/>
  <c r="J3" i="8"/>
  <c r="C4" i="8"/>
  <c r="D4" i="8"/>
  <c r="J4" i="8"/>
  <c r="C5" i="8"/>
  <c r="D5" i="8"/>
  <c r="J5" i="8"/>
  <c r="C6" i="8"/>
  <c r="D6" i="8"/>
  <c r="J6" i="8"/>
  <c r="C7" i="8"/>
  <c r="D7" i="8"/>
  <c r="J7" i="8"/>
  <c r="C8" i="8"/>
  <c r="D8" i="8"/>
  <c r="J8" i="8"/>
  <c r="C9" i="8"/>
  <c r="D9" i="8"/>
  <c r="J9" i="8"/>
  <c r="C10" i="8"/>
  <c r="D10" i="8"/>
  <c r="J10" i="8"/>
  <c r="C11" i="8"/>
  <c r="D11" i="8"/>
  <c r="J11" i="8"/>
  <c r="C12" i="8"/>
  <c r="D12" i="8"/>
  <c r="J12" i="8"/>
  <c r="C13" i="8"/>
  <c r="D13" i="8"/>
  <c r="J13" i="8"/>
  <c r="C14" i="8"/>
  <c r="D14" i="8"/>
  <c r="J14" i="8"/>
  <c r="C15" i="8"/>
  <c r="D15" i="8"/>
  <c r="J15" i="8"/>
  <c r="C16" i="8"/>
  <c r="D16" i="8"/>
  <c r="J16" i="8"/>
  <c r="C17" i="8"/>
  <c r="D17" i="8"/>
  <c r="J17" i="8"/>
  <c r="C18" i="8"/>
  <c r="D18" i="8"/>
  <c r="J18" i="8"/>
  <c r="C19" i="8"/>
  <c r="D19" i="8"/>
  <c r="J19" i="8"/>
  <c r="C20" i="8"/>
  <c r="D20" i="8"/>
  <c r="J20" i="8"/>
  <c r="C21" i="8"/>
  <c r="D21" i="8"/>
  <c r="J21" i="8"/>
  <c r="C22" i="8"/>
  <c r="D22" i="8"/>
  <c r="J22" i="8"/>
  <c r="C23" i="8"/>
  <c r="D23" i="8"/>
  <c r="J23" i="8"/>
  <c r="C24" i="8"/>
  <c r="D24" i="8"/>
  <c r="J24" i="8"/>
  <c r="C25" i="8"/>
  <c r="D25" i="8"/>
  <c r="J25" i="8"/>
  <c r="C26" i="8"/>
  <c r="D26" i="8"/>
  <c r="J26" i="8"/>
  <c r="C27" i="8"/>
  <c r="D27" i="8"/>
  <c r="J27" i="8"/>
  <c r="C28" i="8"/>
  <c r="D28" i="8"/>
  <c r="J28" i="8"/>
  <c r="C29" i="8"/>
  <c r="D29" i="8"/>
  <c r="J29" i="8"/>
  <c r="C30" i="8"/>
  <c r="D30" i="8"/>
  <c r="J30" i="8"/>
  <c r="C31" i="8"/>
  <c r="D31" i="8"/>
  <c r="J31" i="8"/>
  <c r="C32" i="8"/>
  <c r="D32" i="8"/>
  <c r="J32" i="8"/>
  <c r="C33" i="8"/>
  <c r="D33" i="8"/>
  <c r="J33" i="8"/>
  <c r="C34" i="8"/>
  <c r="D34" i="8"/>
  <c r="J34" i="8"/>
  <c r="C35" i="8"/>
  <c r="D35" i="8"/>
  <c r="J35" i="8"/>
  <c r="C36" i="8"/>
  <c r="D36" i="8"/>
  <c r="J36" i="8"/>
  <c r="C37" i="8"/>
  <c r="D37" i="8"/>
  <c r="J37" i="8"/>
  <c r="C38" i="8"/>
  <c r="D38" i="8"/>
  <c r="J38" i="8"/>
  <c r="C39" i="8"/>
  <c r="D39" i="8"/>
  <c r="J39" i="8"/>
  <c r="C40" i="8"/>
  <c r="D40" i="8"/>
  <c r="J40" i="8"/>
  <c r="C41" i="8"/>
  <c r="D41" i="8"/>
  <c r="J41" i="8"/>
  <c r="C42" i="8"/>
  <c r="D42" i="8"/>
  <c r="J42" i="8"/>
  <c r="C43" i="8"/>
  <c r="D43" i="8"/>
  <c r="J43" i="8"/>
  <c r="C44" i="8"/>
  <c r="D44" i="8"/>
  <c r="J44" i="8"/>
  <c r="C45" i="8"/>
  <c r="D45" i="8"/>
  <c r="J45" i="8"/>
  <c r="C46" i="8"/>
  <c r="D46" i="8"/>
  <c r="J46" i="8"/>
  <c r="C47" i="8"/>
  <c r="D47" i="8"/>
  <c r="J47" i="8"/>
  <c r="C48" i="8"/>
  <c r="D48" i="8"/>
  <c r="J48" i="8"/>
  <c r="C49" i="8"/>
  <c r="D49" i="8"/>
  <c r="J49" i="8"/>
  <c r="C50" i="8"/>
  <c r="D50" i="8"/>
  <c r="J50" i="8"/>
  <c r="C51" i="8"/>
  <c r="D51" i="8"/>
  <c r="J51" i="8"/>
  <c r="C52" i="8"/>
  <c r="D52" i="8"/>
  <c r="J52" i="8"/>
  <c r="C53" i="8"/>
  <c r="D53" i="8"/>
  <c r="J53" i="8"/>
  <c r="C54" i="8"/>
  <c r="D54" i="8"/>
  <c r="J54" i="8"/>
  <c r="C55" i="8"/>
  <c r="D55" i="8"/>
  <c r="J55" i="8"/>
  <c r="C56" i="8"/>
  <c r="D56" i="8"/>
  <c r="J56" i="8"/>
  <c r="C57" i="8"/>
  <c r="D57" i="8"/>
  <c r="J57" i="8"/>
  <c r="C58" i="8"/>
  <c r="D58" i="8"/>
  <c r="J58" i="8"/>
  <c r="C59" i="8"/>
  <c r="D59" i="8"/>
  <c r="J59" i="8"/>
  <c r="C60" i="8"/>
  <c r="D60" i="8"/>
  <c r="J60" i="8"/>
  <c r="C61" i="8"/>
  <c r="D61" i="8"/>
  <c r="J61" i="8"/>
  <c r="C62" i="8"/>
  <c r="D62" i="8"/>
  <c r="J62" i="8"/>
  <c r="C63" i="8"/>
  <c r="D63" i="8"/>
  <c r="J63" i="8"/>
  <c r="C64" i="8"/>
  <c r="D64" i="8"/>
  <c r="J64" i="8"/>
  <c r="C65" i="8"/>
  <c r="D65" i="8"/>
  <c r="J65" i="8"/>
  <c r="C66" i="8"/>
  <c r="D66" i="8"/>
  <c r="J66" i="8"/>
  <c r="C67" i="8"/>
  <c r="D67" i="8"/>
  <c r="J67" i="8"/>
  <c r="C68" i="8"/>
  <c r="D68" i="8"/>
  <c r="J68" i="8"/>
  <c r="C69" i="8"/>
  <c r="D69" i="8"/>
  <c r="J69" i="8"/>
  <c r="C70" i="8"/>
  <c r="D70" i="8"/>
  <c r="J70" i="8"/>
  <c r="C71" i="8"/>
  <c r="D71" i="8"/>
  <c r="J71" i="8"/>
  <c r="C72" i="8"/>
  <c r="D72" i="8"/>
  <c r="J72" i="8"/>
  <c r="C73" i="8"/>
  <c r="D73" i="8"/>
  <c r="J73" i="8"/>
  <c r="C74" i="8"/>
  <c r="D74" i="8"/>
  <c r="J74" i="8"/>
  <c r="C75" i="8"/>
  <c r="D75" i="8"/>
  <c r="J75" i="8"/>
  <c r="C76" i="8"/>
  <c r="D76" i="8"/>
  <c r="J76" i="8"/>
  <c r="C77" i="8"/>
  <c r="D77" i="8"/>
  <c r="J77" i="8"/>
  <c r="C78" i="8"/>
  <c r="D78" i="8"/>
  <c r="J78" i="8"/>
  <c r="C79" i="8"/>
  <c r="D79" i="8"/>
  <c r="J79" i="8"/>
  <c r="C80" i="8"/>
  <c r="D80" i="8"/>
  <c r="J80" i="8"/>
  <c r="C81" i="8"/>
  <c r="D81" i="8"/>
  <c r="J81" i="8"/>
  <c r="C82" i="8"/>
  <c r="D82" i="8"/>
  <c r="J82" i="8"/>
  <c r="C83" i="8"/>
  <c r="D83" i="8"/>
  <c r="J83" i="8"/>
  <c r="C84" i="8"/>
  <c r="D84" i="8"/>
  <c r="J84" i="8"/>
  <c r="C85" i="8"/>
  <c r="D85" i="8"/>
  <c r="J85" i="8"/>
  <c r="C86" i="8"/>
  <c r="D86" i="8"/>
  <c r="J86" i="8"/>
  <c r="C87" i="8"/>
  <c r="D87" i="8"/>
  <c r="J87" i="8"/>
  <c r="C88" i="8"/>
  <c r="D88" i="8"/>
  <c r="J88" i="8"/>
  <c r="C89" i="8"/>
  <c r="D89" i="8"/>
  <c r="J89" i="8"/>
  <c r="C90" i="8"/>
  <c r="D90" i="8"/>
  <c r="J90" i="8"/>
  <c r="C91" i="8"/>
  <c r="D91" i="8"/>
  <c r="J91" i="8"/>
  <c r="C92" i="8"/>
  <c r="D92" i="8"/>
  <c r="J92" i="8"/>
  <c r="C93" i="8"/>
  <c r="D93" i="8"/>
  <c r="J93" i="8"/>
  <c r="C94" i="8"/>
  <c r="D94" i="8"/>
  <c r="J94" i="8"/>
  <c r="C95" i="8"/>
  <c r="D95" i="8"/>
  <c r="J95" i="8"/>
  <c r="C96" i="8"/>
  <c r="D96" i="8"/>
  <c r="J96" i="8"/>
  <c r="C97" i="8"/>
  <c r="D97" i="8"/>
  <c r="J97" i="8"/>
  <c r="C98" i="8"/>
  <c r="D98" i="8"/>
  <c r="J98" i="8"/>
  <c r="C99" i="8"/>
  <c r="D99" i="8"/>
  <c r="J99" i="8"/>
  <c r="C100" i="8"/>
  <c r="D100" i="8"/>
  <c r="J100" i="8"/>
  <c r="C101" i="8"/>
  <c r="D101" i="8"/>
  <c r="J101" i="8"/>
  <c r="C102" i="8"/>
  <c r="D102" i="8"/>
  <c r="J102" i="8"/>
  <c r="C103" i="8"/>
  <c r="D103" i="8"/>
  <c r="J103" i="8"/>
  <c r="C104" i="8"/>
  <c r="D104" i="8"/>
  <c r="J104" i="8"/>
  <c r="C105" i="8"/>
  <c r="D105" i="8"/>
  <c r="J105" i="8"/>
  <c r="C106" i="8"/>
  <c r="D106" i="8"/>
  <c r="J106" i="8"/>
  <c r="C107" i="8"/>
  <c r="D107" i="8"/>
  <c r="J107" i="8"/>
  <c r="C108" i="8"/>
  <c r="D108" i="8"/>
  <c r="J108" i="8"/>
  <c r="C109" i="8"/>
  <c r="D109" i="8"/>
  <c r="J109" i="8"/>
  <c r="C110" i="8"/>
  <c r="D110" i="8"/>
  <c r="J110" i="8"/>
  <c r="C111" i="8"/>
  <c r="D111" i="8"/>
  <c r="J111" i="8"/>
  <c r="C112" i="8"/>
  <c r="D112" i="8"/>
  <c r="J112" i="8"/>
  <c r="C113" i="8"/>
  <c r="D113" i="8"/>
  <c r="J113" i="8"/>
  <c r="C114" i="8"/>
  <c r="D114" i="8"/>
  <c r="J114" i="8"/>
  <c r="C115" i="8"/>
  <c r="D115" i="8"/>
  <c r="J115" i="8"/>
  <c r="C116" i="8"/>
  <c r="D116" i="8"/>
  <c r="J116" i="8"/>
  <c r="C117" i="8"/>
  <c r="D117" i="8"/>
  <c r="J117" i="8"/>
  <c r="C118" i="8"/>
  <c r="D118" i="8"/>
  <c r="J118" i="8"/>
  <c r="C119" i="8"/>
  <c r="D119" i="8"/>
  <c r="J119" i="8"/>
  <c r="C120" i="8"/>
  <c r="D120" i="8"/>
  <c r="J120" i="8"/>
  <c r="C121" i="8"/>
  <c r="D121" i="8"/>
  <c r="J121" i="8"/>
  <c r="C122" i="8"/>
  <c r="D122" i="8"/>
  <c r="J122" i="8"/>
  <c r="C123" i="8"/>
  <c r="D123" i="8"/>
  <c r="J123" i="8"/>
  <c r="C124" i="8"/>
  <c r="D124" i="8"/>
  <c r="J124" i="8"/>
  <c r="C125" i="8"/>
  <c r="D125" i="8"/>
  <c r="J125" i="8"/>
  <c r="C126" i="8"/>
  <c r="D126" i="8"/>
  <c r="J126" i="8"/>
  <c r="C127" i="8"/>
  <c r="D127" i="8"/>
  <c r="J127" i="8"/>
  <c r="C128" i="8"/>
  <c r="D128" i="8"/>
  <c r="J128" i="8"/>
  <c r="C129" i="8"/>
  <c r="D129" i="8"/>
  <c r="J129" i="8"/>
  <c r="C130" i="8"/>
  <c r="D130" i="8"/>
  <c r="J130" i="8"/>
  <c r="C131" i="8"/>
  <c r="D131" i="8"/>
  <c r="J131" i="8"/>
  <c r="C132" i="8"/>
  <c r="D132" i="8"/>
  <c r="J132" i="8"/>
  <c r="C133" i="8"/>
  <c r="D133" i="8"/>
  <c r="J133" i="8"/>
  <c r="C134" i="8"/>
  <c r="D134" i="8"/>
  <c r="J134" i="8"/>
  <c r="C135" i="8"/>
  <c r="D135" i="8"/>
  <c r="J135" i="8"/>
  <c r="C136" i="8"/>
  <c r="D136" i="8"/>
  <c r="J136" i="8"/>
  <c r="C137" i="8"/>
  <c r="D137" i="8"/>
  <c r="J137" i="8"/>
  <c r="C138" i="8"/>
  <c r="D138" i="8"/>
  <c r="J138" i="8"/>
  <c r="C139" i="8"/>
  <c r="D139" i="8"/>
  <c r="J139" i="8"/>
  <c r="C140" i="8"/>
  <c r="D140" i="8"/>
  <c r="J140" i="8"/>
  <c r="C141" i="8"/>
  <c r="D141" i="8"/>
  <c r="J141" i="8"/>
  <c r="C142" i="8"/>
  <c r="D142" i="8"/>
  <c r="J142" i="8"/>
  <c r="C143" i="8"/>
  <c r="D143" i="8"/>
  <c r="J143" i="8"/>
  <c r="C144" i="8"/>
  <c r="D144" i="8"/>
  <c r="J144" i="8"/>
  <c r="C145" i="8"/>
  <c r="D145" i="8"/>
  <c r="J145" i="8"/>
  <c r="C146" i="8"/>
  <c r="D146" i="8"/>
  <c r="J146" i="8"/>
  <c r="C147" i="8"/>
  <c r="D147" i="8"/>
  <c r="J147" i="8"/>
  <c r="C148" i="8"/>
  <c r="D148" i="8"/>
  <c r="J148" i="8"/>
  <c r="C149" i="8"/>
  <c r="D149" i="8"/>
  <c r="J149" i="8"/>
  <c r="C150" i="8"/>
  <c r="D150" i="8"/>
  <c r="J150" i="8"/>
  <c r="C151" i="8"/>
  <c r="D151" i="8"/>
  <c r="J151" i="8"/>
  <c r="C152" i="8"/>
  <c r="D152" i="8"/>
  <c r="J152" i="8"/>
  <c r="C153" i="8"/>
  <c r="D153" i="8"/>
  <c r="J153" i="8"/>
  <c r="C154" i="8"/>
  <c r="D154" i="8"/>
  <c r="J154" i="8"/>
  <c r="C155" i="8"/>
  <c r="D155" i="8"/>
  <c r="J155" i="8"/>
  <c r="C156" i="8"/>
  <c r="D156" i="8"/>
  <c r="J156" i="8"/>
  <c r="C157" i="8"/>
  <c r="D157" i="8"/>
  <c r="J157" i="8"/>
  <c r="C158" i="8"/>
  <c r="D158" i="8"/>
  <c r="J158" i="8"/>
  <c r="C159" i="8"/>
  <c r="D159" i="8"/>
  <c r="J159" i="8"/>
  <c r="C160" i="8"/>
  <c r="D160" i="8"/>
  <c r="J160" i="8"/>
  <c r="C161" i="8"/>
  <c r="D161" i="8"/>
  <c r="J161" i="8"/>
  <c r="C162" i="8"/>
  <c r="D162" i="8"/>
  <c r="J162" i="8"/>
  <c r="C163" i="8"/>
  <c r="D163" i="8"/>
  <c r="J163" i="8"/>
  <c r="C164" i="8"/>
  <c r="D164" i="8"/>
  <c r="J164" i="8"/>
  <c r="C165" i="8"/>
  <c r="D165" i="8"/>
  <c r="J165" i="8"/>
  <c r="C166" i="8"/>
  <c r="D166" i="8"/>
  <c r="J166" i="8"/>
  <c r="C167" i="8"/>
  <c r="D167" i="8"/>
  <c r="J167" i="8"/>
  <c r="C168" i="8"/>
  <c r="D168" i="8"/>
  <c r="J168" i="8"/>
  <c r="C169" i="8"/>
  <c r="D169" i="8"/>
  <c r="J169" i="8"/>
  <c r="C170" i="8"/>
  <c r="D170" i="8"/>
  <c r="J170" i="8"/>
  <c r="C171" i="8"/>
  <c r="D171" i="8"/>
  <c r="J171" i="8"/>
  <c r="C172" i="8"/>
  <c r="D172" i="8"/>
  <c r="J172" i="8"/>
  <c r="C173" i="8"/>
  <c r="D173" i="8"/>
  <c r="J173" i="8"/>
  <c r="C174" i="8"/>
  <c r="D174" i="8"/>
  <c r="J174" i="8"/>
  <c r="C175" i="8"/>
  <c r="D175" i="8"/>
  <c r="J175" i="8"/>
  <c r="C176" i="8"/>
  <c r="D176" i="8"/>
  <c r="J176" i="8"/>
  <c r="C177" i="8"/>
  <c r="D177" i="8"/>
  <c r="J177" i="8"/>
  <c r="C178" i="8"/>
  <c r="D178" i="8"/>
  <c r="J178" i="8"/>
  <c r="C179" i="8"/>
  <c r="D179" i="8"/>
  <c r="J179" i="8"/>
  <c r="C180" i="8"/>
  <c r="D180" i="8"/>
  <c r="J180" i="8"/>
  <c r="C181" i="8"/>
  <c r="D181" i="8"/>
  <c r="J181" i="8"/>
  <c r="C182" i="8"/>
  <c r="D182" i="8"/>
  <c r="J182" i="8"/>
  <c r="C183" i="8"/>
  <c r="D183" i="8"/>
  <c r="J183" i="8"/>
  <c r="C184" i="8"/>
  <c r="D184" i="8"/>
  <c r="J184" i="8"/>
  <c r="C185" i="8"/>
  <c r="D185" i="8"/>
  <c r="J185" i="8"/>
  <c r="C186" i="8"/>
  <c r="D186" i="8"/>
  <c r="J186" i="8"/>
  <c r="C187" i="8"/>
  <c r="D187" i="8"/>
  <c r="J187" i="8"/>
  <c r="C188" i="8"/>
  <c r="D188" i="8"/>
  <c r="J188" i="8"/>
  <c r="C189" i="8"/>
  <c r="D189" i="8"/>
  <c r="J189" i="8"/>
  <c r="C190" i="8"/>
  <c r="D190" i="8"/>
  <c r="J190" i="8"/>
  <c r="C191" i="8"/>
  <c r="D191" i="8"/>
  <c r="J191" i="8"/>
  <c r="C192" i="8"/>
  <c r="D192" i="8"/>
  <c r="J192" i="8"/>
  <c r="C193" i="8"/>
  <c r="D193" i="8"/>
  <c r="J193" i="8"/>
  <c r="C194" i="8"/>
  <c r="D194" i="8"/>
  <c r="J194" i="8"/>
  <c r="C195" i="8"/>
  <c r="D195" i="8"/>
  <c r="J195" i="8"/>
  <c r="C196" i="8"/>
  <c r="D196" i="8"/>
  <c r="J196" i="8"/>
  <c r="C197" i="8"/>
  <c r="D197" i="8"/>
  <c r="J197" i="8"/>
  <c r="C198" i="8"/>
  <c r="D198" i="8"/>
  <c r="J198" i="8"/>
  <c r="C199" i="8"/>
  <c r="D199" i="8"/>
  <c r="J199" i="8"/>
  <c r="C200" i="8"/>
  <c r="D200" i="8"/>
  <c r="J200" i="8"/>
  <c r="C201" i="8"/>
  <c r="D201" i="8"/>
  <c r="J201" i="8"/>
  <c r="C202" i="8"/>
  <c r="D202" i="8"/>
  <c r="J202" i="8"/>
  <c r="C203" i="8"/>
  <c r="D203" i="8"/>
  <c r="J203" i="8"/>
  <c r="C204" i="8"/>
  <c r="D204" i="8"/>
  <c r="J204" i="8"/>
  <c r="C205" i="8"/>
  <c r="D205" i="8"/>
  <c r="J205" i="8"/>
  <c r="C206" i="8"/>
  <c r="D206" i="8"/>
  <c r="J206" i="8"/>
  <c r="C207" i="8"/>
  <c r="D207" i="8"/>
  <c r="J207" i="8"/>
  <c r="C208" i="8"/>
  <c r="D208" i="8"/>
  <c r="J208" i="8"/>
  <c r="C209" i="8"/>
  <c r="D209" i="8"/>
  <c r="J209" i="8"/>
  <c r="C210" i="8"/>
  <c r="D210" i="8"/>
  <c r="J210" i="8"/>
  <c r="C211" i="8"/>
  <c r="D211" i="8"/>
  <c r="J211" i="8"/>
  <c r="C212" i="8"/>
  <c r="D212" i="8"/>
  <c r="J212" i="8"/>
  <c r="C213" i="8"/>
  <c r="D213" i="8"/>
  <c r="J213" i="8"/>
  <c r="C214" i="8"/>
  <c r="D214" i="8"/>
  <c r="J214" i="8"/>
  <c r="C215" i="8"/>
  <c r="D215" i="8"/>
  <c r="J215" i="8"/>
  <c r="C216" i="8"/>
  <c r="D216" i="8"/>
  <c r="J216" i="8"/>
  <c r="C217" i="8"/>
  <c r="D217" i="8"/>
  <c r="J217" i="8"/>
  <c r="C218" i="8"/>
  <c r="D218" i="8"/>
  <c r="J218" i="8"/>
  <c r="C219" i="8"/>
  <c r="D219" i="8"/>
  <c r="J219" i="8"/>
  <c r="C220" i="8"/>
  <c r="D220" i="8"/>
  <c r="J220" i="8"/>
  <c r="C221" i="8"/>
  <c r="D221" i="8"/>
  <c r="J221" i="8"/>
  <c r="C222" i="8"/>
  <c r="D222" i="8"/>
  <c r="J222" i="8"/>
  <c r="C223" i="8"/>
  <c r="D223" i="8"/>
  <c r="J223" i="8"/>
  <c r="C224" i="8"/>
  <c r="D224" i="8"/>
  <c r="J224" i="8"/>
  <c r="C225" i="8"/>
  <c r="D225" i="8"/>
  <c r="J225" i="8"/>
  <c r="C226" i="8"/>
  <c r="D226" i="8"/>
  <c r="J226" i="8"/>
  <c r="C227" i="8"/>
  <c r="D227" i="8"/>
  <c r="J227" i="8"/>
  <c r="C228" i="8"/>
  <c r="D228" i="8"/>
  <c r="J228" i="8"/>
  <c r="C229" i="8"/>
  <c r="D229" i="8"/>
  <c r="J229" i="8"/>
  <c r="C230" i="8"/>
  <c r="D230" i="8"/>
  <c r="J230" i="8"/>
  <c r="C231" i="8"/>
  <c r="D231" i="8"/>
  <c r="J231" i="8"/>
  <c r="C232" i="8"/>
  <c r="D232" i="8"/>
  <c r="J232" i="8"/>
  <c r="C233" i="8"/>
  <c r="D233" i="8"/>
  <c r="J233" i="8"/>
  <c r="C234" i="8"/>
  <c r="D234" i="8"/>
  <c r="J234" i="8"/>
  <c r="C235" i="8"/>
  <c r="D235" i="8"/>
  <c r="J235" i="8"/>
  <c r="C236" i="8"/>
  <c r="D236" i="8"/>
  <c r="J236" i="8"/>
  <c r="C237" i="8"/>
  <c r="D237" i="8"/>
  <c r="J237" i="8"/>
  <c r="C238" i="8"/>
  <c r="D238" i="8"/>
  <c r="J238" i="8"/>
  <c r="C239" i="8"/>
  <c r="D239" i="8"/>
  <c r="J239" i="8"/>
  <c r="C240" i="8"/>
  <c r="D240" i="8"/>
  <c r="J240" i="8"/>
  <c r="C241" i="8"/>
  <c r="D241" i="8"/>
  <c r="J241" i="8"/>
  <c r="C242" i="8"/>
  <c r="D242" i="8"/>
  <c r="J242" i="8"/>
  <c r="C243" i="8"/>
  <c r="D243" i="8"/>
  <c r="J243" i="8"/>
  <c r="C244" i="8"/>
  <c r="D244" i="8"/>
  <c r="J244" i="8"/>
  <c r="C245" i="8"/>
  <c r="D245" i="8"/>
  <c r="J245" i="8"/>
  <c r="C246" i="8"/>
  <c r="D246" i="8"/>
  <c r="J246" i="8"/>
  <c r="C247" i="8"/>
  <c r="D247" i="8"/>
  <c r="J247" i="8"/>
  <c r="C248" i="8"/>
  <c r="D248" i="8"/>
  <c r="J248" i="8"/>
  <c r="C249" i="8"/>
  <c r="D249" i="8"/>
  <c r="J249" i="8"/>
  <c r="C250" i="8"/>
  <c r="D250" i="8"/>
  <c r="J250" i="8"/>
  <c r="C251" i="8"/>
  <c r="D251" i="8"/>
  <c r="J251" i="8"/>
  <c r="C252" i="8"/>
  <c r="D252" i="8"/>
  <c r="J252" i="8"/>
  <c r="C253" i="8"/>
  <c r="D253" i="8"/>
  <c r="J253" i="8"/>
  <c r="K25" i="7"/>
  <c r="H24" i="7"/>
  <c r="K23" i="7"/>
  <c r="F22" i="7"/>
  <c r="I22" i="7" s="1"/>
  <c r="F21" i="7"/>
  <c r="I21" i="7" s="1"/>
  <c r="F20" i="7"/>
  <c r="I20" i="7" s="1"/>
  <c r="F19" i="7"/>
  <c r="I19" i="7" s="1"/>
  <c r="F18" i="7"/>
  <c r="I18" i="7" s="1"/>
  <c r="J18" i="7" s="1"/>
  <c r="K18" i="7" s="1"/>
  <c r="F17" i="7"/>
  <c r="I17" i="7" s="1"/>
  <c r="K16" i="7"/>
  <c r="F10" i="7"/>
  <c r="D257" i="6"/>
  <c r="C257" i="6"/>
  <c r="D256" i="6"/>
  <c r="C256" i="6"/>
  <c r="D255" i="6"/>
  <c r="C255" i="6"/>
  <c r="D254" i="6"/>
  <c r="C254" i="6"/>
  <c r="D253" i="6"/>
  <c r="C253" i="6"/>
  <c r="D252" i="6"/>
  <c r="C252" i="6"/>
  <c r="D251" i="6"/>
  <c r="C251" i="6"/>
  <c r="D250" i="6"/>
  <c r="C250" i="6"/>
  <c r="D249" i="6"/>
  <c r="C249" i="6"/>
  <c r="D248" i="6"/>
  <c r="C248" i="6"/>
  <c r="D247" i="6"/>
  <c r="C247" i="6"/>
  <c r="D246" i="6"/>
  <c r="C246" i="6"/>
  <c r="D245" i="6"/>
  <c r="C245" i="6"/>
  <c r="D244" i="6"/>
  <c r="C244" i="6"/>
  <c r="D243" i="6"/>
  <c r="C243" i="6"/>
  <c r="D242" i="6"/>
  <c r="C242" i="6"/>
  <c r="D241" i="6"/>
  <c r="C241" i="6"/>
  <c r="D240" i="6"/>
  <c r="C240" i="6"/>
  <c r="D239" i="6"/>
  <c r="C239" i="6"/>
  <c r="D238" i="6"/>
  <c r="C238" i="6"/>
  <c r="D237" i="6"/>
  <c r="C237" i="6"/>
  <c r="D236" i="6"/>
  <c r="C236" i="6"/>
  <c r="D235" i="6"/>
  <c r="C235" i="6"/>
  <c r="D234" i="6"/>
  <c r="C234" i="6"/>
  <c r="D233" i="6"/>
  <c r="C233" i="6"/>
  <c r="D232" i="6"/>
  <c r="C232" i="6"/>
  <c r="D231" i="6"/>
  <c r="C231" i="6"/>
  <c r="D230" i="6"/>
  <c r="C230" i="6"/>
  <c r="D229" i="6"/>
  <c r="C229" i="6"/>
  <c r="D228" i="6"/>
  <c r="C228" i="6"/>
  <c r="D227" i="6"/>
  <c r="C227" i="6"/>
  <c r="D226" i="6"/>
  <c r="C226" i="6"/>
  <c r="D225" i="6"/>
  <c r="C225" i="6"/>
  <c r="D224" i="6"/>
  <c r="C224" i="6"/>
  <c r="D223" i="6"/>
  <c r="C223" i="6"/>
  <c r="D222" i="6"/>
  <c r="C222" i="6"/>
  <c r="D221" i="6"/>
  <c r="C221" i="6"/>
  <c r="D220" i="6"/>
  <c r="C220" i="6"/>
  <c r="D219" i="6"/>
  <c r="C219" i="6"/>
  <c r="D218" i="6"/>
  <c r="C218" i="6"/>
  <c r="D217" i="6"/>
  <c r="C217" i="6"/>
  <c r="D216" i="6"/>
  <c r="C216" i="6"/>
  <c r="D215" i="6"/>
  <c r="C215" i="6"/>
  <c r="D214" i="6"/>
  <c r="C214" i="6"/>
  <c r="D213" i="6"/>
  <c r="C213" i="6"/>
  <c r="D212" i="6"/>
  <c r="C212" i="6"/>
  <c r="D211" i="6"/>
  <c r="C211" i="6"/>
  <c r="D210" i="6"/>
  <c r="C210" i="6"/>
  <c r="D209" i="6"/>
  <c r="C209" i="6"/>
  <c r="D208" i="6"/>
  <c r="C208" i="6"/>
  <c r="D207" i="6"/>
  <c r="C207" i="6"/>
  <c r="D206" i="6"/>
  <c r="C206" i="6"/>
  <c r="D205" i="6"/>
  <c r="C205" i="6"/>
  <c r="D204" i="6"/>
  <c r="C204" i="6"/>
  <c r="D203" i="6"/>
  <c r="C203" i="6"/>
  <c r="D202" i="6"/>
  <c r="C202" i="6"/>
  <c r="D201" i="6"/>
  <c r="C201" i="6"/>
  <c r="D200" i="6"/>
  <c r="C200" i="6"/>
  <c r="D199" i="6"/>
  <c r="C199" i="6"/>
  <c r="D198" i="6"/>
  <c r="C198" i="6"/>
  <c r="D197" i="6"/>
  <c r="C197" i="6"/>
  <c r="D196" i="6"/>
  <c r="C196" i="6"/>
  <c r="D195" i="6"/>
  <c r="C195" i="6"/>
  <c r="D194" i="6"/>
  <c r="C194" i="6"/>
  <c r="D193" i="6"/>
  <c r="C193" i="6"/>
  <c r="D192" i="6"/>
  <c r="C192" i="6"/>
  <c r="D191" i="6"/>
  <c r="C191" i="6"/>
  <c r="D190" i="6"/>
  <c r="C190" i="6"/>
  <c r="D189" i="6"/>
  <c r="C189" i="6"/>
  <c r="D188" i="6"/>
  <c r="C188" i="6"/>
  <c r="D187" i="6"/>
  <c r="C187" i="6"/>
  <c r="D186" i="6"/>
  <c r="C186" i="6"/>
  <c r="D185" i="6"/>
  <c r="C185" i="6"/>
  <c r="D184" i="6"/>
  <c r="C184" i="6"/>
  <c r="D183" i="6"/>
  <c r="C183" i="6"/>
  <c r="D182" i="6"/>
  <c r="C182" i="6"/>
  <c r="D181" i="6"/>
  <c r="C181" i="6"/>
  <c r="D180" i="6"/>
  <c r="C180" i="6"/>
  <c r="D179" i="6"/>
  <c r="C179" i="6"/>
  <c r="D178" i="6"/>
  <c r="C178" i="6"/>
  <c r="D177" i="6"/>
  <c r="C177" i="6"/>
  <c r="D176" i="6"/>
  <c r="C176" i="6"/>
  <c r="D175" i="6"/>
  <c r="C175" i="6"/>
  <c r="D174" i="6"/>
  <c r="C174" i="6"/>
  <c r="D173" i="6"/>
  <c r="C173" i="6"/>
  <c r="D172" i="6"/>
  <c r="C172" i="6"/>
  <c r="D171" i="6"/>
  <c r="C171" i="6"/>
  <c r="D170" i="6"/>
  <c r="C170" i="6"/>
  <c r="D169" i="6"/>
  <c r="C169" i="6"/>
  <c r="D168" i="6"/>
  <c r="C168" i="6"/>
  <c r="D167" i="6"/>
  <c r="C167" i="6"/>
  <c r="D166" i="6"/>
  <c r="C166" i="6"/>
  <c r="D165" i="6"/>
  <c r="C165" i="6"/>
  <c r="D164" i="6"/>
  <c r="C164" i="6"/>
  <c r="D163" i="6"/>
  <c r="C163" i="6"/>
  <c r="D162" i="6"/>
  <c r="C162" i="6"/>
  <c r="D161" i="6"/>
  <c r="C161" i="6"/>
  <c r="D160" i="6"/>
  <c r="C160" i="6"/>
  <c r="D159" i="6"/>
  <c r="C159" i="6"/>
  <c r="D158" i="6"/>
  <c r="C158" i="6"/>
  <c r="D157" i="6"/>
  <c r="C157" i="6"/>
  <c r="D156" i="6"/>
  <c r="C156" i="6"/>
  <c r="D155" i="6"/>
  <c r="C155" i="6"/>
  <c r="D154" i="6"/>
  <c r="C154" i="6"/>
  <c r="D153" i="6"/>
  <c r="C153" i="6"/>
  <c r="D152" i="6"/>
  <c r="C152" i="6"/>
  <c r="D151" i="6"/>
  <c r="C151" i="6"/>
  <c r="D150" i="6"/>
  <c r="C150" i="6"/>
  <c r="D149" i="6"/>
  <c r="C149" i="6"/>
  <c r="D148" i="6"/>
  <c r="C148" i="6"/>
  <c r="D147" i="6"/>
  <c r="C147" i="6"/>
  <c r="D146" i="6"/>
  <c r="C146" i="6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D138" i="6"/>
  <c r="C138" i="6"/>
  <c r="D137" i="6"/>
  <c r="C137" i="6"/>
  <c r="D136" i="6"/>
  <c r="C136" i="6"/>
  <c r="D135" i="6"/>
  <c r="C135" i="6"/>
  <c r="D134" i="6"/>
  <c r="C134" i="6"/>
  <c r="D133" i="6"/>
  <c r="C133" i="6"/>
  <c r="D132" i="6"/>
  <c r="C132" i="6"/>
  <c r="D131" i="6"/>
  <c r="C131" i="6"/>
  <c r="D130" i="6"/>
  <c r="C130" i="6"/>
  <c r="D129" i="6"/>
  <c r="C129" i="6"/>
  <c r="D128" i="6"/>
  <c r="C128" i="6"/>
  <c r="D127" i="6"/>
  <c r="C127" i="6"/>
  <c r="D126" i="6"/>
  <c r="C126" i="6"/>
  <c r="D125" i="6"/>
  <c r="C125" i="6"/>
  <c r="D124" i="6"/>
  <c r="C124" i="6"/>
  <c r="D123" i="6"/>
  <c r="C123" i="6"/>
  <c r="D122" i="6"/>
  <c r="C122" i="6"/>
  <c r="D121" i="6"/>
  <c r="C121" i="6"/>
  <c r="D120" i="6"/>
  <c r="C120" i="6"/>
  <c r="D119" i="6"/>
  <c r="C119" i="6"/>
  <c r="D118" i="6"/>
  <c r="C118" i="6"/>
  <c r="D117" i="6"/>
  <c r="C117" i="6"/>
  <c r="D116" i="6"/>
  <c r="C116" i="6"/>
  <c r="D115" i="6"/>
  <c r="C115" i="6"/>
  <c r="D114" i="6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D63" i="6"/>
  <c r="C63" i="6"/>
  <c r="D62" i="6"/>
  <c r="C62" i="6"/>
  <c r="D61" i="6"/>
  <c r="C61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49" i="6"/>
  <c r="C49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I20" i="6"/>
  <c r="I18" i="6" s="1"/>
  <c r="D20" i="6"/>
  <c r="C20" i="6"/>
  <c r="D19" i="6"/>
  <c r="C19" i="6"/>
  <c r="K18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257" i="5"/>
  <c r="C257" i="5"/>
  <c r="D256" i="5"/>
  <c r="C256" i="5"/>
  <c r="D255" i="5"/>
  <c r="C255" i="5"/>
  <c r="D254" i="5"/>
  <c r="C254" i="5"/>
  <c r="D253" i="5"/>
  <c r="C253" i="5"/>
  <c r="D252" i="5"/>
  <c r="C252" i="5"/>
  <c r="D251" i="5"/>
  <c r="C251" i="5"/>
  <c r="D250" i="5"/>
  <c r="C250" i="5"/>
  <c r="D249" i="5"/>
  <c r="C249" i="5"/>
  <c r="D248" i="5"/>
  <c r="C248" i="5"/>
  <c r="D247" i="5"/>
  <c r="C247" i="5"/>
  <c r="D246" i="5"/>
  <c r="C246" i="5"/>
  <c r="D245" i="5"/>
  <c r="C245" i="5"/>
  <c r="D244" i="5"/>
  <c r="C244" i="5"/>
  <c r="D243" i="5"/>
  <c r="C243" i="5"/>
  <c r="D242" i="5"/>
  <c r="C242" i="5"/>
  <c r="D241" i="5"/>
  <c r="C241" i="5"/>
  <c r="D240" i="5"/>
  <c r="C240" i="5"/>
  <c r="D239" i="5"/>
  <c r="C239" i="5"/>
  <c r="D238" i="5"/>
  <c r="C238" i="5"/>
  <c r="D237" i="5"/>
  <c r="C237" i="5"/>
  <c r="D236" i="5"/>
  <c r="C236" i="5"/>
  <c r="D235" i="5"/>
  <c r="C235" i="5"/>
  <c r="D234" i="5"/>
  <c r="C234" i="5"/>
  <c r="D233" i="5"/>
  <c r="C233" i="5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D225" i="5"/>
  <c r="C225" i="5"/>
  <c r="D224" i="5"/>
  <c r="C224" i="5"/>
  <c r="D223" i="5"/>
  <c r="C223" i="5"/>
  <c r="D222" i="5"/>
  <c r="C222" i="5"/>
  <c r="D221" i="5"/>
  <c r="C221" i="5"/>
  <c r="D220" i="5"/>
  <c r="C220" i="5"/>
  <c r="D219" i="5"/>
  <c r="C219" i="5"/>
  <c r="D218" i="5"/>
  <c r="C218" i="5"/>
  <c r="D217" i="5"/>
  <c r="C217" i="5"/>
  <c r="D216" i="5"/>
  <c r="C216" i="5"/>
  <c r="D215" i="5"/>
  <c r="C215" i="5"/>
  <c r="D214" i="5"/>
  <c r="C214" i="5"/>
  <c r="D213" i="5"/>
  <c r="C213" i="5"/>
  <c r="D212" i="5"/>
  <c r="C212" i="5"/>
  <c r="D211" i="5"/>
  <c r="C211" i="5"/>
  <c r="D210" i="5"/>
  <c r="C210" i="5"/>
  <c r="D209" i="5"/>
  <c r="C209" i="5"/>
  <c r="D208" i="5"/>
  <c r="C208" i="5"/>
  <c r="D207" i="5"/>
  <c r="C207" i="5"/>
  <c r="D206" i="5"/>
  <c r="C206" i="5"/>
  <c r="D205" i="5"/>
  <c r="C205" i="5"/>
  <c r="D204" i="5"/>
  <c r="C204" i="5"/>
  <c r="D203" i="5"/>
  <c r="C203" i="5"/>
  <c r="D202" i="5"/>
  <c r="C202" i="5"/>
  <c r="D201" i="5"/>
  <c r="C201" i="5"/>
  <c r="D200" i="5"/>
  <c r="C200" i="5"/>
  <c r="D199" i="5"/>
  <c r="C199" i="5"/>
  <c r="D198" i="5"/>
  <c r="C198" i="5"/>
  <c r="D197" i="5"/>
  <c r="C197" i="5"/>
  <c r="D196" i="5"/>
  <c r="C196" i="5"/>
  <c r="D195" i="5"/>
  <c r="C195" i="5"/>
  <c r="D194" i="5"/>
  <c r="C194" i="5"/>
  <c r="D193" i="5"/>
  <c r="C193" i="5"/>
  <c r="D192" i="5"/>
  <c r="C192" i="5"/>
  <c r="D191" i="5"/>
  <c r="C191" i="5"/>
  <c r="D190" i="5"/>
  <c r="C190" i="5"/>
  <c r="D189" i="5"/>
  <c r="C189" i="5"/>
  <c r="D188" i="5"/>
  <c r="C188" i="5"/>
  <c r="D187" i="5"/>
  <c r="C187" i="5"/>
  <c r="D186" i="5"/>
  <c r="C186" i="5"/>
  <c r="D185" i="5"/>
  <c r="C185" i="5"/>
  <c r="D184" i="5"/>
  <c r="C184" i="5"/>
  <c r="D183" i="5"/>
  <c r="C183" i="5"/>
  <c r="D182" i="5"/>
  <c r="C182" i="5"/>
  <c r="D181" i="5"/>
  <c r="C181" i="5"/>
  <c r="D180" i="5"/>
  <c r="C180" i="5"/>
  <c r="D179" i="5"/>
  <c r="C179" i="5"/>
  <c r="D178" i="5"/>
  <c r="C178" i="5"/>
  <c r="D177" i="5"/>
  <c r="C177" i="5"/>
  <c r="D176" i="5"/>
  <c r="C176" i="5"/>
  <c r="D175" i="5"/>
  <c r="C175" i="5"/>
  <c r="D174" i="5"/>
  <c r="C174" i="5"/>
  <c r="D173" i="5"/>
  <c r="C173" i="5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D165" i="5"/>
  <c r="C165" i="5"/>
  <c r="D164" i="5"/>
  <c r="C164" i="5"/>
  <c r="D163" i="5"/>
  <c r="C163" i="5"/>
  <c r="D162" i="5"/>
  <c r="C162" i="5"/>
  <c r="D161" i="5"/>
  <c r="C161" i="5"/>
  <c r="D160" i="5"/>
  <c r="C160" i="5"/>
  <c r="D159" i="5"/>
  <c r="C159" i="5"/>
  <c r="D158" i="5"/>
  <c r="C158" i="5"/>
  <c r="D157" i="5"/>
  <c r="C157" i="5"/>
  <c r="D156" i="5"/>
  <c r="C156" i="5"/>
  <c r="D155" i="5"/>
  <c r="C155" i="5"/>
  <c r="D154" i="5"/>
  <c r="C154" i="5"/>
  <c r="D153" i="5"/>
  <c r="C153" i="5"/>
  <c r="D152" i="5"/>
  <c r="C152" i="5"/>
  <c r="D151" i="5"/>
  <c r="C151" i="5"/>
  <c r="D150" i="5"/>
  <c r="C150" i="5"/>
  <c r="D149" i="5"/>
  <c r="C149" i="5"/>
  <c r="D148" i="5"/>
  <c r="C148" i="5"/>
  <c r="D147" i="5"/>
  <c r="C147" i="5"/>
  <c r="D146" i="5"/>
  <c r="C146" i="5"/>
  <c r="D145" i="5"/>
  <c r="C145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C133" i="5"/>
  <c r="D132" i="5"/>
  <c r="C132" i="5"/>
  <c r="D131" i="5"/>
  <c r="C131" i="5"/>
  <c r="D130" i="5"/>
  <c r="C130" i="5"/>
  <c r="D129" i="5"/>
  <c r="C129" i="5"/>
  <c r="D128" i="5"/>
  <c r="C128" i="5"/>
  <c r="D127" i="5"/>
  <c r="C127" i="5"/>
  <c r="D126" i="5"/>
  <c r="C126" i="5"/>
  <c r="D125" i="5"/>
  <c r="C125" i="5"/>
  <c r="D124" i="5"/>
  <c r="C124" i="5"/>
  <c r="D123" i="5"/>
  <c r="C123" i="5"/>
  <c r="D122" i="5"/>
  <c r="C122" i="5"/>
  <c r="D121" i="5"/>
  <c r="C121" i="5"/>
  <c r="D120" i="5"/>
  <c r="C120" i="5"/>
  <c r="D119" i="5"/>
  <c r="C119" i="5"/>
  <c r="D118" i="5"/>
  <c r="C118" i="5"/>
  <c r="D117" i="5"/>
  <c r="C117" i="5"/>
  <c r="D116" i="5"/>
  <c r="C116" i="5"/>
  <c r="D115" i="5"/>
  <c r="C115" i="5"/>
  <c r="D114" i="5"/>
  <c r="C114" i="5"/>
  <c r="D113" i="5"/>
  <c r="C113" i="5"/>
  <c r="D112" i="5"/>
  <c r="C112" i="5"/>
  <c r="D111" i="5"/>
  <c r="C111" i="5"/>
  <c r="D110" i="5"/>
  <c r="C110" i="5"/>
  <c r="D109" i="5"/>
  <c r="C109" i="5"/>
  <c r="D108" i="5"/>
  <c r="C108" i="5"/>
  <c r="D107" i="5"/>
  <c r="C107" i="5"/>
  <c r="D106" i="5"/>
  <c r="C106" i="5"/>
  <c r="D105" i="5"/>
  <c r="C105" i="5"/>
  <c r="D104" i="5"/>
  <c r="C104" i="5"/>
  <c r="D103" i="5"/>
  <c r="C103" i="5"/>
  <c r="D102" i="5"/>
  <c r="C102" i="5"/>
  <c r="D101" i="5"/>
  <c r="C101" i="5"/>
  <c r="D100" i="5"/>
  <c r="C100" i="5"/>
  <c r="D99" i="5"/>
  <c r="C99" i="5"/>
  <c r="D98" i="5"/>
  <c r="C98" i="5"/>
  <c r="D97" i="5"/>
  <c r="C97" i="5"/>
  <c r="D96" i="5"/>
  <c r="C96" i="5"/>
  <c r="D95" i="5"/>
  <c r="C95" i="5"/>
  <c r="D94" i="5"/>
  <c r="C94" i="5"/>
  <c r="D93" i="5"/>
  <c r="C93" i="5"/>
  <c r="D92" i="5"/>
  <c r="C92" i="5"/>
  <c r="D91" i="5"/>
  <c r="C91" i="5"/>
  <c r="D90" i="5"/>
  <c r="C90" i="5"/>
  <c r="D89" i="5"/>
  <c r="C89" i="5"/>
  <c r="D88" i="5"/>
  <c r="C88" i="5"/>
  <c r="D87" i="5"/>
  <c r="C87" i="5"/>
  <c r="D86" i="5"/>
  <c r="C86" i="5"/>
  <c r="D85" i="5"/>
  <c r="C85" i="5"/>
  <c r="D84" i="5"/>
  <c r="C84" i="5"/>
  <c r="D83" i="5"/>
  <c r="C83" i="5"/>
  <c r="D82" i="5"/>
  <c r="C82" i="5"/>
  <c r="D81" i="5"/>
  <c r="C81" i="5"/>
  <c r="D80" i="5"/>
  <c r="C80" i="5"/>
  <c r="D79" i="5"/>
  <c r="C79" i="5"/>
  <c r="D78" i="5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I20" i="5"/>
  <c r="I18" i="5" s="1"/>
  <c r="D20" i="5"/>
  <c r="C20" i="5"/>
  <c r="D19" i="5"/>
  <c r="C19" i="5"/>
  <c r="K18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33" i="9" l="1"/>
  <c r="D57" i="9"/>
  <c r="D17" i="9"/>
  <c r="D25" i="9"/>
  <c r="D49" i="9"/>
  <c r="D65" i="9"/>
  <c r="J22" i="7"/>
  <c r="K22" i="7" s="1"/>
  <c r="D6" i="9"/>
  <c r="D9" i="10"/>
  <c r="E9" i="10" s="1"/>
  <c r="J20" i="7"/>
  <c r="K20" i="7" s="1"/>
  <c r="P3" i="8"/>
  <c r="D69" i="9"/>
  <c r="D31" i="9"/>
  <c r="D38" i="9"/>
  <c r="D74" i="9"/>
  <c r="D206" i="10"/>
  <c r="D222" i="10"/>
  <c r="D238" i="10"/>
  <c r="E238" i="10" s="1"/>
  <c r="M14" i="5"/>
  <c r="N14" i="5" s="1"/>
  <c r="J21" i="7"/>
  <c r="K21" i="7" s="1"/>
  <c r="D3" i="9"/>
  <c r="D39" i="9"/>
  <c r="D46" i="9"/>
  <c r="D29" i="10"/>
  <c r="E29" i="10" s="1"/>
  <c r="D15" i="10"/>
  <c r="D4" i="9"/>
  <c r="D11" i="9"/>
  <c r="D47" i="9"/>
  <c r="D54" i="9"/>
  <c r="D76" i="9"/>
  <c r="D7" i="9"/>
  <c r="D127" i="9"/>
  <c r="D55" i="9"/>
  <c r="D62" i="9"/>
  <c r="M13" i="6"/>
  <c r="N13" i="6" s="1"/>
  <c r="I19" i="6"/>
  <c r="L11" i="6" s="1"/>
  <c r="M11" i="6" s="1"/>
  <c r="N11" i="6" s="1"/>
  <c r="D41" i="9"/>
  <c r="D63" i="9"/>
  <c r="D206" i="9"/>
  <c r="D222" i="9"/>
  <c r="D18" i="10"/>
  <c r="M7" i="5"/>
  <c r="N7" i="5" s="1"/>
  <c r="M7" i="6"/>
  <c r="N7" i="6" s="1"/>
  <c r="D71" i="9"/>
  <c r="D91" i="9"/>
  <c r="J19" i="7"/>
  <c r="K19" i="7" s="1"/>
  <c r="D22" i="9"/>
  <c r="D72" i="9"/>
  <c r="D5" i="10"/>
  <c r="E5" i="10" s="1"/>
  <c r="D23" i="9"/>
  <c r="D30" i="9"/>
  <c r="D73" i="9"/>
  <c r="D81" i="9"/>
  <c r="D6" i="10"/>
  <c r="E15" i="10"/>
  <c r="E18" i="10"/>
  <c r="E6" i="10"/>
  <c r="D12" i="10"/>
  <c r="D14" i="10"/>
  <c r="D25" i="10"/>
  <c r="D44" i="10"/>
  <c r="D60" i="10"/>
  <c r="D76" i="10"/>
  <c r="D87" i="10"/>
  <c r="D92" i="10"/>
  <c r="D103" i="10"/>
  <c r="D108" i="10"/>
  <c r="D119" i="10"/>
  <c r="D124" i="10"/>
  <c r="E206" i="10"/>
  <c r="D7" i="10"/>
  <c r="D34" i="10"/>
  <c r="D50" i="10"/>
  <c r="D66" i="10"/>
  <c r="D82" i="10"/>
  <c r="D98" i="10"/>
  <c r="D114" i="10"/>
  <c r="D138" i="10"/>
  <c r="D19" i="10"/>
  <c r="D38" i="10"/>
  <c r="D70" i="10"/>
  <c r="D113" i="10"/>
  <c r="D158" i="10"/>
  <c r="D190" i="10"/>
  <c r="D10" i="10"/>
  <c r="D26" i="10"/>
  <c r="D247" i="10"/>
  <c r="D239" i="10"/>
  <c r="D231" i="10"/>
  <c r="D223" i="10"/>
  <c r="D215" i="10"/>
  <c r="D207" i="10"/>
  <c r="D199" i="10"/>
  <c r="D191" i="10"/>
  <c r="D183" i="10"/>
  <c r="D175" i="10"/>
  <c r="D167" i="10"/>
  <c r="D159" i="10"/>
  <c r="D151" i="10"/>
  <c r="D213" i="10"/>
  <c r="D205" i="10"/>
  <c r="D197" i="10"/>
  <c r="D189" i="10"/>
  <c r="D181" i="10"/>
  <c r="D173" i="10"/>
  <c r="D165" i="10"/>
  <c r="D157" i="10"/>
  <c r="D149" i="10"/>
  <c r="D248" i="10"/>
  <c r="D240" i="10"/>
  <c r="D232" i="10"/>
  <c r="D224" i="10"/>
  <c r="D195" i="10"/>
  <c r="D187" i="10"/>
  <c r="D179" i="10"/>
  <c r="D171" i="10"/>
  <c r="D163" i="10"/>
  <c r="D155" i="10"/>
  <c r="D147" i="10"/>
  <c r="D139" i="10"/>
  <c r="D137" i="10"/>
  <c r="D123" i="10"/>
  <c r="D117" i="10"/>
  <c r="D115" i="10"/>
  <c r="D109" i="10"/>
  <c r="D107" i="10"/>
  <c r="D101" i="10"/>
  <c r="D99" i="10"/>
  <c r="D93" i="10"/>
  <c r="D91" i="10"/>
  <c r="D125" i="10"/>
  <c r="D241" i="10"/>
  <c r="D225" i="10"/>
  <c r="D209" i="10"/>
  <c r="D193" i="10"/>
  <c r="D177" i="10"/>
  <c r="D161" i="10"/>
  <c r="D143" i="10"/>
  <c r="D127" i="10"/>
  <c r="D129" i="10"/>
  <c r="D81" i="10"/>
  <c r="D73" i="10"/>
  <c r="D65" i="10"/>
  <c r="D57" i="10"/>
  <c r="D49" i="10"/>
  <c r="D41" i="10"/>
  <c r="D33" i="10"/>
  <c r="D145" i="10"/>
  <c r="D131" i="10"/>
  <c r="D39" i="10"/>
  <c r="D31" i="10"/>
  <c r="D133" i="10"/>
  <c r="D90" i="10"/>
  <c r="D79" i="10"/>
  <c r="D71" i="10"/>
  <c r="D63" i="10"/>
  <c r="D55" i="10"/>
  <c r="D47" i="10"/>
  <c r="D249" i="10"/>
  <c r="D233" i="10"/>
  <c r="D217" i="10"/>
  <c r="D201" i="10"/>
  <c r="D185" i="10"/>
  <c r="D169" i="10"/>
  <c r="D153" i="10"/>
  <c r="D135" i="10"/>
  <c r="D17" i="10"/>
  <c r="D20" i="10"/>
  <c r="D23" i="10"/>
  <c r="D30" i="10"/>
  <c r="D35" i="10"/>
  <c r="D40" i="10"/>
  <c r="D45" i="10"/>
  <c r="D51" i="10"/>
  <c r="D56" i="10"/>
  <c r="D61" i="10"/>
  <c r="D67" i="10"/>
  <c r="D72" i="10"/>
  <c r="D77" i="10"/>
  <c r="D83" i="10"/>
  <c r="D132" i="10"/>
  <c r="D3" i="10"/>
  <c r="D13" i="10"/>
  <c r="D46" i="10"/>
  <c r="D62" i="10"/>
  <c r="D78" i="10"/>
  <c r="D89" i="10"/>
  <c r="D105" i="10"/>
  <c r="D121" i="10"/>
  <c r="D8" i="10"/>
  <c r="D24" i="10"/>
  <c r="D27" i="10"/>
  <c r="D36" i="10"/>
  <c r="D52" i="10"/>
  <c r="D68" i="10"/>
  <c r="D84" i="10"/>
  <c r="D95" i="10"/>
  <c r="D100" i="10"/>
  <c r="D111" i="10"/>
  <c r="D116" i="10"/>
  <c r="D211" i="10"/>
  <c r="D227" i="10"/>
  <c r="D243" i="10"/>
  <c r="E222" i="10"/>
  <c r="D16" i="10"/>
  <c r="D42" i="10"/>
  <c r="D58" i="10"/>
  <c r="D74" i="10"/>
  <c r="D85" i="10"/>
  <c r="D106" i="10"/>
  <c r="D122" i="10"/>
  <c r="D128" i="10"/>
  <c r="D141" i="10"/>
  <c r="D148" i="10"/>
  <c r="D22" i="10"/>
  <c r="D54" i="10"/>
  <c r="D97" i="10"/>
  <c r="D174" i="10"/>
  <c r="D21" i="10"/>
  <c r="D4" i="10"/>
  <c r="D11" i="10"/>
  <c r="D28" i="10"/>
  <c r="D32" i="10"/>
  <c r="D37" i="10"/>
  <c r="D43" i="10"/>
  <c r="D48" i="10"/>
  <c r="D53" i="10"/>
  <c r="D59" i="10"/>
  <c r="D64" i="10"/>
  <c r="D69" i="10"/>
  <c r="D75" i="10"/>
  <c r="D80" i="10"/>
  <c r="D126" i="10"/>
  <c r="D164" i="10"/>
  <c r="D180" i="10"/>
  <c r="D196" i="10"/>
  <c r="D212" i="10"/>
  <c r="D228" i="10"/>
  <c r="D244" i="10"/>
  <c r="D88" i="10"/>
  <c r="D96" i="10"/>
  <c r="D104" i="10"/>
  <c r="D112" i="10"/>
  <c r="D120" i="10"/>
  <c r="D142" i="10"/>
  <c r="D154" i="10"/>
  <c r="D170" i="10"/>
  <c r="D186" i="10"/>
  <c r="D202" i="10"/>
  <c r="D218" i="10"/>
  <c r="D234" i="10"/>
  <c r="D250" i="10"/>
  <c r="D86" i="10"/>
  <c r="D94" i="10"/>
  <c r="D102" i="10"/>
  <c r="D110" i="10"/>
  <c r="D118" i="10"/>
  <c r="D136" i="10"/>
  <c r="D160" i="10"/>
  <c r="D176" i="10"/>
  <c r="D192" i="10"/>
  <c r="D208" i="10"/>
  <c r="D229" i="10"/>
  <c r="D245" i="10"/>
  <c r="D146" i="10"/>
  <c r="D150" i="10"/>
  <c r="D166" i="10"/>
  <c r="D182" i="10"/>
  <c r="D198" i="10"/>
  <c r="D203" i="10"/>
  <c r="D214" i="10"/>
  <c r="D219" i="10"/>
  <c r="D230" i="10"/>
  <c r="D235" i="10"/>
  <c r="D246" i="10"/>
  <c r="D251" i="10"/>
  <c r="D134" i="10"/>
  <c r="D140" i="10"/>
  <c r="D156" i="10"/>
  <c r="D172" i="10"/>
  <c r="D188" i="10"/>
  <c r="D204" i="10"/>
  <c r="D220" i="10"/>
  <c r="D236" i="10"/>
  <c r="D252" i="10"/>
  <c r="D130" i="10"/>
  <c r="D162" i="10"/>
  <c r="D178" i="10"/>
  <c r="D194" i="10"/>
  <c r="D210" i="10"/>
  <c r="D226" i="10"/>
  <c r="D242" i="10"/>
  <c r="D144" i="10"/>
  <c r="D152" i="10"/>
  <c r="D168" i="10"/>
  <c r="D184" i="10"/>
  <c r="D200" i="10"/>
  <c r="D216" i="10"/>
  <c r="D221" i="10"/>
  <c r="D237" i="10"/>
  <c r="D253" i="10"/>
  <c r="E71" i="9"/>
  <c r="E91" i="9"/>
  <c r="E22" i="9"/>
  <c r="E23" i="9"/>
  <c r="E30" i="9"/>
  <c r="E73" i="9"/>
  <c r="E81" i="9"/>
  <c r="E63" i="9"/>
  <c r="E69" i="9"/>
  <c r="E31" i="9"/>
  <c r="E38" i="9"/>
  <c r="E74" i="9"/>
  <c r="E39" i="9"/>
  <c r="E46" i="9"/>
  <c r="E11" i="9"/>
  <c r="E47" i="9"/>
  <c r="E54" i="9"/>
  <c r="E76" i="9"/>
  <c r="E4" i="9"/>
  <c r="E7" i="9"/>
  <c r="E127" i="9"/>
  <c r="E55" i="9"/>
  <c r="E62" i="9"/>
  <c r="E6" i="9"/>
  <c r="E72" i="9"/>
  <c r="D10" i="9"/>
  <c r="D12" i="9"/>
  <c r="D70" i="9"/>
  <c r="D77" i="9"/>
  <c r="D89" i="9"/>
  <c r="E222" i="9"/>
  <c r="E3" i="9"/>
  <c r="D18" i="9"/>
  <c r="D24" i="9"/>
  <c r="D36" i="9"/>
  <c r="D40" i="9"/>
  <c r="D44" i="9"/>
  <c r="D48" i="9"/>
  <c r="D50" i="9"/>
  <c r="D58" i="9"/>
  <c r="D60" i="9"/>
  <c r="D64" i="9"/>
  <c r="D66" i="9"/>
  <c r="D68" i="9"/>
  <c r="D75" i="9"/>
  <c r="D82" i="9"/>
  <c r="D84" i="9"/>
  <c r="D92" i="9"/>
  <c r="D96" i="9"/>
  <c r="D100" i="9"/>
  <c r="D104" i="9"/>
  <c r="D108" i="9"/>
  <c r="D112" i="9"/>
  <c r="D116" i="9"/>
  <c r="D120" i="9"/>
  <c r="D124" i="9"/>
  <c r="D128" i="9"/>
  <c r="D132" i="9"/>
  <c r="D148" i="9"/>
  <c r="E17" i="9"/>
  <c r="E57" i="9"/>
  <c r="D79" i="9"/>
  <c r="D111" i="9"/>
  <c r="D5" i="9"/>
  <c r="D16" i="9"/>
  <c r="D52" i="9"/>
  <c r="D80" i="9"/>
  <c r="D87" i="9"/>
  <c r="D88" i="9"/>
  <c r="D174" i="9"/>
  <c r="D238" i="9"/>
  <c r="E25" i="9"/>
  <c r="E41" i="9"/>
  <c r="E49" i="9"/>
  <c r="D86" i="9"/>
  <c r="D99" i="9"/>
  <c r="D107" i="9"/>
  <c r="D115" i="9"/>
  <c r="D123" i="9"/>
  <c r="D131" i="9"/>
  <c r="D8" i="9"/>
  <c r="D14" i="9"/>
  <c r="D20" i="9"/>
  <c r="D26" i="9"/>
  <c r="D28" i="9"/>
  <c r="D32" i="9"/>
  <c r="D34" i="9"/>
  <c r="D42" i="9"/>
  <c r="D56" i="9"/>
  <c r="D85" i="9"/>
  <c r="D90" i="9"/>
  <c r="D93" i="9"/>
  <c r="D97" i="9"/>
  <c r="D101" i="9"/>
  <c r="D105" i="9"/>
  <c r="D109" i="9"/>
  <c r="D113" i="9"/>
  <c r="D117" i="9"/>
  <c r="D121" i="9"/>
  <c r="D125" i="9"/>
  <c r="D129" i="9"/>
  <c r="D145" i="9"/>
  <c r="E206" i="9"/>
  <c r="D9" i="9"/>
  <c r="D13" i="9"/>
  <c r="D15" i="9"/>
  <c r="D78" i="9"/>
  <c r="D140" i="9"/>
  <c r="D190" i="9"/>
  <c r="E33" i="9"/>
  <c r="E65" i="9"/>
  <c r="D95" i="9"/>
  <c r="D103" i="9"/>
  <c r="D119" i="9"/>
  <c r="D136" i="9"/>
  <c r="D247" i="9"/>
  <c r="D239" i="9"/>
  <c r="D231" i="9"/>
  <c r="D223" i="9"/>
  <c r="D215" i="9"/>
  <c r="D207" i="9"/>
  <c r="D199" i="9"/>
  <c r="D191" i="9"/>
  <c r="D183" i="9"/>
  <c r="D175" i="9"/>
  <c r="D251" i="9"/>
  <c r="D243" i="9"/>
  <c r="D235" i="9"/>
  <c r="D227" i="9"/>
  <c r="D219" i="9"/>
  <c r="D211" i="9"/>
  <c r="D203" i="9"/>
  <c r="D195" i="9"/>
  <c r="D187" i="9"/>
  <c r="D179" i="9"/>
  <c r="D169" i="9"/>
  <c r="D159" i="9"/>
  <c r="D147" i="9"/>
  <c r="D139" i="9"/>
  <c r="D137" i="9"/>
  <c r="D135" i="9"/>
  <c r="D133" i="9"/>
  <c r="D155" i="9"/>
  <c r="D241" i="9"/>
  <c r="D225" i="9"/>
  <c r="D209" i="9"/>
  <c r="D193" i="9"/>
  <c r="D177" i="9"/>
  <c r="D171" i="9"/>
  <c r="D161" i="9"/>
  <c r="D167" i="9"/>
  <c r="D163" i="9"/>
  <c r="D151" i="9"/>
  <c r="D143" i="9"/>
  <c r="D249" i="9"/>
  <c r="D233" i="9"/>
  <c r="D217" i="9"/>
  <c r="D201" i="9"/>
  <c r="D185" i="9"/>
  <c r="D19" i="9"/>
  <c r="D21" i="9"/>
  <c r="D27" i="9"/>
  <c r="D29" i="9"/>
  <c r="D35" i="9"/>
  <c r="D37" i="9"/>
  <c r="D43" i="9"/>
  <c r="D45" i="9"/>
  <c r="D51" i="9"/>
  <c r="D53" i="9"/>
  <c r="D59" i="9"/>
  <c r="D61" i="9"/>
  <c r="D67" i="9"/>
  <c r="D83" i="9"/>
  <c r="D94" i="9"/>
  <c r="D98" i="9"/>
  <c r="D102" i="9"/>
  <c r="D106" i="9"/>
  <c r="D110" i="9"/>
  <c r="D114" i="9"/>
  <c r="D118" i="9"/>
  <c r="D122" i="9"/>
  <c r="D153" i="9"/>
  <c r="D166" i="9"/>
  <c r="D160" i="9"/>
  <c r="D170" i="9"/>
  <c r="D180" i="9"/>
  <c r="D196" i="9"/>
  <c r="D212" i="9"/>
  <c r="D228" i="9"/>
  <c r="D244" i="9"/>
  <c r="D126" i="9"/>
  <c r="D130" i="9"/>
  <c r="D134" i="9"/>
  <c r="D138" i="9"/>
  <c r="D146" i="9"/>
  <c r="D154" i="9"/>
  <c r="D157" i="9"/>
  <c r="D186" i="9"/>
  <c r="D202" i="9"/>
  <c r="D218" i="9"/>
  <c r="D234" i="9"/>
  <c r="D250" i="9"/>
  <c r="D164" i="9"/>
  <c r="D176" i="9"/>
  <c r="D181" i="9"/>
  <c r="D192" i="9"/>
  <c r="D197" i="9"/>
  <c r="D208" i="9"/>
  <c r="D213" i="9"/>
  <c r="D224" i="9"/>
  <c r="D229" i="9"/>
  <c r="D240" i="9"/>
  <c r="D245" i="9"/>
  <c r="D141" i="9"/>
  <c r="D149" i="9"/>
  <c r="D158" i="9"/>
  <c r="D182" i="9"/>
  <c r="D198" i="9"/>
  <c r="D214" i="9"/>
  <c r="D230" i="9"/>
  <c r="D246" i="9"/>
  <c r="D144" i="9"/>
  <c r="D152" i="9"/>
  <c r="D168" i="9"/>
  <c r="D172" i="9"/>
  <c r="D188" i="9"/>
  <c r="D204" i="9"/>
  <c r="D220" i="9"/>
  <c r="D236" i="9"/>
  <c r="D252" i="9"/>
  <c r="D162" i="9"/>
  <c r="D165" i="9"/>
  <c r="D178" i="9"/>
  <c r="D194" i="9"/>
  <c r="D210" i="9"/>
  <c r="D226" i="9"/>
  <c r="D242" i="9"/>
  <c r="D142" i="9"/>
  <c r="D150" i="9"/>
  <c r="D156" i="9"/>
  <c r="D173" i="9"/>
  <c r="D184" i="9"/>
  <c r="D189" i="9"/>
  <c r="D200" i="9"/>
  <c r="D205" i="9"/>
  <c r="D216" i="9"/>
  <c r="D221" i="9"/>
  <c r="D232" i="9"/>
  <c r="D237" i="9"/>
  <c r="D248" i="9"/>
  <c r="D253" i="9"/>
  <c r="P8" i="8"/>
  <c r="P10" i="8" s="1"/>
  <c r="P4" i="8"/>
  <c r="E7" i="8" s="1"/>
  <c r="F7" i="8" s="1"/>
  <c r="I24" i="7"/>
  <c r="J17" i="7"/>
  <c r="L9" i="6"/>
  <c r="M9" i="6" s="1"/>
  <c r="N9" i="6" s="1"/>
  <c r="L8" i="6"/>
  <c r="M8" i="6" s="1"/>
  <c r="N8" i="6" s="1"/>
  <c r="I19" i="5"/>
  <c r="L10" i="5" s="1"/>
  <c r="M10" i="5" s="1"/>
  <c r="N10" i="5" s="1"/>
  <c r="R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E184" i="8" l="1"/>
  <c r="F184" i="8" s="1"/>
  <c r="E197" i="8"/>
  <c r="F197" i="8" s="1"/>
  <c r="E65" i="8"/>
  <c r="F65" i="8" s="1"/>
  <c r="E218" i="8"/>
  <c r="F218" i="8" s="1"/>
  <c r="E147" i="8"/>
  <c r="F147" i="8" s="1"/>
  <c r="E123" i="8"/>
  <c r="F123" i="8" s="1"/>
  <c r="E190" i="8"/>
  <c r="F190" i="8" s="1"/>
  <c r="E18" i="8"/>
  <c r="F18" i="8" s="1"/>
  <c r="E155" i="8"/>
  <c r="F155" i="8" s="1"/>
  <c r="E43" i="8"/>
  <c r="F43" i="8" s="1"/>
  <c r="E187" i="8"/>
  <c r="F187" i="8" s="1"/>
  <c r="E4" i="8"/>
  <c r="F4" i="8" s="1"/>
  <c r="E163" i="8"/>
  <c r="F163" i="8" s="1"/>
  <c r="E192" i="8"/>
  <c r="F192" i="8" s="1"/>
  <c r="E201" i="8"/>
  <c r="F201" i="8" s="1"/>
  <c r="E253" i="8"/>
  <c r="F253" i="8" s="1"/>
  <c r="E22" i="8"/>
  <c r="F22" i="8" s="1"/>
  <c r="E80" i="8"/>
  <c r="F80" i="8" s="1"/>
  <c r="E143" i="8"/>
  <c r="F143" i="8" s="1"/>
  <c r="E228" i="8"/>
  <c r="F228" i="8" s="1"/>
  <c r="E40" i="8"/>
  <c r="F40" i="8" s="1"/>
  <c r="E129" i="8"/>
  <c r="F129" i="8" s="1"/>
  <c r="E98" i="8"/>
  <c r="F98" i="8" s="1"/>
  <c r="E134" i="8"/>
  <c r="F134" i="8" s="1"/>
  <c r="L10" i="6"/>
  <c r="M10" i="6" s="1"/>
  <c r="N10" i="6" s="1"/>
  <c r="E146" i="8"/>
  <c r="F146" i="8" s="1"/>
  <c r="E170" i="8"/>
  <c r="F170" i="8" s="1"/>
  <c r="E195" i="8"/>
  <c r="F195" i="8" s="1"/>
  <c r="E237" i="8"/>
  <c r="F237" i="8" s="1"/>
  <c r="L12" i="6"/>
  <c r="M12" i="6" s="1"/>
  <c r="N12" i="6" s="1"/>
  <c r="E150" i="10"/>
  <c r="E89" i="10"/>
  <c r="E215" i="10"/>
  <c r="E119" i="10"/>
  <c r="E25" i="10"/>
  <c r="E48" i="10"/>
  <c r="E71" i="10"/>
  <c r="E158" i="10"/>
  <c r="E188" i="10"/>
  <c r="E202" i="10"/>
  <c r="E97" i="10"/>
  <c r="E227" i="10"/>
  <c r="E52" i="10"/>
  <c r="E78" i="10"/>
  <c r="E72" i="10"/>
  <c r="E30" i="10"/>
  <c r="E201" i="10"/>
  <c r="E79" i="10"/>
  <c r="E41" i="10"/>
  <c r="E143" i="10"/>
  <c r="E91" i="10"/>
  <c r="E123" i="10"/>
  <c r="E187" i="10"/>
  <c r="E165" i="10"/>
  <c r="E159" i="10"/>
  <c r="E223" i="10"/>
  <c r="E113" i="10"/>
  <c r="E66" i="10"/>
  <c r="E108" i="10"/>
  <c r="E14" i="10"/>
  <c r="E136" i="10"/>
  <c r="E68" i="10"/>
  <c r="E157" i="10"/>
  <c r="E194" i="10"/>
  <c r="E96" i="10"/>
  <c r="E184" i="10"/>
  <c r="E219" i="10"/>
  <c r="E186" i="10"/>
  <c r="E37" i="10"/>
  <c r="E211" i="10"/>
  <c r="E67" i="10"/>
  <c r="E217" i="10"/>
  <c r="E90" i="10"/>
  <c r="E49" i="10"/>
  <c r="E161" i="10"/>
  <c r="E93" i="10"/>
  <c r="E137" i="10"/>
  <c r="E195" i="10"/>
  <c r="E173" i="10"/>
  <c r="E167" i="10"/>
  <c r="E231" i="10"/>
  <c r="E70" i="10"/>
  <c r="E50" i="10"/>
  <c r="E103" i="10"/>
  <c r="E12" i="10"/>
  <c r="E210" i="10"/>
  <c r="E164" i="10"/>
  <c r="E106" i="10"/>
  <c r="E77" i="10"/>
  <c r="E125" i="10"/>
  <c r="E117" i="10"/>
  <c r="E151" i="10"/>
  <c r="E82" i="10"/>
  <c r="E200" i="10"/>
  <c r="E230" i="10"/>
  <c r="E146" i="10"/>
  <c r="E118" i="10"/>
  <c r="E126" i="10"/>
  <c r="E43" i="10"/>
  <c r="E85" i="10"/>
  <c r="E178" i="10"/>
  <c r="E172" i="10"/>
  <c r="E245" i="10"/>
  <c r="E110" i="10"/>
  <c r="E88" i="10"/>
  <c r="E80" i="10"/>
  <c r="E54" i="10"/>
  <c r="E74" i="10"/>
  <c r="E36" i="10"/>
  <c r="E62" i="10"/>
  <c r="E23" i="10"/>
  <c r="E168" i="10"/>
  <c r="E162" i="10"/>
  <c r="E156" i="10"/>
  <c r="E214" i="10"/>
  <c r="E229" i="10"/>
  <c r="E102" i="10"/>
  <c r="E170" i="10"/>
  <c r="E244" i="10"/>
  <c r="E75" i="10"/>
  <c r="E32" i="10"/>
  <c r="E22" i="10"/>
  <c r="E58" i="10"/>
  <c r="E116" i="10"/>
  <c r="E27" i="10"/>
  <c r="E46" i="10"/>
  <c r="E61" i="10"/>
  <c r="E20" i="10"/>
  <c r="E233" i="10"/>
  <c r="E133" i="10"/>
  <c r="E57" i="10"/>
  <c r="E177" i="10"/>
  <c r="E99" i="10"/>
  <c r="E139" i="10"/>
  <c r="E224" i="10"/>
  <c r="E181" i="10"/>
  <c r="E175" i="10"/>
  <c r="E239" i="10"/>
  <c r="E38" i="10"/>
  <c r="E34" i="10"/>
  <c r="E92" i="10"/>
  <c r="E218" i="10"/>
  <c r="E33" i="10"/>
  <c r="E203" i="10"/>
  <c r="E69" i="10"/>
  <c r="E28" i="10"/>
  <c r="E148" i="10"/>
  <c r="E42" i="10"/>
  <c r="E111" i="10"/>
  <c r="E24" i="10"/>
  <c r="E13" i="10"/>
  <c r="E56" i="10"/>
  <c r="E17" i="10"/>
  <c r="E249" i="10"/>
  <c r="E31" i="10"/>
  <c r="E65" i="10"/>
  <c r="E193" i="10"/>
  <c r="E101" i="10"/>
  <c r="E147" i="10"/>
  <c r="E232" i="10"/>
  <c r="E189" i="10"/>
  <c r="E183" i="10"/>
  <c r="E247" i="10"/>
  <c r="E19" i="10"/>
  <c r="E7" i="10"/>
  <c r="E87" i="10"/>
  <c r="E235" i="10"/>
  <c r="E185" i="10"/>
  <c r="E152" i="10"/>
  <c r="E154" i="10"/>
  <c r="E198" i="10"/>
  <c r="E142" i="10"/>
  <c r="E141" i="10"/>
  <c r="E16" i="10"/>
  <c r="E100" i="10"/>
  <c r="E8" i="10"/>
  <c r="M6" i="10"/>
  <c r="E3" i="10"/>
  <c r="E51" i="10"/>
  <c r="E135" i="10"/>
  <c r="E47" i="10"/>
  <c r="E39" i="10"/>
  <c r="E73" i="10"/>
  <c r="E209" i="10"/>
  <c r="E107" i="10"/>
  <c r="E155" i="10"/>
  <c r="E240" i="10"/>
  <c r="E197" i="10"/>
  <c r="E191" i="10"/>
  <c r="E26" i="10"/>
  <c r="E138" i="10"/>
  <c r="E76" i="10"/>
  <c r="E204" i="10"/>
  <c r="E35" i="10"/>
  <c r="E130" i="10"/>
  <c r="E94" i="10"/>
  <c r="E252" i="10"/>
  <c r="E212" i="10"/>
  <c r="E242" i="10"/>
  <c r="E182" i="10"/>
  <c r="E120" i="10"/>
  <c r="E4" i="10"/>
  <c r="E121" i="10"/>
  <c r="E45" i="10"/>
  <c r="E153" i="10"/>
  <c r="E55" i="10"/>
  <c r="E131" i="10"/>
  <c r="E81" i="10"/>
  <c r="E225" i="10"/>
  <c r="E109" i="10"/>
  <c r="E163" i="10"/>
  <c r="E248" i="10"/>
  <c r="E205" i="10"/>
  <c r="E199" i="10"/>
  <c r="E10" i="10"/>
  <c r="E114" i="10"/>
  <c r="E60" i="10"/>
  <c r="E216" i="10"/>
  <c r="E104" i="10"/>
  <c r="E174" i="10"/>
  <c r="E243" i="10"/>
  <c r="E127" i="10"/>
  <c r="E179" i="10"/>
  <c r="E140" i="10"/>
  <c r="E208" i="10"/>
  <c r="E228" i="10"/>
  <c r="E253" i="10"/>
  <c r="E144" i="10"/>
  <c r="E134" i="10"/>
  <c r="E192" i="10"/>
  <c r="E86" i="10"/>
  <c r="E64" i="10"/>
  <c r="E11" i="10"/>
  <c r="E237" i="10"/>
  <c r="E236" i="10"/>
  <c r="E251" i="10"/>
  <c r="E176" i="10"/>
  <c r="E250" i="10"/>
  <c r="E196" i="10"/>
  <c r="E59" i="10"/>
  <c r="E128" i="10"/>
  <c r="E95" i="10"/>
  <c r="E132" i="10"/>
  <c r="E221" i="10"/>
  <c r="E226" i="10"/>
  <c r="E220" i="10"/>
  <c r="E246" i="10"/>
  <c r="E166" i="10"/>
  <c r="E160" i="10"/>
  <c r="E234" i="10"/>
  <c r="E112" i="10"/>
  <c r="E180" i="10"/>
  <c r="E53" i="10"/>
  <c r="E21" i="10"/>
  <c r="E122" i="10"/>
  <c r="E84" i="10"/>
  <c r="E105" i="10"/>
  <c r="E83" i="10"/>
  <c r="E40" i="10"/>
  <c r="E169" i="10"/>
  <c r="E63" i="10"/>
  <c r="E145" i="10"/>
  <c r="E129" i="10"/>
  <c r="E241" i="10"/>
  <c r="E115" i="10"/>
  <c r="E171" i="10"/>
  <c r="E149" i="10"/>
  <c r="E213" i="10"/>
  <c r="E207" i="10"/>
  <c r="E190" i="10"/>
  <c r="E98" i="10"/>
  <c r="E124" i="10"/>
  <c r="E44" i="10"/>
  <c r="E200" i="9"/>
  <c r="E220" i="9"/>
  <c r="E154" i="9"/>
  <c r="E67" i="9"/>
  <c r="E177" i="9"/>
  <c r="E247" i="9"/>
  <c r="E32" i="9"/>
  <c r="E174" i="9"/>
  <c r="E5" i="9"/>
  <c r="E132" i="9"/>
  <c r="E100" i="9"/>
  <c r="E64" i="9"/>
  <c r="E24" i="9"/>
  <c r="E70" i="9"/>
  <c r="E212" i="9"/>
  <c r="E183" i="9"/>
  <c r="E189" i="9"/>
  <c r="E146" i="9"/>
  <c r="E29" i="9"/>
  <c r="E249" i="9"/>
  <c r="E193" i="9"/>
  <c r="E139" i="9"/>
  <c r="E211" i="9"/>
  <c r="E191" i="9"/>
  <c r="E136" i="9"/>
  <c r="E140" i="9"/>
  <c r="E129" i="9"/>
  <c r="E97" i="9"/>
  <c r="E28" i="9"/>
  <c r="E107" i="9"/>
  <c r="E88" i="9"/>
  <c r="E111" i="9"/>
  <c r="E128" i="9"/>
  <c r="E96" i="9"/>
  <c r="E60" i="9"/>
  <c r="E18" i="9"/>
  <c r="E12" i="9"/>
  <c r="E240" i="9"/>
  <c r="E203" i="9"/>
  <c r="E253" i="9"/>
  <c r="E196" i="9"/>
  <c r="E184" i="9"/>
  <c r="E250" i="9"/>
  <c r="E27" i="9"/>
  <c r="E143" i="9"/>
  <c r="E209" i="9"/>
  <c r="E147" i="9"/>
  <c r="E219" i="9"/>
  <c r="E199" i="9"/>
  <c r="E119" i="9"/>
  <c r="E78" i="9"/>
  <c r="E125" i="9"/>
  <c r="E93" i="9"/>
  <c r="E26" i="9"/>
  <c r="E99" i="9"/>
  <c r="E79" i="9"/>
  <c r="E124" i="9"/>
  <c r="E92" i="9"/>
  <c r="E58" i="9"/>
  <c r="E10" i="9"/>
  <c r="E176" i="9"/>
  <c r="E233" i="9"/>
  <c r="E101" i="9"/>
  <c r="E210" i="9"/>
  <c r="E229" i="9"/>
  <c r="E61" i="9"/>
  <c r="E188" i="9"/>
  <c r="E138" i="9"/>
  <c r="E110" i="9"/>
  <c r="E178" i="9"/>
  <c r="E182" i="9"/>
  <c r="E234" i="9"/>
  <c r="E170" i="9"/>
  <c r="E106" i="9"/>
  <c r="E53" i="9"/>
  <c r="E21" i="9"/>
  <c r="E151" i="9"/>
  <c r="E225" i="9"/>
  <c r="E159" i="9"/>
  <c r="E227" i="9"/>
  <c r="E207" i="9"/>
  <c r="E103" i="9"/>
  <c r="E15" i="9"/>
  <c r="E121" i="9"/>
  <c r="E90" i="9"/>
  <c r="E20" i="9"/>
  <c r="E86" i="9"/>
  <c r="E120" i="9"/>
  <c r="E84" i="9"/>
  <c r="E50" i="9"/>
  <c r="E221" i="9"/>
  <c r="E226" i="9"/>
  <c r="E230" i="9"/>
  <c r="E118" i="9"/>
  <c r="E35" i="9"/>
  <c r="E137" i="9"/>
  <c r="E145" i="9"/>
  <c r="E115" i="9"/>
  <c r="E204" i="9"/>
  <c r="E214" i="9"/>
  <c r="E164" i="9"/>
  <c r="E114" i="9"/>
  <c r="E248" i="9"/>
  <c r="E194" i="9"/>
  <c r="E198" i="9"/>
  <c r="E224" i="9"/>
  <c r="E180" i="9"/>
  <c r="E59" i="9"/>
  <c r="E237" i="9"/>
  <c r="E173" i="9"/>
  <c r="E172" i="9"/>
  <c r="E213" i="9"/>
  <c r="E134" i="9"/>
  <c r="E232" i="9"/>
  <c r="E156" i="9"/>
  <c r="E165" i="9"/>
  <c r="E168" i="9"/>
  <c r="E158" i="9"/>
  <c r="E208" i="9"/>
  <c r="E218" i="9"/>
  <c r="E130" i="9"/>
  <c r="E160" i="9"/>
  <c r="E102" i="9"/>
  <c r="E51" i="9"/>
  <c r="E19" i="9"/>
  <c r="E163" i="9"/>
  <c r="E241" i="9"/>
  <c r="E169" i="9"/>
  <c r="E235" i="9"/>
  <c r="E215" i="9"/>
  <c r="E95" i="9"/>
  <c r="E13" i="9"/>
  <c r="E117" i="9"/>
  <c r="E85" i="9"/>
  <c r="E14" i="9"/>
  <c r="E87" i="9"/>
  <c r="E116" i="9"/>
  <c r="E82" i="9"/>
  <c r="E48" i="9"/>
  <c r="E150" i="9"/>
  <c r="E162" i="9"/>
  <c r="E152" i="9"/>
  <c r="E149" i="9"/>
  <c r="E197" i="9"/>
  <c r="E202" i="9"/>
  <c r="E126" i="9"/>
  <c r="E166" i="9"/>
  <c r="E98" i="9"/>
  <c r="E45" i="9"/>
  <c r="E185" i="9"/>
  <c r="E167" i="9"/>
  <c r="E155" i="9"/>
  <c r="E179" i="9"/>
  <c r="E243" i="9"/>
  <c r="E223" i="9"/>
  <c r="E9" i="9"/>
  <c r="E113" i="9"/>
  <c r="E56" i="9"/>
  <c r="E8" i="9"/>
  <c r="E80" i="9"/>
  <c r="E148" i="9"/>
  <c r="E112" i="9"/>
  <c r="E75" i="9"/>
  <c r="E44" i="9"/>
  <c r="M6" i="9"/>
  <c r="E142" i="9"/>
  <c r="E144" i="9"/>
  <c r="E186" i="9"/>
  <c r="E153" i="9"/>
  <c r="E94" i="9"/>
  <c r="E43" i="9"/>
  <c r="E201" i="9"/>
  <c r="E161" i="9"/>
  <c r="E133" i="9"/>
  <c r="E187" i="9"/>
  <c r="E251" i="9"/>
  <c r="E231" i="9"/>
  <c r="E109" i="9"/>
  <c r="E42" i="9"/>
  <c r="E131" i="9"/>
  <c r="E52" i="9"/>
  <c r="E108" i="9"/>
  <c r="E68" i="9"/>
  <c r="E40" i="9"/>
  <c r="E89" i="9"/>
  <c r="E216" i="9"/>
  <c r="E252" i="9"/>
  <c r="E141" i="9"/>
  <c r="E192" i="9"/>
  <c r="E244" i="9"/>
  <c r="E205" i="9"/>
  <c r="E242" i="9"/>
  <c r="E236" i="9"/>
  <c r="E246" i="9"/>
  <c r="E245" i="9"/>
  <c r="E181" i="9"/>
  <c r="E157" i="9"/>
  <c r="E228" i="9"/>
  <c r="E122" i="9"/>
  <c r="E83" i="9"/>
  <c r="E37" i="9"/>
  <c r="E217" i="9"/>
  <c r="E171" i="9"/>
  <c r="E135" i="9"/>
  <c r="E195" i="9"/>
  <c r="E175" i="9"/>
  <c r="E239" i="9"/>
  <c r="E190" i="9"/>
  <c r="E105" i="9"/>
  <c r="E34" i="9"/>
  <c r="E123" i="9"/>
  <c r="E238" i="9"/>
  <c r="E16" i="9"/>
  <c r="E104" i="9"/>
  <c r="E66" i="9"/>
  <c r="E36" i="9"/>
  <c r="E77" i="9"/>
  <c r="E112" i="8"/>
  <c r="F112" i="8" s="1"/>
  <c r="E116" i="8"/>
  <c r="F116" i="8" s="1"/>
  <c r="E52" i="8"/>
  <c r="F52" i="8" s="1"/>
  <c r="E127" i="8"/>
  <c r="F127" i="8" s="1"/>
  <c r="E63" i="8"/>
  <c r="F63" i="8" s="1"/>
  <c r="E135" i="8"/>
  <c r="F135" i="8" s="1"/>
  <c r="E117" i="8"/>
  <c r="F117" i="8" s="1"/>
  <c r="E53" i="8"/>
  <c r="F53" i="8" s="1"/>
  <c r="E159" i="8"/>
  <c r="F159" i="8" s="1"/>
  <c r="E82" i="8"/>
  <c r="F82" i="8" s="1"/>
  <c r="E239" i="8"/>
  <c r="F239" i="8" s="1"/>
  <c r="E97" i="8"/>
  <c r="F97" i="8" s="1"/>
  <c r="E211" i="8"/>
  <c r="F211" i="8" s="1"/>
  <c r="E179" i="8"/>
  <c r="F179" i="8" s="1"/>
  <c r="E219" i="8"/>
  <c r="F219" i="8" s="1"/>
  <c r="E139" i="8"/>
  <c r="F139" i="8" s="1"/>
  <c r="E145" i="8"/>
  <c r="F145" i="8" s="1"/>
  <c r="E105" i="8"/>
  <c r="F105" i="8" s="1"/>
  <c r="E227" i="8"/>
  <c r="F227" i="8" s="1"/>
  <c r="E199" i="8"/>
  <c r="F199" i="8" s="1"/>
  <c r="E206" i="8"/>
  <c r="F206" i="8" s="1"/>
  <c r="E216" i="8"/>
  <c r="F216" i="8" s="1"/>
  <c r="E208" i="8"/>
  <c r="F208" i="8" s="1"/>
  <c r="E236" i="8"/>
  <c r="F236" i="8" s="1"/>
  <c r="E209" i="8"/>
  <c r="F209" i="8" s="1"/>
  <c r="E118" i="8"/>
  <c r="F118" i="8" s="1"/>
  <c r="E205" i="8"/>
  <c r="F205" i="8" s="1"/>
  <c r="E188" i="8"/>
  <c r="F188" i="8" s="1"/>
  <c r="E180" i="8"/>
  <c r="F180" i="8" s="1"/>
  <c r="E244" i="8"/>
  <c r="F244" i="8" s="1"/>
  <c r="E96" i="8"/>
  <c r="F96" i="8" s="1"/>
  <c r="E108" i="8"/>
  <c r="F108" i="8" s="1"/>
  <c r="E44" i="8"/>
  <c r="F44" i="8" s="1"/>
  <c r="E119" i="8"/>
  <c r="F119" i="8" s="1"/>
  <c r="E55" i="8"/>
  <c r="F55" i="8" s="1"/>
  <c r="E173" i="8"/>
  <c r="F173" i="8" s="1"/>
  <c r="E109" i="8"/>
  <c r="F109" i="8" s="1"/>
  <c r="E45" i="8"/>
  <c r="F45" i="8" s="1"/>
  <c r="E178" i="8"/>
  <c r="F178" i="8" s="1"/>
  <c r="E250" i="8"/>
  <c r="F250" i="8" s="1"/>
  <c r="E106" i="8"/>
  <c r="F106" i="8" s="1"/>
  <c r="E243" i="8"/>
  <c r="F243" i="8" s="1"/>
  <c r="E183" i="8"/>
  <c r="F183" i="8" s="1"/>
  <c r="E17" i="8"/>
  <c r="F17" i="8" s="1"/>
  <c r="E171" i="8"/>
  <c r="F171" i="8" s="1"/>
  <c r="E19" i="8"/>
  <c r="F19" i="8" s="1"/>
  <c r="E162" i="8"/>
  <c r="F162" i="8" s="1"/>
  <c r="E114" i="8"/>
  <c r="F114" i="8" s="1"/>
  <c r="E5" i="8"/>
  <c r="F5" i="8" s="1"/>
  <c r="E210" i="8"/>
  <c r="F210" i="8" s="1"/>
  <c r="E214" i="8"/>
  <c r="F214" i="8" s="1"/>
  <c r="E240" i="8"/>
  <c r="F240" i="8" s="1"/>
  <c r="E224" i="8"/>
  <c r="F224" i="8" s="1"/>
  <c r="E217" i="8"/>
  <c r="F217" i="8" s="1"/>
  <c r="E230" i="8"/>
  <c r="F230" i="8" s="1"/>
  <c r="E102" i="8"/>
  <c r="F102" i="8" s="1"/>
  <c r="E172" i="8"/>
  <c r="F172" i="8" s="1"/>
  <c r="E176" i="8"/>
  <c r="F176" i="8" s="1"/>
  <c r="E148" i="8"/>
  <c r="F148" i="8" s="1"/>
  <c r="E225" i="8"/>
  <c r="F225" i="8" s="1"/>
  <c r="E177" i="8"/>
  <c r="F177" i="8" s="1"/>
  <c r="E100" i="8"/>
  <c r="F100" i="8" s="1"/>
  <c r="E36" i="8"/>
  <c r="F36" i="8" s="1"/>
  <c r="E111" i="8"/>
  <c r="F111" i="8" s="1"/>
  <c r="E47" i="8"/>
  <c r="F47" i="8" s="1"/>
  <c r="E165" i="8"/>
  <c r="F165" i="8" s="1"/>
  <c r="E101" i="8"/>
  <c r="F101" i="8" s="1"/>
  <c r="E37" i="8"/>
  <c r="F37" i="8" s="1"/>
  <c r="E99" i="8"/>
  <c r="F99" i="8" s="1"/>
  <c r="E203" i="8"/>
  <c r="F203" i="8" s="1"/>
  <c r="E113" i="8"/>
  <c r="F113" i="8" s="1"/>
  <c r="E191" i="8"/>
  <c r="F191" i="8" s="1"/>
  <c r="E27" i="8"/>
  <c r="F27" i="8" s="1"/>
  <c r="E25" i="8"/>
  <c r="F25" i="8" s="1"/>
  <c r="E231" i="8"/>
  <c r="F231" i="8" s="1"/>
  <c r="E248" i="8"/>
  <c r="F248" i="8" s="1"/>
  <c r="E221" i="8"/>
  <c r="F221" i="8" s="1"/>
  <c r="E204" i="8"/>
  <c r="F204" i="8" s="1"/>
  <c r="E213" i="8"/>
  <c r="F213" i="8" s="1"/>
  <c r="E78" i="8"/>
  <c r="F78" i="8" s="1"/>
  <c r="E140" i="8"/>
  <c r="F140" i="8" s="1"/>
  <c r="E174" i="8"/>
  <c r="F174" i="8" s="1"/>
  <c r="E126" i="8"/>
  <c r="F126" i="8" s="1"/>
  <c r="E212" i="8"/>
  <c r="F212" i="8" s="1"/>
  <c r="E169" i="8"/>
  <c r="F169" i="8" s="1"/>
  <c r="E92" i="8"/>
  <c r="F92" i="8" s="1"/>
  <c r="E28" i="8"/>
  <c r="F28" i="8" s="1"/>
  <c r="E103" i="8"/>
  <c r="F103" i="8" s="1"/>
  <c r="E39" i="8"/>
  <c r="F39" i="8" s="1"/>
  <c r="E157" i="8"/>
  <c r="F157" i="8" s="1"/>
  <c r="E93" i="8"/>
  <c r="F93" i="8" s="1"/>
  <c r="E29" i="8"/>
  <c r="F29" i="8" s="1"/>
  <c r="E115" i="8"/>
  <c r="F115" i="8" s="1"/>
  <c r="E11" i="8"/>
  <c r="F11" i="8" s="1"/>
  <c r="E26" i="8"/>
  <c r="F26" i="8" s="1"/>
  <c r="E194" i="8"/>
  <c r="F194" i="8" s="1"/>
  <c r="E34" i="8"/>
  <c r="F34" i="8" s="1"/>
  <c r="E24" i="8"/>
  <c r="F24" i="8" s="1"/>
  <c r="E121" i="8"/>
  <c r="F121" i="8" s="1"/>
  <c r="E222" i="8"/>
  <c r="F222" i="8" s="1"/>
  <c r="E35" i="8"/>
  <c r="F35" i="8" s="1"/>
  <c r="E235" i="8"/>
  <c r="F235" i="8" s="1"/>
  <c r="E131" i="8"/>
  <c r="F131" i="8" s="1"/>
  <c r="E16" i="8"/>
  <c r="F16" i="8" s="1"/>
  <c r="E122" i="8"/>
  <c r="F122" i="8" s="1"/>
  <c r="E41" i="8"/>
  <c r="F41" i="8" s="1"/>
  <c r="E215" i="8"/>
  <c r="F215" i="8" s="1"/>
  <c r="E49" i="8"/>
  <c r="F49" i="8" s="1"/>
  <c r="E202" i="8"/>
  <c r="F202" i="8" s="1"/>
  <c r="E51" i="8"/>
  <c r="F51" i="8" s="1"/>
  <c r="E32" i="8"/>
  <c r="F32" i="8" s="1"/>
  <c r="E130" i="8"/>
  <c r="F130" i="8" s="1"/>
  <c r="E42" i="8"/>
  <c r="F42" i="8" s="1"/>
  <c r="E242" i="8"/>
  <c r="F242" i="8" s="1"/>
  <c r="E238" i="8"/>
  <c r="F238" i="8" s="1"/>
  <c r="E249" i="8"/>
  <c r="F249" i="8" s="1"/>
  <c r="E189" i="8"/>
  <c r="F189" i="8" s="1"/>
  <c r="E185" i="8"/>
  <c r="F185" i="8" s="1"/>
  <c r="E200" i="8"/>
  <c r="F200" i="8" s="1"/>
  <c r="E46" i="8"/>
  <c r="F46" i="8" s="1"/>
  <c r="E70" i="8"/>
  <c r="F70" i="8" s="1"/>
  <c r="E144" i="8"/>
  <c r="F144" i="8" s="1"/>
  <c r="E110" i="8"/>
  <c r="F110" i="8" s="1"/>
  <c r="E193" i="8"/>
  <c r="F193" i="8" s="1"/>
  <c r="E161" i="8"/>
  <c r="F161" i="8" s="1"/>
  <c r="E84" i="8"/>
  <c r="F84" i="8" s="1"/>
  <c r="E20" i="8"/>
  <c r="F20" i="8" s="1"/>
  <c r="E95" i="8"/>
  <c r="F95" i="8" s="1"/>
  <c r="E31" i="8"/>
  <c r="F31" i="8" s="1"/>
  <c r="E149" i="8"/>
  <c r="F149" i="8" s="1"/>
  <c r="E85" i="8"/>
  <c r="F85" i="8" s="1"/>
  <c r="E21" i="8"/>
  <c r="F21" i="8" s="1"/>
  <c r="E58" i="8"/>
  <c r="F58" i="8" s="1"/>
  <c r="E226" i="8"/>
  <c r="F226" i="8" s="1"/>
  <c r="E66" i="8"/>
  <c r="F66" i="8" s="1"/>
  <c r="E223" i="8"/>
  <c r="F223" i="8" s="1"/>
  <c r="E56" i="8"/>
  <c r="F56" i="8" s="1"/>
  <c r="E59" i="8"/>
  <c r="F59" i="8" s="1"/>
  <c r="E137" i="8"/>
  <c r="F137" i="8" s="1"/>
  <c r="E57" i="8"/>
  <c r="F57" i="8" s="1"/>
  <c r="E158" i="8"/>
  <c r="F158" i="8" s="1"/>
  <c r="E246" i="8"/>
  <c r="F246" i="8" s="1"/>
  <c r="E104" i="8"/>
  <c r="F104" i="8" s="1"/>
  <c r="E156" i="8"/>
  <c r="F156" i="8" s="1"/>
  <c r="E245" i="8"/>
  <c r="F245" i="8" s="1"/>
  <c r="E198" i="8"/>
  <c r="F198" i="8" s="1"/>
  <c r="E14" i="8"/>
  <c r="F14" i="8" s="1"/>
  <c r="E38" i="8"/>
  <c r="F38" i="8" s="1"/>
  <c r="E142" i="8"/>
  <c r="F142" i="8" s="1"/>
  <c r="E94" i="8"/>
  <c r="F94" i="8" s="1"/>
  <c r="E152" i="8"/>
  <c r="F152" i="8" s="1"/>
  <c r="E153" i="8"/>
  <c r="F153" i="8" s="1"/>
  <c r="E76" i="8"/>
  <c r="F76" i="8" s="1"/>
  <c r="E12" i="8"/>
  <c r="F12" i="8" s="1"/>
  <c r="E87" i="8"/>
  <c r="F87" i="8" s="1"/>
  <c r="E23" i="8"/>
  <c r="F23" i="8" s="1"/>
  <c r="E141" i="8"/>
  <c r="F141" i="8" s="1"/>
  <c r="E77" i="8"/>
  <c r="F77" i="8" s="1"/>
  <c r="E13" i="8"/>
  <c r="F13" i="8" s="1"/>
  <c r="E67" i="8"/>
  <c r="F67" i="8" s="1"/>
  <c r="E33" i="8"/>
  <c r="F33" i="8" s="1"/>
  <c r="E186" i="8"/>
  <c r="F186" i="8" s="1"/>
  <c r="E48" i="8"/>
  <c r="F48" i="8" s="1"/>
  <c r="E138" i="8"/>
  <c r="F138" i="8" s="1"/>
  <c r="E73" i="8"/>
  <c r="F73" i="8" s="1"/>
  <c r="E247" i="8"/>
  <c r="F247" i="8" s="1"/>
  <c r="E81" i="8"/>
  <c r="F81" i="8" s="1"/>
  <c r="E234" i="8"/>
  <c r="F234" i="8" s="1"/>
  <c r="E83" i="8"/>
  <c r="F83" i="8" s="1"/>
  <c r="E64" i="8"/>
  <c r="F64" i="8" s="1"/>
  <c r="E154" i="8"/>
  <c r="F154" i="8" s="1"/>
  <c r="E74" i="8"/>
  <c r="F74" i="8" s="1"/>
  <c r="E166" i="8"/>
  <c r="F166" i="8" s="1"/>
  <c r="E120" i="8"/>
  <c r="F120" i="8" s="1"/>
  <c r="E136" i="8"/>
  <c r="F136" i="8" s="1"/>
  <c r="E86" i="8"/>
  <c r="F86" i="8" s="1"/>
  <c r="E232" i="8"/>
  <c r="F232" i="8" s="1"/>
  <c r="E181" i="8"/>
  <c r="F181" i="8" s="1"/>
  <c r="E196" i="8"/>
  <c r="F196" i="8" s="1"/>
  <c r="E233" i="8"/>
  <c r="F233" i="8" s="1"/>
  <c r="E8" i="8"/>
  <c r="F8" i="8" s="1"/>
  <c r="E62" i="8"/>
  <c r="F62" i="8" s="1"/>
  <c r="E150" i="8"/>
  <c r="F150" i="8" s="1"/>
  <c r="E132" i="8"/>
  <c r="F132" i="8" s="1"/>
  <c r="E68" i="8"/>
  <c r="F68" i="8" s="1"/>
  <c r="E9" i="8"/>
  <c r="F9" i="8" s="1"/>
  <c r="E79" i="8"/>
  <c r="F79" i="8" s="1"/>
  <c r="E15" i="8"/>
  <c r="F15" i="8" s="1"/>
  <c r="E133" i="8"/>
  <c r="F133" i="8" s="1"/>
  <c r="E69" i="8"/>
  <c r="F69" i="8" s="1"/>
  <c r="E10" i="8"/>
  <c r="F10" i="8" s="1"/>
  <c r="E72" i="8"/>
  <c r="F72" i="8" s="1"/>
  <c r="E50" i="8"/>
  <c r="F50" i="8" s="1"/>
  <c r="E207" i="8"/>
  <c r="F207" i="8" s="1"/>
  <c r="E75" i="8"/>
  <c r="F75" i="8" s="1"/>
  <c r="E151" i="8"/>
  <c r="F151" i="8" s="1"/>
  <c r="E90" i="8"/>
  <c r="F90" i="8" s="1"/>
  <c r="E175" i="8"/>
  <c r="F175" i="8" s="1"/>
  <c r="E107" i="8"/>
  <c r="F107" i="8" s="1"/>
  <c r="E251" i="8"/>
  <c r="F251" i="8" s="1"/>
  <c r="E88" i="8"/>
  <c r="F88" i="8" s="1"/>
  <c r="E91" i="8"/>
  <c r="F91" i="8" s="1"/>
  <c r="E167" i="8"/>
  <c r="F167" i="8" s="1"/>
  <c r="E89" i="8"/>
  <c r="F89" i="8" s="1"/>
  <c r="E182" i="8"/>
  <c r="F182" i="8" s="1"/>
  <c r="E160" i="8"/>
  <c r="F160" i="8" s="1"/>
  <c r="E168" i="8"/>
  <c r="F168" i="8" s="1"/>
  <c r="E54" i="8"/>
  <c r="F54" i="8" s="1"/>
  <c r="E241" i="8"/>
  <c r="F241" i="8" s="1"/>
  <c r="E164" i="8"/>
  <c r="F164" i="8" s="1"/>
  <c r="E252" i="8"/>
  <c r="F252" i="8" s="1"/>
  <c r="E220" i="8"/>
  <c r="F220" i="8" s="1"/>
  <c r="E229" i="8"/>
  <c r="F229" i="8" s="1"/>
  <c r="E30" i="8"/>
  <c r="F30" i="8" s="1"/>
  <c r="E128" i="8"/>
  <c r="F128" i="8" s="1"/>
  <c r="E124" i="8"/>
  <c r="F124" i="8" s="1"/>
  <c r="E60" i="8"/>
  <c r="F60" i="8" s="1"/>
  <c r="E6" i="8"/>
  <c r="F6" i="8" s="1"/>
  <c r="E71" i="8"/>
  <c r="F71" i="8" s="1"/>
  <c r="E3" i="8"/>
  <c r="F3" i="8" s="1"/>
  <c r="E125" i="8"/>
  <c r="F125" i="8" s="1"/>
  <c r="E61" i="8"/>
  <c r="F61" i="8" s="1"/>
  <c r="J24" i="7"/>
  <c r="K17" i="7"/>
  <c r="K24" i="7" s="1"/>
  <c r="K27" i="7" s="1"/>
  <c r="L9" i="5"/>
  <c r="M9" i="5" s="1"/>
  <c r="N9" i="5" s="1"/>
  <c r="L12" i="5"/>
  <c r="M12" i="5" s="1"/>
  <c r="N12" i="5" s="1"/>
  <c r="L11" i="5"/>
  <c r="M11" i="5" s="1"/>
  <c r="N11" i="5" s="1"/>
  <c r="L8" i="5"/>
  <c r="M8" i="5" s="1"/>
  <c r="N8" i="5" s="1"/>
  <c r="L13" i="5"/>
  <c r="M13" i="5" s="1"/>
  <c r="N13" i="5" s="1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K17" i="6" l="1"/>
  <c r="K19" i="6" s="1"/>
  <c r="M4" i="9"/>
  <c r="F9" i="9" s="1"/>
  <c r="M5" i="10"/>
  <c r="M4" i="10"/>
  <c r="J253" i="10"/>
  <c r="J245" i="10"/>
  <c r="J237" i="10"/>
  <c r="J229" i="10"/>
  <c r="J221" i="10"/>
  <c r="J213" i="10"/>
  <c r="J205" i="10"/>
  <c r="J197" i="10"/>
  <c r="J189" i="10"/>
  <c r="J181" i="10"/>
  <c r="J173" i="10"/>
  <c r="J165" i="10"/>
  <c r="J157" i="10"/>
  <c r="J149" i="10"/>
  <c r="J141" i="10"/>
  <c r="J248" i="10"/>
  <c r="J240" i="10"/>
  <c r="J232" i="10"/>
  <c r="J224" i="10"/>
  <c r="J216" i="10"/>
  <c r="J208" i="10"/>
  <c r="J200" i="10"/>
  <c r="J192" i="10"/>
  <c r="J184" i="10"/>
  <c r="J176" i="10"/>
  <c r="J168" i="10"/>
  <c r="J160" i="10"/>
  <c r="J152" i="10"/>
  <c r="J251" i="10"/>
  <c r="J243" i="10"/>
  <c r="J235" i="10"/>
  <c r="J227" i="10"/>
  <c r="J219" i="10"/>
  <c r="J211" i="10"/>
  <c r="J203" i="10"/>
  <c r="J195" i="10"/>
  <c r="J187" i="10"/>
  <c r="J179" i="10"/>
  <c r="J171" i="10"/>
  <c r="J163" i="10"/>
  <c r="J155" i="10"/>
  <c r="J147" i="10"/>
  <c r="J139" i="10"/>
  <c r="J131" i="10"/>
  <c r="J123" i="10"/>
  <c r="J246" i="10"/>
  <c r="J238" i="10"/>
  <c r="J230" i="10"/>
  <c r="J222" i="10"/>
  <c r="J214" i="10"/>
  <c r="J206" i="10"/>
  <c r="J198" i="10"/>
  <c r="J190" i="10"/>
  <c r="J182" i="10"/>
  <c r="J174" i="10"/>
  <c r="J166" i="10"/>
  <c r="J158" i="10"/>
  <c r="J150" i="10"/>
  <c r="J249" i="10"/>
  <c r="J241" i="10"/>
  <c r="J233" i="10"/>
  <c r="J225" i="10"/>
  <c r="J217" i="10"/>
  <c r="J209" i="10"/>
  <c r="J201" i="10"/>
  <c r="J193" i="10"/>
  <c r="J185" i="10"/>
  <c r="J177" i="10"/>
  <c r="J169" i="10"/>
  <c r="J161" i="10"/>
  <c r="J153" i="10"/>
  <c r="J145" i="10"/>
  <c r="J137" i="10"/>
  <c r="J129" i="10"/>
  <c r="J121" i="10"/>
  <c r="J113" i="10"/>
  <c r="J105" i="10"/>
  <c r="J97" i="10"/>
  <c r="J89" i="10"/>
  <c r="J252" i="10"/>
  <c r="J244" i="10"/>
  <c r="J236" i="10"/>
  <c r="J228" i="10"/>
  <c r="J220" i="10"/>
  <c r="J212" i="10"/>
  <c r="J204" i="10"/>
  <c r="J196" i="10"/>
  <c r="J188" i="10"/>
  <c r="J180" i="10"/>
  <c r="J172" i="10"/>
  <c r="J164" i="10"/>
  <c r="J156" i="10"/>
  <c r="J148" i="10"/>
  <c r="J140" i="10"/>
  <c r="J247" i="10"/>
  <c r="J239" i="10"/>
  <c r="J231" i="10"/>
  <c r="J223" i="10"/>
  <c r="J215" i="10"/>
  <c r="J207" i="10"/>
  <c r="J199" i="10"/>
  <c r="J191" i="10"/>
  <c r="J183" i="10"/>
  <c r="J175" i="10"/>
  <c r="J167" i="10"/>
  <c r="J159" i="10"/>
  <c r="J151" i="10"/>
  <c r="J143" i="10"/>
  <c r="J135" i="10"/>
  <c r="J127" i="10"/>
  <c r="J119" i="10"/>
  <c r="J111" i="10"/>
  <c r="J103" i="10"/>
  <c r="J95" i="10"/>
  <c r="J87" i="10"/>
  <c r="J242" i="10"/>
  <c r="J226" i="10"/>
  <c r="J210" i="10"/>
  <c r="J194" i="10"/>
  <c r="J178" i="10"/>
  <c r="J162" i="10"/>
  <c r="J134" i="10"/>
  <c r="J81" i="10"/>
  <c r="J73" i="10"/>
  <c r="J65" i="10"/>
  <c r="J57" i="10"/>
  <c r="J49" i="10"/>
  <c r="J41" i="10"/>
  <c r="J33" i="10"/>
  <c r="J25" i="10"/>
  <c r="J17" i="10"/>
  <c r="J14" i="10"/>
  <c r="J11" i="10"/>
  <c r="J5" i="10"/>
  <c r="J146" i="10"/>
  <c r="J76" i="10"/>
  <c r="J68" i="10"/>
  <c r="J60" i="10"/>
  <c r="J52" i="10"/>
  <c r="J44" i="10"/>
  <c r="J36" i="10"/>
  <c r="J28" i="10"/>
  <c r="J20" i="10"/>
  <c r="J136" i="10"/>
  <c r="J122" i="10"/>
  <c r="J120" i="10"/>
  <c r="J118" i="10"/>
  <c r="J116" i="10"/>
  <c r="J114" i="10"/>
  <c r="J112" i="10"/>
  <c r="J110" i="10"/>
  <c r="J108" i="10"/>
  <c r="J106" i="10"/>
  <c r="J104" i="10"/>
  <c r="J102" i="10"/>
  <c r="J100" i="10"/>
  <c r="J98" i="10"/>
  <c r="J96" i="10"/>
  <c r="J94" i="10"/>
  <c r="J92" i="10"/>
  <c r="J90" i="10"/>
  <c r="J88" i="10"/>
  <c r="J86" i="10"/>
  <c r="J84" i="10"/>
  <c r="J79" i="10"/>
  <c r="J71" i="10"/>
  <c r="J63" i="10"/>
  <c r="J55" i="10"/>
  <c r="J47" i="10"/>
  <c r="J39" i="10"/>
  <c r="J31" i="10"/>
  <c r="J23" i="10"/>
  <c r="J9" i="10"/>
  <c r="J6" i="10"/>
  <c r="J133" i="10"/>
  <c r="J124" i="10"/>
  <c r="J82" i="10"/>
  <c r="J74" i="10"/>
  <c r="J66" i="10"/>
  <c r="J58" i="10"/>
  <c r="J50" i="10"/>
  <c r="J42" i="10"/>
  <c r="J34" i="10"/>
  <c r="J250" i="10"/>
  <c r="J234" i="10"/>
  <c r="J218" i="10"/>
  <c r="J202" i="10"/>
  <c r="J186" i="10"/>
  <c r="J170" i="10"/>
  <c r="J154" i="10"/>
  <c r="J142" i="10"/>
  <c r="J126" i="10"/>
  <c r="J77" i="10"/>
  <c r="J69" i="10"/>
  <c r="J61" i="10"/>
  <c r="J53" i="10"/>
  <c r="J45" i="10"/>
  <c r="J37" i="10"/>
  <c r="J29" i="10"/>
  <c r="J21" i="10"/>
  <c r="J7" i="10"/>
  <c r="J32" i="10"/>
  <c r="J138" i="10"/>
  <c r="J128" i="10"/>
  <c r="J117" i="10"/>
  <c r="J109" i="10"/>
  <c r="J101" i="10"/>
  <c r="J93" i="10"/>
  <c r="J85" i="10"/>
  <c r="J80" i="10"/>
  <c r="J72" i="10"/>
  <c r="J64" i="10"/>
  <c r="J56" i="10"/>
  <c r="J48" i="10"/>
  <c r="J40" i="10"/>
  <c r="J144" i="10"/>
  <c r="J130" i="10"/>
  <c r="J115" i="10"/>
  <c r="J107" i="10"/>
  <c r="J99" i="10"/>
  <c r="J91" i="10"/>
  <c r="J83" i="10"/>
  <c r="J75" i="10"/>
  <c r="J67" i="10"/>
  <c r="J59" i="10"/>
  <c r="J51" i="10"/>
  <c r="J43" i="10"/>
  <c r="J35" i="10"/>
  <c r="J27" i="10"/>
  <c r="J24" i="10"/>
  <c r="J18" i="10"/>
  <c r="J13" i="10"/>
  <c r="J8" i="10"/>
  <c r="J3" i="10"/>
  <c r="J78" i="10"/>
  <c r="J62" i="10"/>
  <c r="J46" i="10"/>
  <c r="J15" i="10"/>
  <c r="J10" i="10"/>
  <c r="J132" i="10"/>
  <c r="J30" i="10"/>
  <c r="J26" i="10"/>
  <c r="J125" i="10"/>
  <c r="J12" i="10"/>
  <c r="J19" i="10"/>
  <c r="J70" i="10"/>
  <c r="J54" i="10"/>
  <c r="J38" i="10"/>
  <c r="J22" i="10"/>
  <c r="J16" i="10"/>
  <c r="J4" i="10"/>
  <c r="M5" i="9"/>
  <c r="F6" i="9" s="1"/>
  <c r="J253" i="9"/>
  <c r="J245" i="9"/>
  <c r="J237" i="9"/>
  <c r="J229" i="9"/>
  <c r="J221" i="9"/>
  <c r="J213" i="9"/>
  <c r="J205" i="9"/>
  <c r="J197" i="9"/>
  <c r="J189" i="9"/>
  <c r="J181" i="9"/>
  <c r="J173" i="9"/>
  <c r="J165" i="9"/>
  <c r="J157" i="9"/>
  <c r="J248" i="9"/>
  <c r="J240" i="9"/>
  <c r="J232" i="9"/>
  <c r="J224" i="9"/>
  <c r="J216" i="9"/>
  <c r="J208" i="9"/>
  <c r="J200" i="9"/>
  <c r="J192" i="9"/>
  <c r="J184" i="9"/>
  <c r="J176" i="9"/>
  <c r="J168" i="9"/>
  <c r="J251" i="9"/>
  <c r="J243" i="9"/>
  <c r="J235" i="9"/>
  <c r="J227" i="9"/>
  <c r="J219" i="9"/>
  <c r="J211" i="9"/>
  <c r="J203" i="9"/>
  <c r="J195" i="9"/>
  <c r="J187" i="9"/>
  <c r="J179" i="9"/>
  <c r="J171" i="9"/>
  <c r="J163" i="9"/>
  <c r="J155" i="9"/>
  <c r="J147" i="9"/>
  <c r="J139" i="9"/>
  <c r="J131" i="9"/>
  <c r="J123" i="9"/>
  <c r="J115" i="9"/>
  <c r="J107" i="9"/>
  <c r="J99" i="9"/>
  <c r="J91" i="9"/>
  <c r="J246" i="9"/>
  <c r="J238" i="9"/>
  <c r="J230" i="9"/>
  <c r="J222" i="9"/>
  <c r="J214" i="9"/>
  <c r="J206" i="9"/>
  <c r="J198" i="9"/>
  <c r="J190" i="9"/>
  <c r="J182" i="9"/>
  <c r="J174" i="9"/>
  <c r="J166" i="9"/>
  <c r="J158" i="9"/>
  <c r="J150" i="9"/>
  <c r="J142" i="9"/>
  <c r="J249" i="9"/>
  <c r="J241" i="9"/>
  <c r="J233" i="9"/>
  <c r="J225" i="9"/>
  <c r="J217" i="9"/>
  <c r="J209" i="9"/>
  <c r="J201" i="9"/>
  <c r="J193" i="9"/>
  <c r="J185" i="9"/>
  <c r="J177" i="9"/>
  <c r="J169" i="9"/>
  <c r="J161" i="9"/>
  <c r="J153" i="9"/>
  <c r="J145" i="9"/>
  <c r="J252" i="9"/>
  <c r="J244" i="9"/>
  <c r="J236" i="9"/>
  <c r="J228" i="9"/>
  <c r="J220" i="9"/>
  <c r="J212" i="9"/>
  <c r="J204" i="9"/>
  <c r="J196" i="9"/>
  <c r="J188" i="9"/>
  <c r="J180" i="9"/>
  <c r="J172" i="9"/>
  <c r="J247" i="9"/>
  <c r="J239" i="9"/>
  <c r="J231" i="9"/>
  <c r="J223" i="9"/>
  <c r="J215" i="9"/>
  <c r="J207" i="9"/>
  <c r="J199" i="9"/>
  <c r="J191" i="9"/>
  <c r="J183" i="9"/>
  <c r="J175" i="9"/>
  <c r="J167" i="9"/>
  <c r="J159" i="9"/>
  <c r="J151" i="9"/>
  <c r="J143" i="9"/>
  <c r="J135" i="9"/>
  <c r="J127" i="9"/>
  <c r="J119" i="9"/>
  <c r="J111" i="9"/>
  <c r="J103" i="9"/>
  <c r="J95" i="9"/>
  <c r="J87" i="9"/>
  <c r="J242" i="9"/>
  <c r="J226" i="9"/>
  <c r="J210" i="9"/>
  <c r="J194" i="9"/>
  <c r="J178" i="9"/>
  <c r="J152" i="9"/>
  <c r="J149" i="9"/>
  <c r="J144" i="9"/>
  <c r="J141" i="9"/>
  <c r="J81" i="9"/>
  <c r="J73" i="9"/>
  <c r="J65" i="9"/>
  <c r="J57" i="9"/>
  <c r="J49" i="9"/>
  <c r="J41" i="9"/>
  <c r="J33" i="9"/>
  <c r="J25" i="9"/>
  <c r="J17" i="9"/>
  <c r="J14" i="9"/>
  <c r="J11" i="9"/>
  <c r="J5" i="9"/>
  <c r="J164" i="9"/>
  <c r="J146" i="9"/>
  <c r="J138" i="9"/>
  <c r="J136" i="9"/>
  <c r="J134" i="9"/>
  <c r="J132" i="9"/>
  <c r="J130" i="9"/>
  <c r="J128" i="9"/>
  <c r="J126" i="9"/>
  <c r="J124" i="9"/>
  <c r="J122" i="9"/>
  <c r="J120" i="9"/>
  <c r="J118" i="9"/>
  <c r="J116" i="9"/>
  <c r="J114" i="9"/>
  <c r="J112" i="9"/>
  <c r="J110" i="9"/>
  <c r="J108" i="9"/>
  <c r="J106" i="9"/>
  <c r="J104" i="9"/>
  <c r="J102" i="9"/>
  <c r="J100" i="9"/>
  <c r="J98" i="9"/>
  <c r="J96" i="9"/>
  <c r="J94" i="9"/>
  <c r="J92" i="9"/>
  <c r="J90" i="9"/>
  <c r="J88" i="9"/>
  <c r="J86" i="9"/>
  <c r="J76" i="9"/>
  <c r="J68" i="9"/>
  <c r="J60" i="9"/>
  <c r="J52" i="9"/>
  <c r="J44" i="9"/>
  <c r="J36" i="9"/>
  <c r="J28" i="9"/>
  <c r="J20" i="9"/>
  <c r="J154" i="9"/>
  <c r="J84" i="9"/>
  <c r="J79" i="9"/>
  <c r="J71" i="9"/>
  <c r="J250" i="9"/>
  <c r="J234" i="9"/>
  <c r="J218" i="9"/>
  <c r="J202" i="9"/>
  <c r="J186" i="9"/>
  <c r="J148" i="9"/>
  <c r="J140" i="9"/>
  <c r="J170" i="9"/>
  <c r="J160" i="9"/>
  <c r="J156" i="9"/>
  <c r="J137" i="9"/>
  <c r="J133" i="9"/>
  <c r="J129" i="9"/>
  <c r="J125" i="9"/>
  <c r="J121" i="9"/>
  <c r="J117" i="9"/>
  <c r="J113" i="9"/>
  <c r="J109" i="9"/>
  <c r="J105" i="9"/>
  <c r="J101" i="9"/>
  <c r="J97" i="9"/>
  <c r="J93" i="9"/>
  <c r="J80" i="9"/>
  <c r="J78" i="9"/>
  <c r="J83" i="9"/>
  <c r="J67" i="9"/>
  <c r="J59" i="9"/>
  <c r="J27" i="9"/>
  <c r="J15" i="9"/>
  <c r="J7" i="9"/>
  <c r="J85" i="9"/>
  <c r="J13" i="9"/>
  <c r="J4" i="9"/>
  <c r="J82" i="9"/>
  <c r="J66" i="9"/>
  <c r="J64" i="9"/>
  <c r="J58" i="9"/>
  <c r="J56" i="9"/>
  <c r="J50" i="9"/>
  <c r="J48" i="9"/>
  <c r="J42" i="9"/>
  <c r="J40" i="9"/>
  <c r="J34" i="9"/>
  <c r="J32" i="9"/>
  <c r="J26" i="9"/>
  <c r="J24" i="9"/>
  <c r="J18" i="9"/>
  <c r="J16" i="9"/>
  <c r="J77" i="9"/>
  <c r="J75" i="9"/>
  <c r="J62" i="9"/>
  <c r="J54" i="9"/>
  <c r="J46" i="9"/>
  <c r="J38" i="9"/>
  <c r="J30" i="9"/>
  <c r="J22" i="9"/>
  <c r="J12" i="9"/>
  <c r="J10" i="9"/>
  <c r="J89" i="9"/>
  <c r="J8" i="9"/>
  <c r="J69" i="9"/>
  <c r="J9" i="9"/>
  <c r="J162" i="9"/>
  <c r="J72" i="9"/>
  <c r="J70" i="9"/>
  <c r="J6" i="9"/>
  <c r="J3" i="9"/>
  <c r="J51" i="9"/>
  <c r="J35" i="9"/>
  <c r="J19" i="9"/>
  <c r="J74" i="9"/>
  <c r="J63" i="9"/>
  <c r="J61" i="9"/>
  <c r="J55" i="9"/>
  <c r="J53" i="9"/>
  <c r="J47" i="9"/>
  <c r="J45" i="9"/>
  <c r="J39" i="9"/>
  <c r="J37" i="9"/>
  <c r="J31" i="9"/>
  <c r="J29" i="9"/>
  <c r="J23" i="9"/>
  <c r="J21" i="9"/>
  <c r="J43" i="9"/>
  <c r="K17" i="5"/>
  <c r="K19" i="5" s="1"/>
  <c r="O5" i="4"/>
  <c r="O3" i="4"/>
  <c r="O4" i="4"/>
  <c r="F54" i="9" l="1"/>
  <c r="F252" i="9"/>
  <c r="F86" i="9"/>
  <c r="F111" i="9"/>
  <c r="F244" i="9"/>
  <c r="F10" i="9"/>
  <c r="F49" i="9"/>
  <c r="F238" i="9"/>
  <c r="F215" i="9"/>
  <c r="F145" i="9"/>
  <c r="F155" i="9"/>
  <c r="F135" i="9"/>
  <c r="F243" i="9"/>
  <c r="F161" i="9"/>
  <c r="F214" i="9"/>
  <c r="F201" i="9"/>
  <c r="F158" i="9"/>
  <c r="F235" i="9"/>
  <c r="F124" i="9"/>
  <c r="F159" i="9"/>
  <c r="F20" i="9"/>
  <c r="F84" i="9"/>
  <c r="F189" i="9"/>
  <c r="M13" i="9"/>
  <c r="M15" i="9" s="1"/>
  <c r="F239" i="9"/>
  <c r="F99" i="9"/>
  <c r="F26" i="9"/>
  <c r="F11" i="9"/>
  <c r="M13" i="10"/>
  <c r="M15" i="10" s="1"/>
  <c r="F102" i="9"/>
  <c r="F29" i="9"/>
  <c r="F139" i="9"/>
  <c r="F22" i="9"/>
  <c r="F29" i="10"/>
  <c r="F222" i="10"/>
  <c r="F6" i="10"/>
  <c r="F206" i="10"/>
  <c r="F15" i="10"/>
  <c r="F238" i="10"/>
  <c r="F18" i="10"/>
  <c r="F9" i="10"/>
  <c r="F5" i="10"/>
  <c r="F150" i="10"/>
  <c r="F25" i="10"/>
  <c r="F188" i="10"/>
  <c r="F52" i="10"/>
  <c r="F201" i="10"/>
  <c r="F108" i="10"/>
  <c r="F157" i="10"/>
  <c r="F219" i="10"/>
  <c r="F161" i="10"/>
  <c r="F173" i="10"/>
  <c r="F50" i="10"/>
  <c r="F164" i="10"/>
  <c r="F117" i="10"/>
  <c r="F230" i="10"/>
  <c r="F245" i="10"/>
  <c r="F54" i="10"/>
  <c r="F214" i="10"/>
  <c r="F244" i="10"/>
  <c r="F58" i="10"/>
  <c r="F61" i="10"/>
  <c r="F57" i="10"/>
  <c r="F224" i="10"/>
  <c r="F38" i="10"/>
  <c r="F33" i="10"/>
  <c r="F148" i="10"/>
  <c r="F147" i="10"/>
  <c r="F235" i="10"/>
  <c r="F198" i="10"/>
  <c r="F100" i="10"/>
  <c r="F51" i="10"/>
  <c r="F130" i="10"/>
  <c r="F121" i="10"/>
  <c r="F131" i="10"/>
  <c r="F129" i="10"/>
  <c r="F149" i="10"/>
  <c r="F248" i="10"/>
  <c r="F174" i="10"/>
  <c r="F140" i="10"/>
  <c r="F64" i="10"/>
  <c r="F251" i="10"/>
  <c r="F221" i="10"/>
  <c r="F166" i="10"/>
  <c r="F180" i="10"/>
  <c r="F169" i="10"/>
  <c r="F241" i="10"/>
  <c r="F213" i="10"/>
  <c r="F91" i="10"/>
  <c r="F159" i="10"/>
  <c r="F67" i="10"/>
  <c r="F43" i="10"/>
  <c r="F23" i="10"/>
  <c r="F13" i="10"/>
  <c r="F31" i="10"/>
  <c r="F247" i="10"/>
  <c r="F209" i="10"/>
  <c r="F197" i="10"/>
  <c r="F76" i="10"/>
  <c r="F94" i="10"/>
  <c r="F182" i="10"/>
  <c r="F45" i="10"/>
  <c r="F81" i="10"/>
  <c r="F114" i="10"/>
  <c r="F144" i="10"/>
  <c r="F84" i="10"/>
  <c r="F124" i="10"/>
  <c r="F48" i="10"/>
  <c r="F202" i="10"/>
  <c r="F78" i="10"/>
  <c r="F79" i="10"/>
  <c r="F14" i="10"/>
  <c r="F194" i="10"/>
  <c r="F186" i="10"/>
  <c r="F217" i="10"/>
  <c r="F93" i="10"/>
  <c r="F103" i="10"/>
  <c r="F106" i="10"/>
  <c r="F146" i="10"/>
  <c r="F85" i="10"/>
  <c r="F110" i="10"/>
  <c r="F74" i="10"/>
  <c r="F168" i="10"/>
  <c r="F229" i="10"/>
  <c r="F116" i="10"/>
  <c r="F20" i="10"/>
  <c r="F177" i="10"/>
  <c r="F181" i="10"/>
  <c r="F34" i="10"/>
  <c r="F203" i="10"/>
  <c r="F42" i="10"/>
  <c r="F56" i="10"/>
  <c r="F65" i="10"/>
  <c r="F232" i="10"/>
  <c r="F185" i="10"/>
  <c r="F142" i="10"/>
  <c r="F8" i="10"/>
  <c r="F135" i="10"/>
  <c r="F59" i="10"/>
  <c r="F89" i="10"/>
  <c r="F123" i="10"/>
  <c r="F223" i="10"/>
  <c r="F167" i="10"/>
  <c r="F151" i="10"/>
  <c r="F75" i="10"/>
  <c r="F19" i="10"/>
  <c r="F47" i="10"/>
  <c r="F204" i="10"/>
  <c r="F252" i="10"/>
  <c r="F120" i="10"/>
  <c r="F153" i="10"/>
  <c r="F225" i="10"/>
  <c r="F205" i="10"/>
  <c r="F60" i="10"/>
  <c r="F243" i="10"/>
  <c r="F208" i="10"/>
  <c r="F134" i="10"/>
  <c r="F11" i="10"/>
  <c r="F176" i="10"/>
  <c r="F128" i="10"/>
  <c r="F226" i="10"/>
  <c r="F160" i="10"/>
  <c r="F53" i="10"/>
  <c r="F63" i="10"/>
  <c r="F44" i="10"/>
  <c r="F71" i="10"/>
  <c r="F72" i="10"/>
  <c r="F41" i="10"/>
  <c r="F187" i="10"/>
  <c r="F136" i="10"/>
  <c r="F96" i="10"/>
  <c r="F37" i="10"/>
  <c r="F90" i="10"/>
  <c r="F137" i="10"/>
  <c r="F12" i="10"/>
  <c r="F77" i="10"/>
  <c r="F82" i="10"/>
  <c r="F118" i="10"/>
  <c r="F178" i="10"/>
  <c r="F88" i="10"/>
  <c r="F36" i="10"/>
  <c r="F162" i="10"/>
  <c r="F102" i="10"/>
  <c r="F32" i="10"/>
  <c r="F233" i="10"/>
  <c r="F92" i="10"/>
  <c r="F69" i="10"/>
  <c r="F111" i="10"/>
  <c r="F17" i="10"/>
  <c r="F193" i="10"/>
  <c r="F189" i="10"/>
  <c r="F7" i="10"/>
  <c r="F152" i="10"/>
  <c r="F107" i="10"/>
  <c r="F191" i="10"/>
  <c r="F105" i="10"/>
  <c r="F115" i="10"/>
  <c r="F207" i="10"/>
  <c r="F237" i="10"/>
  <c r="F95" i="10"/>
  <c r="F220" i="10"/>
  <c r="F145" i="10"/>
  <c r="F190" i="10"/>
  <c r="F21" i="10"/>
  <c r="F215" i="10"/>
  <c r="F97" i="10"/>
  <c r="F113" i="10"/>
  <c r="F231" i="10"/>
  <c r="F27" i="10"/>
  <c r="F99" i="10"/>
  <c r="F175" i="10"/>
  <c r="F141" i="10"/>
  <c r="F3" i="10"/>
  <c r="F39" i="10"/>
  <c r="F155" i="10"/>
  <c r="F26" i="10"/>
  <c r="F212" i="10"/>
  <c r="F55" i="10"/>
  <c r="F109" i="10"/>
  <c r="F216" i="10"/>
  <c r="F127" i="10"/>
  <c r="F228" i="10"/>
  <c r="F192" i="10"/>
  <c r="F250" i="10"/>
  <c r="F234" i="10"/>
  <c r="F171" i="10"/>
  <c r="F119" i="10"/>
  <c r="F158" i="10"/>
  <c r="F227" i="10"/>
  <c r="F30" i="10"/>
  <c r="F165" i="10"/>
  <c r="F66" i="10"/>
  <c r="F68" i="10"/>
  <c r="F184" i="10"/>
  <c r="F211" i="10"/>
  <c r="F49" i="10"/>
  <c r="F195" i="10"/>
  <c r="F70" i="10"/>
  <c r="F210" i="10"/>
  <c r="F200" i="10"/>
  <c r="F126" i="10"/>
  <c r="F172" i="10"/>
  <c r="F80" i="10"/>
  <c r="F62" i="10"/>
  <c r="F156" i="10"/>
  <c r="F170" i="10"/>
  <c r="F22" i="10"/>
  <c r="F46" i="10"/>
  <c r="F218" i="10"/>
  <c r="F28" i="10"/>
  <c r="F24" i="10"/>
  <c r="F249" i="10"/>
  <c r="F101" i="10"/>
  <c r="F87" i="10"/>
  <c r="F154" i="10"/>
  <c r="F35" i="10"/>
  <c r="F4" i="10"/>
  <c r="F199" i="10"/>
  <c r="F83" i="10"/>
  <c r="F143" i="10"/>
  <c r="F125" i="10"/>
  <c r="F133" i="10"/>
  <c r="F139" i="10"/>
  <c r="F239" i="10"/>
  <c r="F183" i="10"/>
  <c r="F16" i="10"/>
  <c r="F73" i="10"/>
  <c r="F240" i="10"/>
  <c r="F138" i="10"/>
  <c r="F242" i="10"/>
  <c r="F163" i="10"/>
  <c r="F10" i="10"/>
  <c r="F104" i="10"/>
  <c r="F179" i="10"/>
  <c r="F253" i="10"/>
  <c r="F86" i="10"/>
  <c r="F236" i="10"/>
  <c r="F196" i="10"/>
  <c r="F132" i="10"/>
  <c r="F246" i="10"/>
  <c r="F112" i="10"/>
  <c r="F122" i="10"/>
  <c r="F40" i="10"/>
  <c r="F98" i="10"/>
  <c r="F190" i="9"/>
  <c r="F186" i="9"/>
  <c r="F101" i="9"/>
  <c r="F43" i="9"/>
  <c r="F208" i="9"/>
  <c r="F53" i="9"/>
  <c r="F249" i="9"/>
  <c r="F129" i="9"/>
  <c r="F185" i="9"/>
  <c r="F232" i="9"/>
  <c r="F103" i="9"/>
  <c r="F78" i="9"/>
  <c r="F212" i="9"/>
  <c r="F68" i="9"/>
  <c r="F216" i="9"/>
  <c r="F207" i="9"/>
  <c r="F153" i="9"/>
  <c r="F130" i="9"/>
  <c r="F90" i="9"/>
  <c r="F119" i="9"/>
  <c r="F146" i="9"/>
  <c r="F13" i="9"/>
  <c r="F93" i="9"/>
  <c r="F98" i="9"/>
  <c r="F226" i="9"/>
  <c r="F143" i="9"/>
  <c r="F24" i="9"/>
  <c r="F72" i="9"/>
  <c r="F41" i="9"/>
  <c r="F39" i="9"/>
  <c r="F23" i="9"/>
  <c r="F75" i="9"/>
  <c r="F125" i="9"/>
  <c r="F8" i="9"/>
  <c r="F156" i="9"/>
  <c r="F182" i="9"/>
  <c r="F64" i="9"/>
  <c r="F66" i="9"/>
  <c r="F126" i="9"/>
  <c r="F173" i="9"/>
  <c r="F225" i="9"/>
  <c r="F147" i="9"/>
  <c r="F100" i="9"/>
  <c r="F187" i="9"/>
  <c r="F108" i="9"/>
  <c r="F247" i="9"/>
  <c r="F148" i="9"/>
  <c r="F168" i="9"/>
  <c r="F151" i="9"/>
  <c r="F209" i="9"/>
  <c r="F70" i="9"/>
  <c r="F169" i="9"/>
  <c r="F199" i="9"/>
  <c r="F197" i="9"/>
  <c r="F120" i="9"/>
  <c r="F196" i="9"/>
  <c r="F5" i="9"/>
  <c r="F38" i="9"/>
  <c r="F3" i="9"/>
  <c r="F69" i="9"/>
  <c r="F71" i="9"/>
  <c r="F181" i="9"/>
  <c r="F223" i="9"/>
  <c r="F27" i="9"/>
  <c r="F166" i="9"/>
  <c r="F172" i="9"/>
  <c r="F188" i="9"/>
  <c r="F174" i="9"/>
  <c r="F175" i="9"/>
  <c r="F152" i="9"/>
  <c r="F224" i="9"/>
  <c r="F106" i="9"/>
  <c r="F250" i="9"/>
  <c r="F32" i="9"/>
  <c r="F104" i="9"/>
  <c r="F94" i="9"/>
  <c r="F105" i="9"/>
  <c r="F179" i="9"/>
  <c r="F134" i="9"/>
  <c r="F170" i="9"/>
  <c r="F184" i="9"/>
  <c r="F132" i="9"/>
  <c r="F51" i="9"/>
  <c r="F236" i="9"/>
  <c r="F150" i="9"/>
  <c r="F227" i="9"/>
  <c r="F12" i="9"/>
  <c r="F177" i="9"/>
  <c r="F81" i="9"/>
  <c r="F31" i="9"/>
  <c r="F17" i="9"/>
  <c r="F206" i="9"/>
  <c r="F242" i="9"/>
  <c r="F167" i="9"/>
  <c r="F97" i="9"/>
  <c r="F48" i="9"/>
  <c r="F180" i="9"/>
  <c r="F79" i="9"/>
  <c r="F123" i="9"/>
  <c r="F109" i="9"/>
  <c r="F82" i="9"/>
  <c r="F114" i="9"/>
  <c r="F178" i="9"/>
  <c r="F203" i="9"/>
  <c r="F154" i="9"/>
  <c r="F34" i="9"/>
  <c r="F142" i="9"/>
  <c r="F37" i="9"/>
  <c r="F45" i="9"/>
  <c r="F237" i="9"/>
  <c r="F110" i="9"/>
  <c r="F240" i="9"/>
  <c r="F220" i="9"/>
  <c r="F165" i="9"/>
  <c r="F83" i="9"/>
  <c r="F87" i="9"/>
  <c r="F21" i="9"/>
  <c r="F128" i="9"/>
  <c r="F200" i="9"/>
  <c r="F65" i="9"/>
  <c r="F73" i="9"/>
  <c r="F7" i="9"/>
  <c r="F25" i="9"/>
  <c r="F77" i="9"/>
  <c r="F40" i="9"/>
  <c r="F149" i="9"/>
  <c r="F191" i="9"/>
  <c r="F14" i="9"/>
  <c r="F248" i="9"/>
  <c r="F219" i="9"/>
  <c r="F205" i="9"/>
  <c r="F133" i="9"/>
  <c r="F85" i="9"/>
  <c r="F115" i="9"/>
  <c r="F61" i="9"/>
  <c r="F60" i="9"/>
  <c r="F171" i="9"/>
  <c r="F217" i="9"/>
  <c r="F113" i="9"/>
  <c r="F157" i="9"/>
  <c r="F202" i="9"/>
  <c r="F198" i="9"/>
  <c r="F229" i="9"/>
  <c r="F96" i="9"/>
  <c r="F16" i="9"/>
  <c r="F59" i="9"/>
  <c r="F141" i="9"/>
  <c r="F218" i="9"/>
  <c r="F234" i="9"/>
  <c r="F28" i="9"/>
  <c r="F33" i="9"/>
  <c r="F55" i="9"/>
  <c r="F91" i="9"/>
  <c r="F47" i="9"/>
  <c r="F74" i="9"/>
  <c r="F195" i="9"/>
  <c r="F131" i="9"/>
  <c r="F35" i="9"/>
  <c r="F183" i="9"/>
  <c r="F95" i="9"/>
  <c r="F204" i="9"/>
  <c r="F253" i="9"/>
  <c r="F42" i="9"/>
  <c r="F112" i="9"/>
  <c r="F163" i="9"/>
  <c r="F118" i="9"/>
  <c r="F233" i="9"/>
  <c r="F88" i="9"/>
  <c r="F122" i="9"/>
  <c r="F228" i="9"/>
  <c r="F117" i="9"/>
  <c r="F89" i="9"/>
  <c r="F162" i="9"/>
  <c r="F164" i="9"/>
  <c r="F176" i="9"/>
  <c r="F107" i="9"/>
  <c r="F192" i="9"/>
  <c r="F137" i="9"/>
  <c r="F44" i="9"/>
  <c r="F213" i="9"/>
  <c r="F138" i="9"/>
  <c r="F136" i="9"/>
  <c r="F62" i="9"/>
  <c r="F76" i="9"/>
  <c r="F222" i="9"/>
  <c r="F30" i="9"/>
  <c r="F63" i="9"/>
  <c r="F36" i="9"/>
  <c r="F251" i="9"/>
  <c r="F15" i="9"/>
  <c r="F67" i="9"/>
  <c r="F241" i="9"/>
  <c r="F221" i="9"/>
  <c r="F18" i="9"/>
  <c r="F144" i="9"/>
  <c r="F56" i="9"/>
  <c r="F160" i="9"/>
  <c r="F50" i="9"/>
  <c r="F58" i="9"/>
  <c r="F211" i="9"/>
  <c r="F245" i="9"/>
  <c r="F246" i="9"/>
  <c r="F19" i="9"/>
  <c r="F231" i="9"/>
  <c r="F116" i="9"/>
  <c r="F230" i="9"/>
  <c r="F92" i="9"/>
  <c r="F140" i="9"/>
  <c r="F52" i="9"/>
  <c r="F121" i="9"/>
  <c r="F80" i="9"/>
  <c r="F194" i="9"/>
  <c r="F210" i="9"/>
  <c r="F193" i="9"/>
  <c r="F4" i="9"/>
  <c r="F46" i="9"/>
  <c r="F127" i="9"/>
  <c r="F57" i="9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K86" i="4"/>
  <c r="K90" i="4"/>
  <c r="K11" i="4"/>
  <c r="K19" i="4"/>
  <c r="K27" i="4"/>
  <c r="K35" i="4"/>
  <c r="K43" i="4"/>
  <c r="K51" i="4"/>
  <c r="K59" i="4"/>
  <c r="K67" i="4"/>
  <c r="K75" i="4"/>
  <c r="K83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47" i="4"/>
  <c r="K151" i="4"/>
  <c r="K155" i="4"/>
  <c r="K159" i="4"/>
  <c r="K163" i="4"/>
  <c r="K167" i="4"/>
  <c r="K171" i="4"/>
  <c r="K175" i="4"/>
  <c r="K179" i="4"/>
  <c r="K183" i="4"/>
  <c r="K187" i="4"/>
  <c r="K191" i="4"/>
  <c r="K195" i="4"/>
  <c r="K199" i="4"/>
  <c r="K203" i="4"/>
  <c r="K207" i="4"/>
  <c r="K211" i="4"/>
  <c r="K215" i="4"/>
  <c r="K219" i="4"/>
  <c r="K223" i="4"/>
  <c r="K227" i="4"/>
  <c r="K231" i="4"/>
  <c r="K235" i="4"/>
  <c r="K239" i="4"/>
  <c r="K243" i="4"/>
  <c r="K247" i="4"/>
  <c r="K251" i="4"/>
  <c r="K4" i="4"/>
  <c r="K12" i="4"/>
  <c r="K20" i="4"/>
  <c r="K28" i="4"/>
  <c r="K36" i="4"/>
  <c r="K44" i="4"/>
  <c r="K52" i="4"/>
  <c r="K60" i="4"/>
  <c r="K68" i="4"/>
  <c r="K76" i="4"/>
  <c r="K84" i="4"/>
  <c r="K92" i="4"/>
  <c r="K96" i="4"/>
  <c r="K100" i="4"/>
  <c r="K104" i="4"/>
  <c r="K108" i="4"/>
  <c r="K112" i="4"/>
  <c r="K116" i="4"/>
  <c r="K120" i="4"/>
  <c r="K124" i="4"/>
  <c r="K128" i="4"/>
  <c r="K132" i="4"/>
  <c r="K136" i="4"/>
  <c r="K140" i="4"/>
  <c r="K144" i="4"/>
  <c r="K148" i="4"/>
  <c r="K152" i="4"/>
  <c r="K156" i="4"/>
  <c r="K160" i="4"/>
  <c r="K164" i="4"/>
  <c r="K168" i="4"/>
  <c r="K172" i="4"/>
  <c r="K176" i="4"/>
  <c r="K180" i="4"/>
  <c r="K184" i="4"/>
  <c r="K188" i="4"/>
  <c r="K192" i="4"/>
  <c r="K196" i="4"/>
  <c r="K200" i="4"/>
  <c r="K204" i="4"/>
  <c r="K208" i="4"/>
  <c r="K212" i="4"/>
  <c r="K216" i="4"/>
  <c r="K220" i="4"/>
  <c r="K224" i="4"/>
  <c r="K228" i="4"/>
  <c r="K232" i="4"/>
  <c r="K236" i="4"/>
  <c r="K240" i="4"/>
  <c r="K244" i="4"/>
  <c r="K248" i="4"/>
  <c r="K252" i="4"/>
  <c r="K15" i="4"/>
  <c r="K31" i="4"/>
  <c r="K47" i="4"/>
  <c r="K63" i="4"/>
  <c r="K79" i="4"/>
  <c r="K93" i="4"/>
  <c r="K101" i="4"/>
  <c r="K109" i="4"/>
  <c r="K117" i="4"/>
  <c r="K125" i="4"/>
  <c r="K133" i="4"/>
  <c r="K141" i="4"/>
  <c r="K149" i="4"/>
  <c r="K157" i="4"/>
  <c r="K165" i="4"/>
  <c r="K173" i="4"/>
  <c r="K181" i="4"/>
  <c r="K189" i="4"/>
  <c r="K197" i="4"/>
  <c r="K205" i="4"/>
  <c r="K213" i="4"/>
  <c r="K221" i="4"/>
  <c r="K229" i="4"/>
  <c r="K237" i="4"/>
  <c r="K245" i="4"/>
  <c r="K253" i="4"/>
  <c r="K16" i="4"/>
  <c r="K48" i="4"/>
  <c r="K64" i="4"/>
  <c r="K80" i="4"/>
  <c r="K94" i="4"/>
  <c r="K110" i="4"/>
  <c r="K118" i="4"/>
  <c r="K134" i="4"/>
  <c r="K142" i="4"/>
  <c r="K158" i="4"/>
  <c r="K174" i="4"/>
  <c r="K190" i="4"/>
  <c r="K206" i="4"/>
  <c r="K222" i="4"/>
  <c r="K230" i="4"/>
  <c r="K246" i="4"/>
  <c r="K23" i="4"/>
  <c r="K55" i="4"/>
  <c r="K97" i="4"/>
  <c r="K113" i="4"/>
  <c r="K137" i="4"/>
  <c r="K153" i="4"/>
  <c r="K177" i="4"/>
  <c r="K193" i="4"/>
  <c r="K209" i="4"/>
  <c r="K233" i="4"/>
  <c r="K24" i="4"/>
  <c r="K72" i="4"/>
  <c r="K98" i="4"/>
  <c r="K114" i="4"/>
  <c r="K138" i="4"/>
  <c r="K154" i="4"/>
  <c r="K178" i="4"/>
  <c r="K202" i="4"/>
  <c r="K226" i="4"/>
  <c r="K242" i="4"/>
  <c r="K32" i="4"/>
  <c r="K102" i="4"/>
  <c r="K126" i="4"/>
  <c r="K150" i="4"/>
  <c r="K166" i="4"/>
  <c r="K182" i="4"/>
  <c r="K198" i="4"/>
  <c r="K214" i="4"/>
  <c r="K238" i="4"/>
  <c r="K3" i="4"/>
  <c r="K7" i="4"/>
  <c r="K39" i="4"/>
  <c r="K71" i="4"/>
  <c r="K87" i="4"/>
  <c r="K105" i="4"/>
  <c r="K121" i="4"/>
  <c r="K129" i="4"/>
  <c r="K145" i="4"/>
  <c r="K161" i="4"/>
  <c r="K169" i="4"/>
  <c r="K185" i="4"/>
  <c r="K201" i="4"/>
  <c r="K217" i="4"/>
  <c r="K225" i="4"/>
  <c r="K241" i="4"/>
  <c r="K249" i="4"/>
  <c r="K8" i="4"/>
  <c r="K40" i="4"/>
  <c r="K56" i="4"/>
  <c r="K88" i="4"/>
  <c r="K106" i="4"/>
  <c r="K122" i="4"/>
  <c r="K130" i="4"/>
  <c r="K146" i="4"/>
  <c r="K162" i="4"/>
  <c r="K170" i="4"/>
  <c r="K186" i="4"/>
  <c r="K194" i="4"/>
  <c r="K210" i="4"/>
  <c r="K218" i="4"/>
  <c r="K234" i="4"/>
  <c r="K250" i="4"/>
  <c r="E112" i="4"/>
  <c r="F112" i="4" s="1"/>
  <c r="E122" i="4"/>
  <c r="F122" i="4" s="1"/>
  <c r="E144" i="4"/>
  <c r="F144" i="4" s="1"/>
  <c r="E154" i="4"/>
  <c r="F154" i="4" s="1"/>
  <c r="E14" i="4"/>
  <c r="F14" i="4" s="1"/>
  <c r="E110" i="4"/>
  <c r="F110" i="4" s="1"/>
  <c r="E132" i="4"/>
  <c r="F132" i="4" s="1"/>
  <c r="E164" i="4"/>
  <c r="F164" i="4" s="1"/>
  <c r="E180" i="4"/>
  <c r="F180" i="4" s="1"/>
  <c r="E204" i="4"/>
  <c r="F204" i="4" s="1"/>
  <c r="E236" i="4"/>
  <c r="F236" i="4" s="1"/>
  <c r="E116" i="4"/>
  <c r="F116" i="4" s="1"/>
  <c r="E126" i="4"/>
  <c r="F126" i="4" s="1"/>
  <c r="E148" i="4"/>
  <c r="F148" i="4" s="1"/>
  <c r="E158" i="4"/>
  <c r="F158" i="4" s="1"/>
  <c r="E168" i="4"/>
  <c r="F168" i="4" s="1"/>
  <c r="E176" i="4"/>
  <c r="F176" i="4" s="1"/>
  <c r="E184" i="4"/>
  <c r="F184" i="4" s="1"/>
  <c r="E192" i="4"/>
  <c r="F192" i="4" s="1"/>
  <c r="E200" i="4"/>
  <c r="F200" i="4" s="1"/>
  <c r="E208" i="4"/>
  <c r="F208" i="4" s="1"/>
  <c r="E216" i="4"/>
  <c r="F216" i="4" s="1"/>
  <c r="E224" i="4"/>
  <c r="F224" i="4" s="1"/>
  <c r="E232" i="4"/>
  <c r="F232" i="4" s="1"/>
  <c r="E240" i="4"/>
  <c r="F240" i="4" s="1"/>
  <c r="E248" i="4"/>
  <c r="F248" i="4" s="1"/>
  <c r="E10" i="4"/>
  <c r="F10" i="4" s="1"/>
  <c r="E32" i="4"/>
  <c r="F32" i="4" s="1"/>
  <c r="E42" i="4"/>
  <c r="F42" i="4" s="1"/>
  <c r="E64" i="4"/>
  <c r="F64" i="4" s="1"/>
  <c r="E74" i="4"/>
  <c r="F74" i="4" s="1"/>
  <c r="E96" i="4"/>
  <c r="F96" i="4" s="1"/>
  <c r="E106" i="4"/>
  <c r="F106" i="4" s="1"/>
  <c r="E128" i="4"/>
  <c r="F128" i="4" s="1"/>
  <c r="E138" i="4"/>
  <c r="F138" i="4" s="1"/>
  <c r="E160" i="4"/>
  <c r="F160" i="4" s="1"/>
  <c r="E4" i="4"/>
  <c r="F4" i="4" s="1"/>
  <c r="E36" i="4"/>
  <c r="F36" i="4" s="1"/>
  <c r="E46" i="4"/>
  <c r="F46" i="4" s="1"/>
  <c r="E68" i="4"/>
  <c r="F68" i="4" s="1"/>
  <c r="E78" i="4"/>
  <c r="F78" i="4" s="1"/>
  <c r="E100" i="4"/>
  <c r="F100" i="4" s="1"/>
  <c r="E142" i="4"/>
  <c r="F142" i="4" s="1"/>
  <c r="E172" i="4"/>
  <c r="F172" i="4" s="1"/>
  <c r="E188" i="4"/>
  <c r="F188" i="4" s="1"/>
  <c r="E196" i="4"/>
  <c r="F196" i="4" s="1"/>
  <c r="E212" i="4"/>
  <c r="F212" i="4" s="1"/>
  <c r="E220" i="4"/>
  <c r="F220" i="4" s="1"/>
  <c r="E228" i="4"/>
  <c r="F228" i="4" s="1"/>
  <c r="E244" i="4"/>
  <c r="F244" i="4" s="1"/>
  <c r="E252" i="4"/>
  <c r="F252" i="4" s="1"/>
  <c r="E5" i="4"/>
  <c r="F5" i="4" s="1"/>
  <c r="E37" i="4"/>
  <c r="F37" i="4" s="1"/>
  <c r="E69" i="4"/>
  <c r="F69" i="4" s="1"/>
  <c r="E101" i="4"/>
  <c r="F101" i="4" s="1"/>
  <c r="E133" i="4"/>
  <c r="F133" i="4" s="1"/>
  <c r="E165" i="4"/>
  <c r="F165" i="4" s="1"/>
  <c r="E181" i="4"/>
  <c r="F181" i="4" s="1"/>
  <c r="E197" i="4"/>
  <c r="F197" i="4" s="1"/>
  <c r="E213" i="4"/>
  <c r="F213" i="4" s="1"/>
  <c r="E229" i="4"/>
  <c r="F229" i="4" s="1"/>
  <c r="E245" i="4"/>
  <c r="F245" i="4" s="1"/>
  <c r="E20" i="4"/>
  <c r="F20" i="4" s="1"/>
  <c r="E52" i="4"/>
  <c r="F52" i="4" s="1"/>
  <c r="E84" i="4"/>
  <c r="F84" i="4" s="1"/>
  <c r="E19" i="4"/>
  <c r="F19" i="4" s="1"/>
  <c r="E35" i="4"/>
  <c r="F35" i="4" s="1"/>
  <c r="E61" i="4"/>
  <c r="F61" i="4" s="1"/>
  <c r="E75" i="4"/>
  <c r="F75" i="4" s="1"/>
  <c r="E93" i="4"/>
  <c r="F93" i="4" s="1"/>
  <c r="E107" i="4"/>
  <c r="F107" i="4" s="1"/>
  <c r="E125" i="4"/>
  <c r="F125" i="4" s="1"/>
  <c r="E9" i="4"/>
  <c r="F9" i="4" s="1"/>
  <c r="E41" i="4"/>
  <c r="F41" i="4" s="1"/>
  <c r="E73" i="4"/>
  <c r="F73" i="4" s="1"/>
  <c r="E105" i="4"/>
  <c r="F105" i="4" s="1"/>
  <c r="E137" i="4"/>
  <c r="F137" i="4" s="1"/>
  <c r="E169" i="4"/>
  <c r="F169" i="4" s="1"/>
  <c r="E185" i="4"/>
  <c r="F185" i="4" s="1"/>
  <c r="E201" i="4"/>
  <c r="F201" i="4" s="1"/>
  <c r="E217" i="4"/>
  <c r="F217" i="4" s="1"/>
  <c r="E233" i="4"/>
  <c r="F233" i="4" s="1"/>
  <c r="E249" i="4"/>
  <c r="F249" i="4" s="1"/>
  <c r="E26" i="4"/>
  <c r="F26" i="4" s="1"/>
  <c r="E58" i="4"/>
  <c r="F58" i="4" s="1"/>
  <c r="E90" i="4"/>
  <c r="F90" i="4" s="1"/>
  <c r="E7" i="4"/>
  <c r="F7" i="4" s="1"/>
  <c r="E23" i="4"/>
  <c r="F23" i="4" s="1"/>
  <c r="E43" i="4"/>
  <c r="F43" i="4" s="1"/>
  <c r="E63" i="4"/>
  <c r="F63" i="4" s="1"/>
  <c r="E79" i="4"/>
  <c r="F79" i="4" s="1"/>
  <c r="E95" i="4"/>
  <c r="F95" i="4" s="1"/>
  <c r="E111" i="4"/>
  <c r="F111" i="4" s="1"/>
  <c r="E127" i="4"/>
  <c r="F127" i="4" s="1"/>
  <c r="E147" i="4"/>
  <c r="F147" i="4" s="1"/>
  <c r="E175" i="4"/>
  <c r="F175" i="4" s="1"/>
  <c r="E211" i="4"/>
  <c r="F211" i="4" s="1"/>
  <c r="E239" i="4"/>
  <c r="F239" i="4" s="1"/>
  <c r="E6" i="4"/>
  <c r="F6" i="4" s="1"/>
  <c r="E22" i="4"/>
  <c r="F22" i="4" s="1"/>
  <c r="E38" i="4"/>
  <c r="F38" i="4" s="1"/>
  <c r="E54" i="4"/>
  <c r="F54" i="4" s="1"/>
  <c r="E70" i="4"/>
  <c r="F70" i="4" s="1"/>
  <c r="E86" i="4"/>
  <c r="F86" i="4" s="1"/>
  <c r="E102" i="4"/>
  <c r="F102" i="4" s="1"/>
  <c r="E118" i="4"/>
  <c r="F118" i="4" s="1"/>
  <c r="E134" i="4"/>
  <c r="F134" i="4" s="1"/>
  <c r="E150" i="4"/>
  <c r="F150" i="4" s="1"/>
  <c r="E166" i="4"/>
  <c r="F166" i="4" s="1"/>
  <c r="E182" i="4"/>
  <c r="F182" i="4" s="1"/>
  <c r="E198" i="4"/>
  <c r="F198" i="4" s="1"/>
  <c r="E214" i="4"/>
  <c r="F214" i="4" s="1"/>
  <c r="E230" i="4"/>
  <c r="F230" i="4" s="1"/>
  <c r="E21" i="4"/>
  <c r="F21" i="4" s="1"/>
  <c r="E53" i="4"/>
  <c r="F53" i="4" s="1"/>
  <c r="E85" i="4"/>
  <c r="F85" i="4" s="1"/>
  <c r="E117" i="4"/>
  <c r="F117" i="4" s="1"/>
  <c r="E149" i="4"/>
  <c r="F149" i="4" s="1"/>
  <c r="E173" i="4"/>
  <c r="F173" i="4" s="1"/>
  <c r="E189" i="4"/>
  <c r="F189" i="4" s="1"/>
  <c r="E205" i="4"/>
  <c r="F205" i="4" s="1"/>
  <c r="E221" i="4"/>
  <c r="F221" i="4" s="1"/>
  <c r="E237" i="4"/>
  <c r="F237" i="4" s="1"/>
  <c r="E253" i="4"/>
  <c r="F253" i="4" s="1"/>
  <c r="E30" i="4"/>
  <c r="F30" i="4" s="1"/>
  <c r="E62" i="4"/>
  <c r="F62" i="4" s="1"/>
  <c r="E94" i="4"/>
  <c r="F94" i="4" s="1"/>
  <c r="E13" i="4"/>
  <c r="F13" i="4" s="1"/>
  <c r="E29" i="4"/>
  <c r="F29" i="4" s="1"/>
  <c r="E47" i="4"/>
  <c r="F47" i="4" s="1"/>
  <c r="E67" i="4"/>
  <c r="F67" i="4" s="1"/>
  <c r="E83" i="4"/>
  <c r="F83" i="4" s="1"/>
  <c r="E99" i="4"/>
  <c r="F99" i="4" s="1"/>
  <c r="E115" i="4"/>
  <c r="F115" i="4" s="1"/>
  <c r="E131" i="4"/>
  <c r="F131" i="4" s="1"/>
  <c r="E151" i="4"/>
  <c r="F151" i="4" s="1"/>
  <c r="E183" i="4"/>
  <c r="F183" i="4" s="1"/>
  <c r="E219" i="4"/>
  <c r="F219" i="4" s="1"/>
  <c r="E243" i="4"/>
  <c r="F243" i="4" s="1"/>
  <c r="E8" i="4"/>
  <c r="F8" i="4" s="1"/>
  <c r="E24" i="4"/>
  <c r="F24" i="4" s="1"/>
  <c r="E40" i="4"/>
  <c r="F40" i="4" s="1"/>
  <c r="E56" i="4"/>
  <c r="F56" i="4" s="1"/>
  <c r="E72" i="4"/>
  <c r="F72" i="4" s="1"/>
  <c r="E88" i="4"/>
  <c r="F88" i="4" s="1"/>
  <c r="E104" i="4"/>
  <c r="F104" i="4" s="1"/>
  <c r="E120" i="4"/>
  <c r="F120" i="4" s="1"/>
  <c r="E136" i="4"/>
  <c r="F136" i="4" s="1"/>
  <c r="E152" i="4"/>
  <c r="F152" i="4" s="1"/>
  <c r="E170" i="4"/>
  <c r="F170" i="4" s="1"/>
  <c r="E186" i="4"/>
  <c r="F186" i="4" s="1"/>
  <c r="E202" i="4"/>
  <c r="F202" i="4" s="1"/>
  <c r="E218" i="4"/>
  <c r="F218" i="4" s="1"/>
  <c r="E234" i="4"/>
  <c r="F234" i="4" s="1"/>
  <c r="E250" i="4"/>
  <c r="F250" i="4" s="1"/>
  <c r="E27" i="4"/>
  <c r="F27" i="4" s="1"/>
  <c r="E49" i="4"/>
  <c r="F49" i="4" s="1"/>
  <c r="E77" i="4"/>
  <c r="F77" i="4" s="1"/>
  <c r="E109" i="4"/>
  <c r="F109" i="4" s="1"/>
  <c r="E135" i="4"/>
  <c r="F135" i="4" s="1"/>
  <c r="E161" i="4"/>
  <c r="F161" i="4" s="1"/>
  <c r="E179" i="4"/>
  <c r="F179" i="4" s="1"/>
  <c r="E207" i="4"/>
  <c r="F207" i="4" s="1"/>
  <c r="E251" i="4"/>
  <c r="F251" i="4" s="1"/>
  <c r="E87" i="4"/>
  <c r="F87" i="4" s="1"/>
  <c r="E209" i="4"/>
  <c r="F209" i="4" s="1"/>
  <c r="E199" i="4"/>
  <c r="F199" i="4" s="1"/>
  <c r="E167" i="4"/>
  <c r="F167" i="4" s="1"/>
  <c r="E141" i="4"/>
  <c r="F141" i="4" s="1"/>
  <c r="E97" i="4"/>
  <c r="F97" i="4" s="1"/>
  <c r="E59" i="4"/>
  <c r="F59" i="4" s="1"/>
  <c r="E33" i="4"/>
  <c r="F33" i="4" s="1"/>
  <c r="E246" i="4"/>
  <c r="F246" i="4" s="1"/>
  <c r="E222" i="4"/>
  <c r="F222" i="4" s="1"/>
  <c r="E190" i="4"/>
  <c r="F190" i="4" s="1"/>
  <c r="E156" i="4"/>
  <c r="F156" i="4" s="1"/>
  <c r="E124" i="4"/>
  <c r="F124" i="4" s="1"/>
  <c r="E92" i="4"/>
  <c r="F92" i="4" s="1"/>
  <c r="E60" i="4"/>
  <c r="F60" i="4" s="1"/>
  <c r="E28" i="4"/>
  <c r="F28" i="4" s="1"/>
  <c r="E247" i="4"/>
  <c r="F247" i="4" s="1"/>
  <c r="E195" i="4"/>
  <c r="F195" i="4" s="1"/>
  <c r="E139" i="4"/>
  <c r="F139" i="4" s="1"/>
  <c r="E71" i="4"/>
  <c r="F71" i="4" s="1"/>
  <c r="E16" i="4"/>
  <c r="F16" i="4" s="1"/>
  <c r="E193" i="4"/>
  <c r="F193" i="4" s="1"/>
  <c r="E89" i="4"/>
  <c r="F89" i="4" s="1"/>
  <c r="E194" i="4"/>
  <c r="F194" i="4" s="1"/>
  <c r="E98" i="4"/>
  <c r="F98" i="4" s="1"/>
  <c r="E203" i="4"/>
  <c r="F203" i="4" s="1"/>
  <c r="E121" i="4"/>
  <c r="F121" i="4" s="1"/>
  <c r="E227" i="4"/>
  <c r="F227" i="4" s="1"/>
  <c r="E191" i="4"/>
  <c r="F191" i="4" s="1"/>
  <c r="E163" i="4"/>
  <c r="F163" i="4" s="1"/>
  <c r="E129" i="4"/>
  <c r="F129" i="4" s="1"/>
  <c r="E91" i="4"/>
  <c r="F91" i="4" s="1"/>
  <c r="E55" i="4"/>
  <c r="F55" i="4" s="1"/>
  <c r="E17" i="4"/>
  <c r="F17" i="4" s="1"/>
  <c r="E242" i="4"/>
  <c r="F242" i="4" s="1"/>
  <c r="E210" i="4"/>
  <c r="F210" i="4" s="1"/>
  <c r="E178" i="4"/>
  <c r="F178" i="4" s="1"/>
  <c r="E146" i="4"/>
  <c r="F146" i="4" s="1"/>
  <c r="E114" i="4"/>
  <c r="F114" i="4" s="1"/>
  <c r="E82" i="4"/>
  <c r="F82" i="4" s="1"/>
  <c r="E50" i="4"/>
  <c r="F50" i="4" s="1"/>
  <c r="E18" i="4"/>
  <c r="F18" i="4" s="1"/>
  <c r="E235" i="4"/>
  <c r="F235" i="4" s="1"/>
  <c r="E159" i="4"/>
  <c r="F159" i="4" s="1"/>
  <c r="E119" i="4"/>
  <c r="F119" i="4" s="1"/>
  <c r="E51" i="4"/>
  <c r="F51" i="4" s="1"/>
  <c r="E3" i="4"/>
  <c r="F3" i="4" s="1"/>
  <c r="E241" i="4"/>
  <c r="F241" i="4" s="1"/>
  <c r="E177" i="4"/>
  <c r="F177" i="4" s="1"/>
  <c r="E57" i="4"/>
  <c r="F57" i="4" s="1"/>
  <c r="E215" i="4"/>
  <c r="F215" i="4" s="1"/>
  <c r="E171" i="4"/>
  <c r="F171" i="4" s="1"/>
  <c r="E145" i="4"/>
  <c r="F145" i="4" s="1"/>
  <c r="E113" i="4"/>
  <c r="F113" i="4" s="1"/>
  <c r="E65" i="4"/>
  <c r="F65" i="4" s="1"/>
  <c r="E39" i="4"/>
  <c r="F39" i="4" s="1"/>
  <c r="E226" i="4"/>
  <c r="F226" i="4" s="1"/>
  <c r="E162" i="4"/>
  <c r="F162" i="4" s="1"/>
  <c r="E130" i="4"/>
  <c r="F130" i="4" s="1"/>
  <c r="E66" i="4"/>
  <c r="F66" i="4" s="1"/>
  <c r="E34" i="4"/>
  <c r="F34" i="4" s="1"/>
  <c r="E143" i="4"/>
  <c r="F143" i="4" s="1"/>
  <c r="E15" i="4"/>
  <c r="F15" i="4" s="1"/>
  <c r="E48" i="4"/>
  <c r="F48" i="4" s="1"/>
  <c r="E223" i="4"/>
  <c r="F223" i="4" s="1"/>
  <c r="E187" i="4"/>
  <c r="F187" i="4" s="1"/>
  <c r="E157" i="4"/>
  <c r="F157" i="4" s="1"/>
  <c r="E123" i="4"/>
  <c r="F123" i="4" s="1"/>
  <c r="E81" i="4"/>
  <c r="F81" i="4" s="1"/>
  <c r="E45" i="4"/>
  <c r="F45" i="4" s="1"/>
  <c r="E11" i="4"/>
  <c r="F11" i="4" s="1"/>
  <c r="E238" i="4"/>
  <c r="F238" i="4" s="1"/>
  <c r="E206" i="4"/>
  <c r="F206" i="4" s="1"/>
  <c r="E174" i="4"/>
  <c r="F174" i="4" s="1"/>
  <c r="E140" i="4"/>
  <c r="F140" i="4" s="1"/>
  <c r="E108" i="4"/>
  <c r="F108" i="4" s="1"/>
  <c r="E76" i="4"/>
  <c r="F76" i="4" s="1"/>
  <c r="E44" i="4"/>
  <c r="F44" i="4" s="1"/>
  <c r="E12" i="4"/>
  <c r="F12" i="4" s="1"/>
  <c r="E231" i="4"/>
  <c r="F231" i="4" s="1"/>
  <c r="E155" i="4"/>
  <c r="F155" i="4" s="1"/>
  <c r="E103" i="4"/>
  <c r="F103" i="4" s="1"/>
  <c r="E31" i="4"/>
  <c r="F31" i="4" s="1"/>
  <c r="E80" i="4"/>
  <c r="F80" i="4" s="1"/>
  <c r="E225" i="4"/>
  <c r="F225" i="4" s="1"/>
  <c r="E153" i="4"/>
  <c r="F153" i="4" s="1"/>
  <c r="E25" i="4"/>
  <c r="F25" i="4" s="1"/>
  <c r="D3" i="1" l="1"/>
  <c r="M3" i="4" l="1"/>
  <c r="I253" i="4" s="1" a="1"/>
  <c r="I253" i="4" s="1"/>
  <c r="H3" i="4"/>
  <c r="L25" i="1"/>
  <c r="K5" i="1" l="1"/>
  <c r="O54" i="1" s="1"/>
  <c r="O52" i="1"/>
  <c r="O46" i="1"/>
  <c r="L53" i="1"/>
  <c r="O41" i="1"/>
  <c r="L41" i="1"/>
  <c r="C8" i="1" l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D4" i="1" l="1"/>
  <c r="D5" i="1"/>
  <c r="D6" i="1"/>
  <c r="D7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C4" i="1"/>
  <c r="C5" i="1"/>
  <c r="C6" i="1"/>
  <c r="C7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3" i="1"/>
  <c r="H2" i="1" l="1"/>
  <c r="H3" i="1"/>
  <c r="H4" i="1"/>
  <c r="M10" i="1" l="1"/>
  <c r="N10" i="1" s="1"/>
  <c r="M13" i="1"/>
  <c r="N13" i="1" s="1"/>
  <c r="M15" i="1"/>
  <c r="N15" i="1" s="1"/>
  <c r="M17" i="1"/>
  <c r="N17" i="1" s="1"/>
  <c r="M19" i="1"/>
  <c r="N19" i="1" s="1"/>
  <c r="M21" i="1"/>
  <c r="N21" i="1" s="1"/>
  <c r="M23" i="1"/>
  <c r="N23" i="1" s="1"/>
  <c r="M11" i="1"/>
  <c r="N11" i="1" s="1"/>
  <c r="M9" i="1"/>
  <c r="M14" i="1"/>
  <c r="N14" i="1" s="1"/>
  <c r="M16" i="1"/>
  <c r="N16" i="1" s="1"/>
  <c r="M18" i="1"/>
  <c r="N18" i="1" s="1"/>
  <c r="M20" i="1"/>
  <c r="N20" i="1" s="1"/>
  <c r="M22" i="1"/>
  <c r="N22" i="1" s="1"/>
  <c r="M24" i="1"/>
  <c r="N24" i="1" s="1"/>
  <c r="M12" i="1"/>
  <c r="N12" i="1" s="1"/>
  <c r="M48" i="1"/>
  <c r="N48" i="1" s="1"/>
  <c r="O48" i="1" s="1"/>
  <c r="M34" i="1"/>
  <c r="N34" i="1" s="1"/>
  <c r="M33" i="1"/>
  <c r="N33" i="1" s="1"/>
  <c r="M50" i="1"/>
  <c r="N50" i="1" s="1"/>
  <c r="O50" i="1" s="1"/>
  <c r="M47" i="1"/>
  <c r="M38" i="1"/>
  <c r="N38" i="1" s="1"/>
  <c r="M35" i="1"/>
  <c r="N35" i="1" s="1"/>
  <c r="M49" i="1"/>
  <c r="N49" i="1" s="1"/>
  <c r="O49" i="1" s="1"/>
  <c r="M40" i="1"/>
  <c r="N40" i="1" s="1"/>
  <c r="M37" i="1"/>
  <c r="N37" i="1" s="1"/>
  <c r="M32" i="1"/>
  <c r="N32" i="1" s="1"/>
  <c r="M51" i="1"/>
  <c r="N51" i="1" s="1"/>
  <c r="O51" i="1" s="1"/>
  <c r="M39" i="1"/>
  <c r="N39" i="1" s="1"/>
  <c r="M31" i="1"/>
  <c r="M36" i="1"/>
  <c r="P25" i="1" l="1"/>
  <c r="P41" i="1"/>
  <c r="N36" i="1"/>
  <c r="Q41" i="1" s="1"/>
  <c r="M41" i="1"/>
  <c r="N31" i="1"/>
  <c r="N41" i="1" s="1"/>
  <c r="M53" i="1"/>
  <c r="N47" i="1"/>
  <c r="N9" i="1"/>
  <c r="M25" i="1"/>
  <c r="N25" i="1" l="1"/>
  <c r="Q25" i="1"/>
  <c r="N53" i="1"/>
  <c r="O47" i="1"/>
  <c r="O53" i="1" s="1"/>
  <c r="I59" i="1" s="1"/>
  <c r="H41" i="4" l="1"/>
  <c r="M41" i="4"/>
  <c r="I215" i="4" s="1" a="1"/>
  <c r="I215" i="4" s="1"/>
  <c r="M57" i="4"/>
  <c r="I199" i="4" s="1" a="1"/>
  <c r="I199" i="4" s="1"/>
  <c r="H57" i="4"/>
  <c r="M65" i="4"/>
  <c r="I191" i="4" s="1" a="1"/>
  <c r="I191" i="4" s="1"/>
  <c r="H65" i="4"/>
  <c r="H105" i="4"/>
  <c r="M105" i="4"/>
  <c r="I151" i="4" s="1" a="1"/>
  <c r="I151" i="4" s="1"/>
  <c r="M121" i="4"/>
  <c r="I135" i="4" s="1" a="1"/>
  <c r="I135" i="4" s="1"/>
  <c r="H121" i="4"/>
  <c r="H137" i="4"/>
  <c r="M137" i="4"/>
  <c r="I119" i="4" s="1" a="1"/>
  <c r="I119" i="4" s="1"/>
  <c r="M145" i="4"/>
  <c r="I111" i="4" s="1" a="1"/>
  <c r="I111" i="4" s="1"/>
  <c r="H145" i="4"/>
  <c r="M161" i="4"/>
  <c r="I95" i="4" s="1" a="1"/>
  <c r="I95" i="4" s="1"/>
  <c r="H161" i="4"/>
  <c r="H169" i="4"/>
  <c r="M169" i="4"/>
  <c r="I87" i="4" s="1" a="1"/>
  <c r="I87" i="4" s="1"/>
  <c r="M177" i="4"/>
  <c r="I79" i="4" s="1" a="1"/>
  <c r="I79" i="4" s="1"/>
  <c r="H177" i="4"/>
  <c r="M185" i="4"/>
  <c r="I71" i="4" s="1" a="1"/>
  <c r="I71" i="4" s="1"/>
  <c r="H185" i="4"/>
  <c r="M193" i="4"/>
  <c r="I63" i="4" s="1" a="1"/>
  <c r="I63" i="4" s="1"/>
  <c r="H193" i="4"/>
  <c r="M201" i="4"/>
  <c r="I55" i="4" s="1" a="1"/>
  <c r="I55" i="4" s="1"/>
  <c r="H201" i="4"/>
  <c r="M209" i="4"/>
  <c r="I47" i="4" s="1" a="1"/>
  <c r="I47" i="4" s="1"/>
  <c r="H209" i="4"/>
  <c r="M217" i="4"/>
  <c r="I39" i="4" s="1" a="1"/>
  <c r="I39" i="4" s="1"/>
  <c r="H217" i="4"/>
  <c r="M225" i="4"/>
  <c r="I31" i="4" s="1" a="1"/>
  <c r="I31" i="4" s="1"/>
  <c r="H225" i="4"/>
  <c r="H233" i="4"/>
  <c r="M233" i="4"/>
  <c r="I23" i="4" s="1" a="1"/>
  <c r="I23" i="4" s="1"/>
  <c r="M241" i="4"/>
  <c r="I15" i="4" s="1" a="1"/>
  <c r="I15" i="4" s="1"/>
  <c r="H241" i="4"/>
  <c r="M249" i="4"/>
  <c r="I7" i="4" s="1" a="1"/>
  <c r="I7" i="4" s="1"/>
  <c r="H249" i="4"/>
  <c r="H10" i="4"/>
  <c r="M10" i="4"/>
  <c r="I246" i="4" s="1" a="1"/>
  <c r="I246" i="4" s="1"/>
  <c r="H18" i="4"/>
  <c r="M18" i="4"/>
  <c r="I238" i="4" s="1" a="1"/>
  <c r="I238" i="4" s="1"/>
  <c r="M26" i="4"/>
  <c r="I230" i="4" s="1" a="1"/>
  <c r="I230" i="4" s="1"/>
  <c r="H26" i="4"/>
  <c r="H34" i="4"/>
  <c r="M34" i="4"/>
  <c r="I222" i="4" s="1" a="1"/>
  <c r="I222" i="4" s="1"/>
  <c r="H42" i="4"/>
  <c r="M42" i="4"/>
  <c r="I214" i="4" s="1" a="1"/>
  <c r="I214" i="4" s="1"/>
  <c r="H50" i="4"/>
  <c r="M50" i="4"/>
  <c r="I206" i="4" s="1" a="1"/>
  <c r="I206" i="4" s="1"/>
  <c r="H58" i="4"/>
  <c r="M58" i="4"/>
  <c r="I198" i="4" s="1" a="1"/>
  <c r="I198" i="4" s="1"/>
  <c r="M66" i="4"/>
  <c r="I190" i="4" s="1" a="1"/>
  <c r="I190" i="4" s="1"/>
  <c r="H66" i="4"/>
  <c r="M74" i="4"/>
  <c r="I182" i="4" s="1" a="1"/>
  <c r="I182" i="4" s="1"/>
  <c r="H74" i="4"/>
  <c r="H82" i="4"/>
  <c r="M82" i="4"/>
  <c r="I174" i="4" s="1" a="1"/>
  <c r="I174" i="4" s="1"/>
  <c r="H90" i="4"/>
  <c r="M90" i="4"/>
  <c r="I166" i="4" s="1" a="1"/>
  <c r="I166" i="4" s="1"/>
  <c r="M98" i="4"/>
  <c r="I158" i="4" s="1" a="1"/>
  <c r="I158" i="4" s="1"/>
  <c r="H98" i="4"/>
  <c r="H106" i="4"/>
  <c r="M106" i="4"/>
  <c r="I150" i="4" s="1" a="1"/>
  <c r="I150" i="4" s="1"/>
  <c r="M114" i="4"/>
  <c r="I142" i="4" s="1" a="1"/>
  <c r="I142" i="4" s="1"/>
  <c r="H114" i="4"/>
  <c r="M122" i="4"/>
  <c r="I134" i="4" s="1" a="1"/>
  <c r="I134" i="4" s="1"/>
  <c r="H122" i="4"/>
  <c r="M130" i="4"/>
  <c r="I126" i="4" s="1" a="1"/>
  <c r="I126" i="4" s="1"/>
  <c r="H130" i="4"/>
  <c r="H138" i="4"/>
  <c r="M138" i="4"/>
  <c r="I118" i="4" s="1" a="1"/>
  <c r="I118" i="4" s="1"/>
  <c r="M146" i="4"/>
  <c r="I110" i="4" s="1" a="1"/>
  <c r="I110" i="4" s="1"/>
  <c r="H146" i="4"/>
  <c r="M154" i="4"/>
  <c r="I102" i="4" s="1" a="1"/>
  <c r="I102" i="4" s="1"/>
  <c r="H154" i="4"/>
  <c r="M162" i="4"/>
  <c r="I94" i="4" s="1" a="1"/>
  <c r="I94" i="4" s="1"/>
  <c r="H162" i="4"/>
  <c r="H170" i="4"/>
  <c r="M170" i="4"/>
  <c r="I86" i="4" s="1" a="1"/>
  <c r="I86" i="4" s="1"/>
  <c r="H178" i="4"/>
  <c r="M178" i="4"/>
  <c r="I78" i="4" s="1" a="1"/>
  <c r="I78" i="4" s="1"/>
  <c r="M186" i="4"/>
  <c r="I70" i="4" s="1" a="1"/>
  <c r="I70" i="4" s="1"/>
  <c r="H186" i="4"/>
  <c r="M194" i="4"/>
  <c r="I62" i="4" s="1" a="1"/>
  <c r="I62" i="4" s="1"/>
  <c r="H194" i="4"/>
  <c r="M202" i="4"/>
  <c r="I54" i="4" s="1" a="1"/>
  <c r="I54" i="4" s="1"/>
  <c r="H202" i="4"/>
  <c r="M210" i="4"/>
  <c r="I46" i="4" s="1" a="1"/>
  <c r="I46" i="4" s="1"/>
  <c r="H210" i="4"/>
  <c r="H218" i="4"/>
  <c r="M218" i="4"/>
  <c r="I38" i="4" s="1" a="1"/>
  <c r="I38" i="4" s="1"/>
  <c r="M226" i="4"/>
  <c r="I30" i="4" s="1" a="1"/>
  <c r="I30" i="4" s="1"/>
  <c r="H226" i="4"/>
  <c r="H234" i="4"/>
  <c r="M234" i="4"/>
  <c r="I22" i="4" s="1" a="1"/>
  <c r="I22" i="4" s="1"/>
  <c r="M242" i="4"/>
  <c r="I14" i="4" s="1" a="1"/>
  <c r="I14" i="4" s="1"/>
  <c r="H242" i="4"/>
  <c r="M250" i="4"/>
  <c r="I6" i="4" s="1" a="1"/>
  <c r="I6" i="4" s="1"/>
  <c r="H250" i="4"/>
  <c r="H129" i="4"/>
  <c r="M129" i="4"/>
  <c r="I127" i="4" s="1" a="1"/>
  <c r="I127" i="4" s="1"/>
  <c r="M51" i="4"/>
  <c r="I205" i="4" s="1" a="1"/>
  <c r="I205" i="4" s="1"/>
  <c r="H51" i="4"/>
  <c r="H91" i="4"/>
  <c r="M91" i="4"/>
  <c r="I165" i="4" s="1" a="1"/>
  <c r="I165" i="4" s="1"/>
  <c r="H131" i="4"/>
  <c r="M131" i="4"/>
  <c r="I125" i="4" s="1" a="1"/>
  <c r="I125" i="4" s="1"/>
  <c r="H147" i="4"/>
  <c r="M147" i="4"/>
  <c r="I109" i="4" s="1" a="1"/>
  <c r="I109" i="4" s="1"/>
  <c r="H163" i="4"/>
  <c r="M163" i="4"/>
  <c r="I93" i="4" s="1" a="1"/>
  <c r="I93" i="4" s="1"/>
  <c r="H171" i="4"/>
  <c r="M171" i="4"/>
  <c r="I85" i="4" s="1" a="1"/>
  <c r="I85" i="4" s="1"/>
  <c r="H179" i="4"/>
  <c r="M179" i="4"/>
  <c r="I77" i="4" s="1" a="1"/>
  <c r="I77" i="4" s="1"/>
  <c r="M187" i="4"/>
  <c r="I69" i="4" s="1" a="1"/>
  <c r="I69" i="4" s="1"/>
  <c r="H187" i="4"/>
  <c r="H195" i="4"/>
  <c r="M195" i="4"/>
  <c r="I61" i="4" s="1" a="1"/>
  <c r="I61" i="4" s="1"/>
  <c r="H203" i="4"/>
  <c r="M203" i="4"/>
  <c r="I53" i="4" s="1" a="1"/>
  <c r="I53" i="4" s="1"/>
  <c r="H211" i="4"/>
  <c r="M211" i="4"/>
  <c r="I45" i="4" s="1" a="1"/>
  <c r="I45" i="4" s="1"/>
  <c r="H219" i="4"/>
  <c r="M219" i="4"/>
  <c r="I37" i="4" s="1" a="1"/>
  <c r="I37" i="4" s="1"/>
  <c r="H227" i="4"/>
  <c r="M227" i="4"/>
  <c r="I29" i="4" s="1" a="1"/>
  <c r="I29" i="4" s="1"/>
  <c r="H235" i="4"/>
  <c r="M235" i="4"/>
  <c r="I21" i="4" s="1" a="1"/>
  <c r="I21" i="4" s="1"/>
  <c r="H243" i="4"/>
  <c r="M243" i="4"/>
  <c r="I13" i="4" s="1" a="1"/>
  <c r="I13" i="4" s="1"/>
  <c r="M251" i="4"/>
  <c r="I5" i="4" s="1" a="1"/>
  <c r="I5" i="4" s="1"/>
  <c r="H251" i="4"/>
  <c r="M17" i="4"/>
  <c r="I239" i="4" s="1" a="1"/>
  <c r="I239" i="4" s="1"/>
  <c r="H17" i="4"/>
  <c r="M113" i="4"/>
  <c r="I143" i="4" s="1" a="1"/>
  <c r="I143" i="4" s="1"/>
  <c r="H113" i="4"/>
  <c r="M43" i="4"/>
  <c r="I213" i="4" s="1" a="1"/>
  <c r="I213" i="4" s="1"/>
  <c r="H43" i="4"/>
  <c r="H107" i="4"/>
  <c r="M107" i="4"/>
  <c r="I149" i="4" s="1" a="1"/>
  <c r="I149" i="4" s="1"/>
  <c r="H44" i="4"/>
  <c r="M44" i="4"/>
  <c r="I212" i="4" s="1" a="1"/>
  <c r="I212" i="4" s="1"/>
  <c r="M84" i="4"/>
  <c r="I172" i="4" s="1" a="1"/>
  <c r="I172" i="4" s="1"/>
  <c r="H84" i="4"/>
  <c r="H108" i="4"/>
  <c r="M108" i="4"/>
  <c r="I148" i="4" s="1" a="1"/>
  <c r="I148" i="4" s="1"/>
  <c r="H124" i="4"/>
  <c r="M124" i="4"/>
  <c r="I132" i="4" s="1" a="1"/>
  <c r="I132" i="4" s="1"/>
  <c r="H164" i="4"/>
  <c r="M164" i="4"/>
  <c r="I92" i="4" s="1" a="1"/>
  <c r="I92" i="4" s="1"/>
  <c r="H172" i="4"/>
  <c r="L172" i="4" s="1"/>
  <c r="M172" i="4"/>
  <c r="I84" i="4" s="1" a="1"/>
  <c r="I84" i="4" s="1"/>
  <c r="L84" i="4" s="1"/>
  <c r="M180" i="4"/>
  <c r="I76" i="4" s="1" a="1"/>
  <c r="I76" i="4" s="1"/>
  <c r="H180" i="4"/>
  <c r="H188" i="4"/>
  <c r="M188" i="4"/>
  <c r="I68" i="4" s="1" a="1"/>
  <c r="I68" i="4" s="1"/>
  <c r="H196" i="4"/>
  <c r="M196" i="4"/>
  <c r="I60" i="4" s="1" a="1"/>
  <c r="I60" i="4" s="1"/>
  <c r="H204" i="4"/>
  <c r="M204" i="4"/>
  <c r="I52" i="4" s="1" a="1"/>
  <c r="I52" i="4" s="1"/>
  <c r="M212" i="4"/>
  <c r="I44" i="4" s="1" a="1"/>
  <c r="I44" i="4" s="1"/>
  <c r="H212" i="4"/>
  <c r="H220" i="4"/>
  <c r="M220" i="4"/>
  <c r="I36" i="4" s="1" a="1"/>
  <c r="I36" i="4" s="1"/>
  <c r="H228" i="4"/>
  <c r="M228" i="4"/>
  <c r="I28" i="4" s="1" a="1"/>
  <c r="I28" i="4" s="1"/>
  <c r="H236" i="4"/>
  <c r="M236" i="4"/>
  <c r="I20" i="4" s="1" a="1"/>
  <c r="I20" i="4" s="1"/>
  <c r="M244" i="4"/>
  <c r="I12" i="4" s="1" a="1"/>
  <c r="I12" i="4" s="1"/>
  <c r="H244" i="4"/>
  <c r="H252" i="4"/>
  <c r="M252" i="4"/>
  <c r="I4" i="4" s="1" a="1"/>
  <c r="I4" i="4" s="1"/>
  <c r="M33" i="4"/>
  <c r="I223" i="4" s="1" a="1"/>
  <c r="I223" i="4" s="1"/>
  <c r="H33" i="4"/>
  <c r="M89" i="4"/>
  <c r="I167" i="4" s="1" a="1"/>
  <c r="I167" i="4" s="1"/>
  <c r="H89" i="4"/>
  <c r="H67" i="4"/>
  <c r="M67" i="4"/>
  <c r="I189" i="4" s="1" a="1"/>
  <c r="I189" i="4" s="1"/>
  <c r="H139" i="4"/>
  <c r="M139" i="4"/>
  <c r="I117" i="4" s="1" a="1"/>
  <c r="I117" i="4" s="1"/>
  <c r="H28" i="4"/>
  <c r="M28" i="4"/>
  <c r="I228" i="4" s="1" a="1"/>
  <c r="I228" i="4" s="1"/>
  <c r="H92" i="4"/>
  <c r="M92" i="4"/>
  <c r="I164" i="4" s="1" a="1"/>
  <c r="I164" i="4" s="1"/>
  <c r="H140" i="4"/>
  <c r="M140" i="4"/>
  <c r="I116" i="4" s="1" a="1"/>
  <c r="I116" i="4" s="1"/>
  <c r="M13" i="4"/>
  <c r="I243" i="4" s="1" a="1"/>
  <c r="I243" i="4" s="1"/>
  <c r="H13" i="4"/>
  <c r="H37" i="4"/>
  <c r="M37" i="4"/>
  <c r="I219" i="4" s="1" a="1"/>
  <c r="I219" i="4" s="1"/>
  <c r="H69" i="4"/>
  <c r="M69" i="4"/>
  <c r="I187" i="4" s="1" a="1"/>
  <c r="I187" i="4" s="1"/>
  <c r="H93" i="4"/>
  <c r="M93" i="4"/>
  <c r="I163" i="4" s="1" a="1"/>
  <c r="I163" i="4" s="1"/>
  <c r="M117" i="4"/>
  <c r="I139" i="4" s="1" a="1"/>
  <c r="I139" i="4" s="1"/>
  <c r="H117" i="4"/>
  <c r="H133" i="4"/>
  <c r="M133" i="4"/>
  <c r="I123" i="4" s="1" a="1"/>
  <c r="I123" i="4" s="1"/>
  <c r="M149" i="4"/>
  <c r="I107" i="4" s="1" a="1"/>
  <c r="I107" i="4" s="1"/>
  <c r="H149" i="4"/>
  <c r="M165" i="4"/>
  <c r="I91" i="4" s="1" a="1"/>
  <c r="I91" i="4" s="1"/>
  <c r="H165" i="4"/>
  <c r="M173" i="4"/>
  <c r="I83" i="4" s="1" a="1"/>
  <c r="I83" i="4" s="1"/>
  <c r="H173" i="4"/>
  <c r="M181" i="4"/>
  <c r="I75" i="4" s="1" a="1"/>
  <c r="I75" i="4" s="1"/>
  <c r="H181" i="4"/>
  <c r="H189" i="4"/>
  <c r="M189" i="4"/>
  <c r="I67" i="4" s="1" a="1"/>
  <c r="I67" i="4" s="1"/>
  <c r="H197" i="4"/>
  <c r="M197" i="4"/>
  <c r="I59" i="4" s="1" a="1"/>
  <c r="I59" i="4" s="1"/>
  <c r="M205" i="4"/>
  <c r="I51" i="4" s="1" a="1"/>
  <c r="I51" i="4" s="1"/>
  <c r="H205" i="4"/>
  <c r="M213" i="4"/>
  <c r="I43" i="4" s="1" a="1"/>
  <c r="I43" i="4" s="1"/>
  <c r="H213" i="4"/>
  <c r="M221" i="4"/>
  <c r="I35" i="4" s="1" a="1"/>
  <c r="I35" i="4" s="1"/>
  <c r="H221" i="4"/>
  <c r="M237" i="4"/>
  <c r="I19" i="4" s="1" a="1"/>
  <c r="I19" i="4" s="1"/>
  <c r="H237" i="4"/>
  <c r="M245" i="4"/>
  <c r="I11" i="4" s="1" a="1"/>
  <c r="I11" i="4" s="1"/>
  <c r="H245" i="4"/>
  <c r="H253" i="4"/>
  <c r="L253" i="4" s="1"/>
  <c r="M253" i="4"/>
  <c r="I3" i="4" s="1" a="1"/>
  <c r="I3" i="4" s="1"/>
  <c r="L3" i="4" s="1"/>
  <c r="M49" i="4"/>
  <c r="I207" i="4" s="1" a="1"/>
  <c r="I207" i="4" s="1"/>
  <c r="H49" i="4"/>
  <c r="M81" i="4"/>
  <c r="I175" i="4" s="1" a="1"/>
  <c r="I175" i="4" s="1"/>
  <c r="H81" i="4"/>
  <c r="M153" i="4"/>
  <c r="I103" i="4" s="1" a="1"/>
  <c r="I103" i="4" s="1"/>
  <c r="H153" i="4"/>
  <c r="H11" i="4"/>
  <c r="M11" i="4"/>
  <c r="I245" i="4" s="1" a="1"/>
  <c r="I245" i="4" s="1"/>
  <c r="M27" i="4"/>
  <c r="I229" i="4" s="1" a="1"/>
  <c r="I229" i="4" s="1"/>
  <c r="H27" i="4"/>
  <c r="H59" i="4"/>
  <c r="M59" i="4"/>
  <c r="I197" i="4" s="1" a="1"/>
  <c r="I197" i="4" s="1"/>
  <c r="H83" i="4"/>
  <c r="L83" i="4" s="1"/>
  <c r="M83" i="4"/>
  <c r="I173" i="4" s="1" a="1"/>
  <c r="I173" i="4" s="1"/>
  <c r="H99" i="4"/>
  <c r="M99" i="4"/>
  <c r="I157" i="4" s="1" a="1"/>
  <c r="I157" i="4" s="1"/>
  <c r="H155" i="4"/>
  <c r="M155" i="4"/>
  <c r="I101" i="4" s="1" a="1"/>
  <c r="I101" i="4" s="1"/>
  <c r="M12" i="4"/>
  <c r="I244" i="4" s="1" a="1"/>
  <c r="I244" i="4" s="1"/>
  <c r="H12" i="4"/>
  <c r="M36" i="4"/>
  <c r="I220" i="4" s="1" a="1"/>
  <c r="I220" i="4" s="1"/>
  <c r="H36" i="4"/>
  <c r="L36" i="4" s="1"/>
  <c r="H52" i="4"/>
  <c r="M52" i="4"/>
  <c r="I204" i="4" s="1" a="1"/>
  <c r="I204" i="4" s="1"/>
  <c r="H60" i="4"/>
  <c r="M60" i="4"/>
  <c r="I196" i="4" s="1" a="1"/>
  <c r="I196" i="4" s="1"/>
  <c r="H100" i="4"/>
  <c r="M100" i="4"/>
  <c r="I156" i="4" s="1" a="1"/>
  <c r="I156" i="4" s="1"/>
  <c r="M116" i="4"/>
  <c r="I140" i="4" s="1" a="1"/>
  <c r="I140" i="4" s="1"/>
  <c r="H116" i="4"/>
  <c r="H156" i="4"/>
  <c r="M156" i="4"/>
  <c r="I100" i="4" s="1" a="1"/>
  <c r="I100" i="4" s="1"/>
  <c r="H5" i="4"/>
  <c r="M5" i="4"/>
  <c r="I251" i="4" s="1" a="1"/>
  <c r="I251" i="4" s="1"/>
  <c r="M21" i="4"/>
  <c r="I235" i="4" s="1" a="1"/>
  <c r="I235" i="4" s="1"/>
  <c r="H21" i="4"/>
  <c r="M29" i="4"/>
  <c r="I227" i="4" s="1" a="1"/>
  <c r="I227" i="4" s="1"/>
  <c r="H29" i="4"/>
  <c r="M45" i="4"/>
  <c r="I211" i="4" s="1" a="1"/>
  <c r="I211" i="4" s="1"/>
  <c r="H45" i="4"/>
  <c r="M53" i="4"/>
  <c r="I203" i="4" s="1" a="1"/>
  <c r="I203" i="4" s="1"/>
  <c r="H53" i="4"/>
  <c r="M61" i="4"/>
  <c r="I195" i="4" s="1" a="1"/>
  <c r="I195" i="4" s="1"/>
  <c r="H61" i="4"/>
  <c r="M77" i="4"/>
  <c r="I179" i="4" s="1" a="1"/>
  <c r="I179" i="4" s="1"/>
  <c r="H77" i="4"/>
  <c r="M85" i="4"/>
  <c r="I171" i="4" s="1" a="1"/>
  <c r="I171" i="4" s="1"/>
  <c r="H85" i="4"/>
  <c r="H101" i="4"/>
  <c r="M101" i="4"/>
  <c r="I155" i="4" s="1" a="1"/>
  <c r="I155" i="4" s="1"/>
  <c r="M109" i="4"/>
  <c r="I147" i="4" s="1" a="1"/>
  <c r="I147" i="4" s="1"/>
  <c r="H109" i="4"/>
  <c r="H125" i="4"/>
  <c r="M125" i="4"/>
  <c r="I131" i="4" s="1" a="1"/>
  <c r="I131" i="4" s="1"/>
  <c r="M141" i="4"/>
  <c r="I115" i="4" s="1" a="1"/>
  <c r="I115" i="4" s="1"/>
  <c r="H141" i="4"/>
  <c r="M157" i="4"/>
  <c r="I99" i="4" s="1" a="1"/>
  <c r="I99" i="4" s="1"/>
  <c r="H157" i="4"/>
  <c r="M229" i="4"/>
  <c r="I27" i="4" s="1" a="1"/>
  <c r="I27" i="4" s="1"/>
  <c r="H229" i="4"/>
  <c r="M6" i="4"/>
  <c r="I250" i="4" s="1" a="1"/>
  <c r="I250" i="4" s="1"/>
  <c r="H6" i="4"/>
  <c r="L6" i="4" s="1"/>
  <c r="M14" i="4"/>
  <c r="I242" i="4" s="1" a="1"/>
  <c r="I242" i="4" s="1"/>
  <c r="H14" i="4"/>
  <c r="L14" i="4" s="1"/>
  <c r="H22" i="4"/>
  <c r="M22" i="4"/>
  <c r="I234" i="4" s="1" a="1"/>
  <c r="I234" i="4" s="1"/>
  <c r="H30" i="4"/>
  <c r="M30" i="4"/>
  <c r="I226" i="4" s="1" a="1"/>
  <c r="I226" i="4" s="1"/>
  <c r="H38" i="4"/>
  <c r="M38" i="4"/>
  <c r="I218" i="4" s="1" a="1"/>
  <c r="I218" i="4" s="1"/>
  <c r="L218" i="4" s="1"/>
  <c r="M46" i="4"/>
  <c r="I210" i="4" s="1" a="1"/>
  <c r="I210" i="4" s="1"/>
  <c r="H46" i="4"/>
  <c r="L46" i="4" s="1"/>
  <c r="H54" i="4"/>
  <c r="M54" i="4"/>
  <c r="I202" i="4" s="1" a="1"/>
  <c r="I202" i="4" s="1"/>
  <c r="M62" i="4"/>
  <c r="I194" i="4" s="1" a="1"/>
  <c r="I194" i="4" s="1"/>
  <c r="H62" i="4"/>
  <c r="M70" i="4"/>
  <c r="I186" i="4" s="1" a="1"/>
  <c r="I186" i="4" s="1"/>
  <c r="H70" i="4"/>
  <c r="M78" i="4"/>
  <c r="I178" i="4" s="1" a="1"/>
  <c r="I178" i="4" s="1"/>
  <c r="H78" i="4"/>
  <c r="H86" i="4"/>
  <c r="M86" i="4"/>
  <c r="I170" i="4" s="1" a="1"/>
  <c r="I170" i="4" s="1"/>
  <c r="M94" i="4"/>
  <c r="I162" i="4" s="1" a="1"/>
  <c r="I162" i="4" s="1"/>
  <c r="H94" i="4"/>
  <c r="H102" i="4"/>
  <c r="L102" i="4" s="1"/>
  <c r="M102" i="4"/>
  <c r="I154" i="4" s="1" a="1"/>
  <c r="I154" i="4" s="1"/>
  <c r="M110" i="4"/>
  <c r="I146" i="4" s="1" a="1"/>
  <c r="I146" i="4" s="1"/>
  <c r="H110" i="4"/>
  <c r="L110" i="4" s="1"/>
  <c r="M118" i="4"/>
  <c r="I138" i="4" s="1" a="1"/>
  <c r="I138" i="4" s="1"/>
  <c r="H118" i="4"/>
  <c r="M126" i="4"/>
  <c r="I130" i="4" s="1" a="1"/>
  <c r="I130" i="4" s="1"/>
  <c r="H126" i="4"/>
  <c r="M134" i="4"/>
  <c r="I122" i="4" s="1" a="1"/>
  <c r="I122" i="4" s="1"/>
  <c r="H134" i="4"/>
  <c r="L134" i="4" s="1"/>
  <c r="H142" i="4"/>
  <c r="M142" i="4"/>
  <c r="I114" i="4" s="1" a="1"/>
  <c r="I114" i="4" s="1"/>
  <c r="H150" i="4"/>
  <c r="M150" i="4"/>
  <c r="I106" i="4" s="1" a="1"/>
  <c r="I106" i="4" s="1"/>
  <c r="M158" i="4"/>
  <c r="I98" i="4" s="1" a="1"/>
  <c r="I98" i="4" s="1"/>
  <c r="H158" i="4"/>
  <c r="M166" i="4"/>
  <c r="I90" i="4" s="1" a="1"/>
  <c r="I90" i="4" s="1"/>
  <c r="L90" i="4" s="1"/>
  <c r="H166" i="4"/>
  <c r="M174" i="4"/>
  <c r="I82" i="4" s="1" a="1"/>
  <c r="I82" i="4" s="1"/>
  <c r="L82" i="4" s="1"/>
  <c r="H174" i="4"/>
  <c r="L174" i="4" s="1"/>
  <c r="M182" i="4"/>
  <c r="I74" i="4" s="1" a="1"/>
  <c r="I74" i="4" s="1"/>
  <c r="H182" i="4"/>
  <c r="M190" i="4"/>
  <c r="I66" i="4" s="1" a="1"/>
  <c r="I66" i="4" s="1"/>
  <c r="H190" i="4"/>
  <c r="M198" i="4"/>
  <c r="I58" i="4" s="1" a="1"/>
  <c r="I58" i="4" s="1"/>
  <c r="H198" i="4"/>
  <c r="H206" i="4"/>
  <c r="M206" i="4"/>
  <c r="I50" i="4" s="1" a="1"/>
  <c r="I50" i="4" s="1"/>
  <c r="H214" i="4"/>
  <c r="M214" i="4"/>
  <c r="I42" i="4" s="1" a="1"/>
  <c r="I42" i="4" s="1"/>
  <c r="M222" i="4"/>
  <c r="I34" i="4" s="1" a="1"/>
  <c r="I34" i="4" s="1"/>
  <c r="H222" i="4"/>
  <c r="M230" i="4"/>
  <c r="I26" i="4" s="1" a="1"/>
  <c r="I26" i="4" s="1"/>
  <c r="H230" i="4"/>
  <c r="L230" i="4" s="1"/>
  <c r="M238" i="4"/>
  <c r="I18" i="4" s="1" a="1"/>
  <c r="I18" i="4" s="1"/>
  <c r="H238" i="4"/>
  <c r="L238" i="4" s="1"/>
  <c r="M246" i="4"/>
  <c r="I10" i="4" s="1" a="1"/>
  <c r="I10" i="4" s="1"/>
  <c r="H246" i="4"/>
  <c r="H9" i="4"/>
  <c r="M9" i="4"/>
  <c r="I247" i="4" s="1" a="1"/>
  <c r="I247" i="4" s="1"/>
  <c r="M97" i="4"/>
  <c r="I159" i="4" s="1" a="1"/>
  <c r="I159" i="4" s="1"/>
  <c r="H97" i="4"/>
  <c r="H35" i="4"/>
  <c r="M35" i="4"/>
  <c r="I221" i="4" s="1" a="1"/>
  <c r="I221" i="4" s="1"/>
  <c r="M115" i="4"/>
  <c r="I141" i="4" s="1" a="1"/>
  <c r="I141" i="4" s="1"/>
  <c r="H115" i="4"/>
  <c r="M20" i="4"/>
  <c r="I236" i="4" s="1" a="1"/>
  <c r="I236" i="4" s="1"/>
  <c r="H20" i="4"/>
  <c r="M68" i="4"/>
  <c r="I188" i="4" s="1" a="1"/>
  <c r="I188" i="4" s="1"/>
  <c r="H68" i="4"/>
  <c r="L68" i="4" s="1"/>
  <c r="H132" i="4"/>
  <c r="M132" i="4"/>
  <c r="I124" i="4" s="1" a="1"/>
  <c r="I124" i="4" s="1"/>
  <c r="M15" i="4"/>
  <c r="I241" i="4" s="1" a="1"/>
  <c r="I241" i="4" s="1"/>
  <c r="H15" i="4"/>
  <c r="L15" i="4" s="1"/>
  <c r="H31" i="4"/>
  <c r="M31" i="4"/>
  <c r="I225" i="4" s="1" a="1"/>
  <c r="I225" i="4" s="1"/>
  <c r="M47" i="4"/>
  <c r="I209" i="4" s="1" a="1"/>
  <c r="I209" i="4" s="1"/>
  <c r="H47" i="4"/>
  <c r="L47" i="4" s="1"/>
  <c r="M63" i="4"/>
  <c r="I193" i="4" s="1" a="1"/>
  <c r="I193" i="4" s="1"/>
  <c r="H63" i="4"/>
  <c r="L63" i="4" s="1"/>
  <c r="H79" i="4"/>
  <c r="L79" i="4" s="1"/>
  <c r="M79" i="4"/>
  <c r="I177" i="4" s="1" a="1"/>
  <c r="I177" i="4" s="1"/>
  <c r="M87" i="4"/>
  <c r="I169" i="4" s="1" a="1"/>
  <c r="I169" i="4" s="1"/>
  <c r="H87" i="4"/>
  <c r="M103" i="4"/>
  <c r="I153" i="4" s="1" a="1"/>
  <c r="I153" i="4" s="1"/>
  <c r="H103" i="4"/>
  <c r="H111" i="4"/>
  <c r="M111" i="4"/>
  <c r="I145" i="4" s="1" a="1"/>
  <c r="I145" i="4" s="1"/>
  <c r="M119" i="4"/>
  <c r="I137" i="4" s="1" a="1"/>
  <c r="I137" i="4" s="1"/>
  <c r="H119" i="4"/>
  <c r="M135" i="4"/>
  <c r="I121" i="4" s="1" a="1"/>
  <c r="I121" i="4" s="1"/>
  <c r="H135" i="4"/>
  <c r="L135" i="4" s="1"/>
  <c r="H143" i="4"/>
  <c r="L143" i="4" s="1"/>
  <c r="M143" i="4"/>
  <c r="I113" i="4" s="1" a="1"/>
  <c r="I113" i="4" s="1"/>
  <c r="H151" i="4"/>
  <c r="M151" i="4"/>
  <c r="I105" i="4" s="1" a="1"/>
  <c r="I105" i="4" s="1"/>
  <c r="H159" i="4"/>
  <c r="M159" i="4"/>
  <c r="I97" i="4" s="1" a="1"/>
  <c r="I97" i="4" s="1"/>
  <c r="M167" i="4"/>
  <c r="I89" i="4" s="1" a="1"/>
  <c r="I89" i="4" s="1"/>
  <c r="H167" i="4"/>
  <c r="H175" i="4"/>
  <c r="L175" i="4" s="1"/>
  <c r="M175" i="4"/>
  <c r="I81" i="4" s="1" a="1"/>
  <c r="I81" i="4" s="1"/>
  <c r="M183" i="4"/>
  <c r="I73" i="4" s="1" a="1"/>
  <c r="I73" i="4" s="1"/>
  <c r="H183" i="4"/>
  <c r="M191" i="4"/>
  <c r="I65" i="4" s="1" a="1"/>
  <c r="I65" i="4" s="1"/>
  <c r="H191" i="4"/>
  <c r="H207" i="4"/>
  <c r="M207" i="4"/>
  <c r="I49" i="4" s="1" a="1"/>
  <c r="I49" i="4" s="1"/>
  <c r="H215" i="4"/>
  <c r="L215" i="4" s="1"/>
  <c r="M215" i="4"/>
  <c r="I41" i="4" s="1" a="1"/>
  <c r="I41" i="4" s="1"/>
  <c r="H223" i="4"/>
  <c r="L223" i="4" s="1"/>
  <c r="M223" i="4"/>
  <c r="I33" i="4" s="1" a="1"/>
  <c r="I33" i="4" s="1"/>
  <c r="M231" i="4"/>
  <c r="I25" i="4" s="1" a="1"/>
  <c r="I25" i="4" s="1"/>
  <c r="H231" i="4"/>
  <c r="H239" i="4"/>
  <c r="M239" i="4"/>
  <c r="I17" i="4" s="1" a="1"/>
  <c r="I17" i="4" s="1"/>
  <c r="M247" i="4"/>
  <c r="I9" i="4" s="1" a="1"/>
  <c r="I9" i="4" s="1"/>
  <c r="H247" i="4"/>
  <c r="M25" i="4"/>
  <c r="I231" i="4" s="1" a="1"/>
  <c r="I231" i="4" s="1"/>
  <c r="H25" i="4"/>
  <c r="H73" i="4"/>
  <c r="M73" i="4"/>
  <c r="I183" i="4" s="1" a="1"/>
  <c r="I183" i="4" s="1"/>
  <c r="H19" i="4"/>
  <c r="L19" i="4" s="1"/>
  <c r="M19" i="4"/>
  <c r="I237" i="4" s="1" a="1"/>
  <c r="I237" i="4" s="1"/>
  <c r="H75" i="4"/>
  <c r="M75" i="4"/>
  <c r="I181" i="4" s="1" a="1"/>
  <c r="I181" i="4" s="1"/>
  <c r="H123" i="4"/>
  <c r="M123" i="4"/>
  <c r="I133" i="4" s="1" a="1"/>
  <c r="I133" i="4" s="1"/>
  <c r="M4" i="4"/>
  <c r="I252" i="4" s="1" a="1"/>
  <c r="I252" i="4" s="1"/>
  <c r="H4" i="4"/>
  <c r="M76" i="4"/>
  <c r="I180" i="4" s="1" a="1"/>
  <c r="I180" i="4" s="1"/>
  <c r="H76" i="4"/>
  <c r="M148" i="4"/>
  <c r="I108" i="4" s="1" a="1"/>
  <c r="I108" i="4" s="1"/>
  <c r="H148" i="4"/>
  <c r="H7" i="4"/>
  <c r="M7" i="4"/>
  <c r="I249" i="4" s="1" a="1"/>
  <c r="I249" i="4" s="1"/>
  <c r="H23" i="4"/>
  <c r="M23" i="4"/>
  <c r="I233" i="4" s="1" a="1"/>
  <c r="I233" i="4" s="1"/>
  <c r="M39" i="4"/>
  <c r="I217" i="4" s="1" a="1"/>
  <c r="I217" i="4" s="1"/>
  <c r="H39" i="4"/>
  <c r="M55" i="4"/>
  <c r="I201" i="4" s="1" a="1"/>
  <c r="I201" i="4" s="1"/>
  <c r="H55" i="4"/>
  <c r="L55" i="4" s="1"/>
  <c r="H71" i="4"/>
  <c r="M71" i="4"/>
  <c r="I185" i="4" s="1" a="1"/>
  <c r="I185" i="4" s="1"/>
  <c r="H95" i="4"/>
  <c r="M95" i="4"/>
  <c r="I161" i="4" s="1" a="1"/>
  <c r="I161" i="4" s="1"/>
  <c r="M127" i="4"/>
  <c r="I129" i="4" s="1" a="1"/>
  <c r="I129" i="4" s="1"/>
  <c r="H127" i="4"/>
  <c r="M199" i="4"/>
  <c r="I57" i="4" s="1" a="1"/>
  <c r="I57" i="4" s="1"/>
  <c r="H199" i="4"/>
  <c r="L199" i="4" s="1"/>
  <c r="M8" i="4"/>
  <c r="I248" i="4" s="1" a="1"/>
  <c r="I248" i="4" s="1"/>
  <c r="H8" i="4"/>
  <c r="M16" i="4"/>
  <c r="I240" i="4" s="1" a="1"/>
  <c r="I240" i="4" s="1"/>
  <c r="H16" i="4"/>
  <c r="M24" i="4"/>
  <c r="I232" i="4" s="1" a="1"/>
  <c r="I232" i="4" s="1"/>
  <c r="H24" i="4"/>
  <c r="M32" i="4"/>
  <c r="I224" i="4" s="1" a="1"/>
  <c r="I224" i="4" s="1"/>
  <c r="H32" i="4"/>
  <c r="M40" i="4"/>
  <c r="I216" i="4" s="1" a="1"/>
  <c r="I216" i="4" s="1"/>
  <c r="H40" i="4"/>
  <c r="H48" i="4"/>
  <c r="M48" i="4"/>
  <c r="I208" i="4" s="1" a="1"/>
  <c r="I208" i="4" s="1"/>
  <c r="M56" i="4"/>
  <c r="I200" i="4" s="1" a="1"/>
  <c r="I200" i="4" s="1"/>
  <c r="H56" i="4"/>
  <c r="M64" i="4"/>
  <c r="I192" i="4" s="1" a="1"/>
  <c r="I192" i="4" s="1"/>
  <c r="H64" i="4"/>
  <c r="M72" i="4"/>
  <c r="I184" i="4" s="1" a="1"/>
  <c r="I184" i="4" s="1"/>
  <c r="H72" i="4"/>
  <c r="M80" i="4"/>
  <c r="I176" i="4" s="1" a="1"/>
  <c r="I176" i="4" s="1"/>
  <c r="H80" i="4"/>
  <c r="M88" i="4"/>
  <c r="I168" i="4" s="1" a="1"/>
  <c r="I168" i="4" s="1"/>
  <c r="H88" i="4"/>
  <c r="M96" i="4"/>
  <c r="I160" i="4" s="1" a="1"/>
  <c r="I160" i="4" s="1"/>
  <c r="H96" i="4"/>
  <c r="H104" i="4"/>
  <c r="M104" i="4"/>
  <c r="I152" i="4" s="1" a="1"/>
  <c r="I152" i="4" s="1"/>
  <c r="H112" i="4"/>
  <c r="M112" i="4"/>
  <c r="I144" i="4" s="1" a="1"/>
  <c r="I144" i="4" s="1"/>
  <c r="H120" i="4"/>
  <c r="M120" i="4"/>
  <c r="I136" i="4" s="1" a="1"/>
  <c r="I136" i="4" s="1"/>
  <c r="M128" i="4"/>
  <c r="I128" i="4" s="1" a="1"/>
  <c r="I128" i="4" s="1"/>
  <c r="H128" i="4"/>
  <c r="H136" i="4"/>
  <c r="M136" i="4"/>
  <c r="I120" i="4" s="1" a="1"/>
  <c r="I120" i="4" s="1"/>
  <c r="H144" i="4"/>
  <c r="M144" i="4"/>
  <c r="I112" i="4" s="1" a="1"/>
  <c r="I112" i="4" s="1"/>
  <c r="H152" i="4"/>
  <c r="M152" i="4"/>
  <c r="I104" i="4" s="1" a="1"/>
  <c r="I104" i="4" s="1"/>
  <c r="M160" i="4"/>
  <c r="I96" i="4" s="1" a="1"/>
  <c r="I96" i="4" s="1"/>
  <c r="H160" i="4"/>
  <c r="H168" i="4"/>
  <c r="M168" i="4"/>
  <c r="I88" i="4" s="1" a="1"/>
  <c r="I88" i="4" s="1"/>
  <c r="H176" i="4"/>
  <c r="M176" i="4"/>
  <c r="I80" i="4" s="1" a="1"/>
  <c r="I80" i="4" s="1"/>
  <c r="M184" i="4"/>
  <c r="I72" i="4" s="1" a="1"/>
  <c r="I72" i="4" s="1"/>
  <c r="H184" i="4"/>
  <c r="M192" i="4"/>
  <c r="I64" i="4" s="1" a="1"/>
  <c r="I64" i="4" s="1"/>
  <c r="H192" i="4"/>
  <c r="H200" i="4"/>
  <c r="M200" i="4"/>
  <c r="I56" i="4" s="1" a="1"/>
  <c r="I56" i="4" s="1"/>
  <c r="H208" i="4"/>
  <c r="M208" i="4"/>
  <c r="I48" i="4" s="1" a="1"/>
  <c r="I48" i="4" s="1"/>
  <c r="M216" i="4"/>
  <c r="I40" i="4" s="1" a="1"/>
  <c r="I40" i="4" s="1"/>
  <c r="H216" i="4"/>
  <c r="M224" i="4"/>
  <c r="I32" i="4" s="1" a="1"/>
  <c r="I32" i="4" s="1"/>
  <c r="H224" i="4"/>
  <c r="M232" i="4"/>
  <c r="I24" i="4" s="1" a="1"/>
  <c r="I24" i="4" s="1"/>
  <c r="H232" i="4"/>
  <c r="H240" i="4"/>
  <c r="M240" i="4"/>
  <c r="I16" i="4" s="1" a="1"/>
  <c r="I16" i="4" s="1"/>
  <c r="M248" i="4"/>
  <c r="I8" i="4" s="1" a="1"/>
  <c r="I8" i="4" s="1"/>
  <c r="H248" i="4"/>
  <c r="L240" i="4" l="1"/>
  <c r="L207" i="4"/>
  <c r="L176" i="4"/>
  <c r="L71" i="4"/>
  <c r="L111" i="4"/>
  <c r="L191" i="4"/>
  <c r="L78" i="4"/>
  <c r="L103" i="4"/>
  <c r="L247" i="4"/>
  <c r="L198" i="4"/>
  <c r="L166" i="4"/>
  <c r="L77" i="4"/>
  <c r="L13" i="4"/>
  <c r="L122" i="4"/>
  <c r="L186" i="4"/>
  <c r="L250" i="4"/>
  <c r="L180" i="4"/>
  <c r="L119" i="4"/>
  <c r="L232" i="4"/>
  <c r="L72" i="4"/>
  <c r="L40" i="4"/>
  <c r="L100" i="4"/>
  <c r="L213" i="4"/>
  <c r="L228" i="4"/>
  <c r="L9" i="4"/>
  <c r="L117" i="4"/>
  <c r="L75" i="4"/>
  <c r="L190" i="4"/>
  <c r="L30" i="4"/>
  <c r="L173" i="4"/>
  <c r="L205" i="4"/>
  <c r="L239" i="4"/>
  <c r="L31" i="4"/>
  <c r="L182" i="4"/>
  <c r="L95" i="4"/>
  <c r="L76" i="4"/>
  <c r="L196" i="4"/>
  <c r="L141" i="4"/>
  <c r="L245" i="4"/>
  <c r="L25" i="4"/>
  <c r="L183" i="4"/>
  <c r="L35" i="4"/>
  <c r="L127" i="4"/>
  <c r="L222" i="4"/>
  <c r="L66" i="4"/>
  <c r="L65" i="4"/>
  <c r="L181" i="4"/>
  <c r="L17" i="4"/>
  <c r="L51" i="4"/>
  <c r="L22" i="4"/>
  <c r="L202" i="4"/>
  <c r="L74" i="4"/>
  <c r="L225" i="4"/>
  <c r="L8" i="4"/>
  <c r="L136" i="4"/>
  <c r="L104" i="4"/>
  <c r="L156" i="4"/>
  <c r="L224" i="4"/>
  <c r="L192" i="4"/>
  <c r="L160" i="4"/>
  <c r="L128" i="4"/>
  <c r="L96" i="4"/>
  <c r="L64" i="4"/>
  <c r="L32" i="4"/>
  <c r="L97" i="4"/>
  <c r="L244" i="4"/>
  <c r="L59" i="4"/>
  <c r="L197" i="4"/>
  <c r="L189" i="4"/>
  <c r="L200" i="4"/>
  <c r="L168" i="4"/>
  <c r="L52" i="4"/>
  <c r="L163" i="4"/>
  <c r="L251" i="4"/>
  <c r="L187" i="4"/>
  <c r="L158" i="4"/>
  <c r="L126" i="4"/>
  <c r="L94" i="4"/>
  <c r="L62" i="4"/>
  <c r="L165" i="4"/>
  <c r="L67" i="4"/>
  <c r="L208" i="4"/>
  <c r="L144" i="4"/>
  <c r="L112" i="4"/>
  <c r="L48" i="4"/>
  <c r="L159" i="4"/>
  <c r="L155" i="4"/>
  <c r="L69" i="4"/>
  <c r="L123" i="4"/>
  <c r="L73" i="4"/>
  <c r="L151" i="4"/>
  <c r="L193" i="4"/>
  <c r="L99" i="4"/>
  <c r="L11" i="4"/>
  <c r="L133" i="4"/>
  <c r="L37" i="4"/>
  <c r="L28" i="4"/>
  <c r="L44" i="4"/>
  <c r="L227" i="4"/>
  <c r="L195" i="4"/>
  <c r="L234" i="4"/>
  <c r="L54" i="4"/>
  <c r="L170" i="4"/>
  <c r="L138" i="4"/>
  <c r="L106" i="4"/>
  <c r="L42" i="4"/>
  <c r="L10" i="4"/>
  <c r="L105" i="4"/>
  <c r="L29" i="4"/>
  <c r="L153" i="4"/>
  <c r="L132" i="4"/>
  <c r="L226" i="4"/>
  <c r="L194" i="4"/>
  <c r="L162" i="4"/>
  <c r="L130" i="4"/>
  <c r="L98" i="4"/>
  <c r="L249" i="4"/>
  <c r="L217" i="4"/>
  <c r="L185" i="4"/>
  <c r="L145" i="4"/>
  <c r="L33" i="4"/>
  <c r="L139" i="4"/>
  <c r="L252" i="4"/>
  <c r="L220" i="4"/>
  <c r="L188" i="4"/>
  <c r="L124" i="4"/>
  <c r="L107" i="4"/>
  <c r="L5" i="4"/>
  <c r="L219" i="4"/>
  <c r="L147" i="4"/>
  <c r="L129" i="4"/>
  <c r="L34" i="4"/>
  <c r="L7" i="4"/>
  <c r="L39" i="4"/>
  <c r="L248" i="4"/>
  <c r="L216" i="4"/>
  <c r="L184" i="4"/>
  <c r="L88" i="4"/>
  <c r="L56" i="4"/>
  <c r="L24" i="4"/>
  <c r="L167" i="4"/>
  <c r="L229" i="4"/>
  <c r="L109" i="4"/>
  <c r="L61" i="4"/>
  <c r="L12" i="4"/>
  <c r="L81" i="4"/>
  <c r="L237" i="4"/>
  <c r="L116" i="4"/>
  <c r="L212" i="4"/>
  <c r="L148" i="4"/>
  <c r="L43" i="4"/>
  <c r="L45" i="4"/>
  <c r="L125" i="4"/>
  <c r="L38" i="4"/>
  <c r="L154" i="4"/>
  <c r="L26" i="4"/>
  <c r="L241" i="4"/>
  <c r="L209" i="4"/>
  <c r="L177" i="4"/>
  <c r="L57" i="4"/>
  <c r="L152" i="4"/>
  <c r="L93" i="4"/>
  <c r="L140" i="4"/>
  <c r="L108" i="4"/>
  <c r="L243" i="4"/>
  <c r="L211" i="4"/>
  <c r="L179" i="4"/>
  <c r="L131" i="4"/>
  <c r="L70" i="4"/>
  <c r="L58" i="4"/>
  <c r="L137" i="4"/>
  <c r="L120" i="4"/>
  <c r="L80" i="4"/>
  <c r="L16" i="4"/>
  <c r="L161" i="4"/>
  <c r="L4" i="4"/>
  <c r="L231" i="4"/>
  <c r="L115" i="4"/>
  <c r="L246" i="4"/>
  <c r="L118" i="4"/>
  <c r="L157" i="4"/>
  <c r="L101" i="4"/>
  <c r="L27" i="4"/>
  <c r="L49" i="4"/>
  <c r="L221" i="4"/>
  <c r="L149" i="4"/>
  <c r="L164" i="4"/>
  <c r="L89" i="4"/>
  <c r="L20" i="4"/>
  <c r="L113" i="4"/>
  <c r="L21" i="4"/>
  <c r="L53" i="4"/>
  <c r="L85" i="4"/>
  <c r="L242" i="4"/>
  <c r="L210" i="4"/>
  <c r="L146" i="4"/>
  <c r="L114" i="4"/>
  <c r="L206" i="4"/>
  <c r="L23" i="4"/>
  <c r="L201" i="4"/>
  <c r="L87" i="4"/>
  <c r="L121" i="4"/>
  <c r="L214" i="4"/>
  <c r="L150" i="4"/>
  <c r="L86" i="4"/>
  <c r="L60" i="4"/>
  <c r="L92" i="4"/>
  <c r="L236" i="4"/>
  <c r="L204" i="4"/>
  <c r="L235" i="4"/>
  <c r="L203" i="4"/>
  <c r="L171" i="4"/>
  <c r="L91" i="4"/>
  <c r="L178" i="4"/>
  <c r="L142" i="4"/>
  <c r="L50" i="4"/>
  <c r="L18" i="4"/>
  <c r="L233" i="4"/>
  <c r="L169" i="4"/>
  <c r="L41" i="4"/>
  <c r="L254" i="4" l="1"/>
  <c r="O8" i="4" s="1"/>
  <c r="N13" i="4" s="1"/>
</calcChain>
</file>

<file path=xl/sharedStrings.xml><?xml version="1.0" encoding="utf-8"?>
<sst xmlns="http://schemas.openxmlformats.org/spreadsheetml/2006/main" count="506" uniqueCount="252">
  <si>
    <t>Date</t>
  </si>
  <si>
    <t>Adj Close</t>
  </si>
  <si>
    <t>Rendimiento simple</t>
  </si>
  <si>
    <t>Rendimiento logaritmico</t>
  </si>
  <si>
    <t>µ estimada</t>
  </si>
  <si>
    <t>σ estimada</t>
  </si>
  <si>
    <t>r</t>
  </si>
  <si>
    <t>n</t>
  </si>
  <si>
    <t>y mayor...</t>
  </si>
  <si>
    <t>Lim sup</t>
  </si>
  <si>
    <t>Lim inf</t>
  </si>
  <si>
    <t>Oj</t>
  </si>
  <si>
    <t>y menor…</t>
  </si>
  <si>
    <t>pj</t>
  </si>
  <si>
    <t>Ej</t>
  </si>
  <si>
    <t>T estadístico</t>
  </si>
  <si>
    <t>T cuantil</t>
  </si>
  <si>
    <t>alpha</t>
  </si>
  <si>
    <t>1-alpha</t>
  </si>
  <si>
    <t>Regla de desición:</t>
  </si>
  <si>
    <t>Si T estadístico de prueba es &gt;  T cuantil, se rechaza ho, si no, no se rechaza Ho</t>
  </si>
  <si>
    <t>zi</t>
  </si>
  <si>
    <t>φzi</t>
  </si>
  <si>
    <t>Regla de desición</t>
  </si>
  <si>
    <t>log(ui)</t>
  </si>
  <si>
    <t>log(1-u_n-i+1)</t>
  </si>
  <si>
    <t>(2i-1)/n</t>
  </si>
  <si>
    <t>i</t>
  </si>
  <si>
    <t>(log(ui)+log(1-u_n-i+1))*(2i-1)/n</t>
  </si>
  <si>
    <t>φzi ordenada</t>
  </si>
  <si>
    <t>Suma:</t>
  </si>
  <si>
    <t>Clase</t>
  </si>
  <si>
    <t>Frecuencia</t>
  </si>
  <si>
    <t>Rendimiento Logarítmico</t>
  </si>
  <si>
    <t>Rend. Simple*</t>
  </si>
  <si>
    <t>Rendimiento Logatirmico*</t>
  </si>
  <si>
    <t>j</t>
  </si>
  <si>
    <t>Lim Inf</t>
  </si>
  <si>
    <t>Lim Sup</t>
  </si>
  <si>
    <t>Pj</t>
  </si>
  <si>
    <t>(Oj-Ej)^2/Ej</t>
  </si>
  <si>
    <t>∞</t>
  </si>
  <si>
    <t>Información</t>
  </si>
  <si>
    <t>Prueba Chi Cuadrada</t>
  </si>
  <si>
    <t>T estimada</t>
  </si>
  <si>
    <t>µ</t>
  </si>
  <si>
    <t>σ</t>
  </si>
  <si>
    <t>Observación:</t>
  </si>
  <si>
    <t>N. muestra</t>
  </si>
  <si>
    <t>α</t>
  </si>
  <si>
    <t>Rendimiento Simple*</t>
  </si>
  <si>
    <t>Rend Logatirmico*</t>
  </si>
  <si>
    <t>ADJ Close</t>
  </si>
  <si>
    <t>Rendimiento</t>
  </si>
  <si>
    <t>10/16/2019</t>
  </si>
  <si>
    <t>10/17/2019</t>
  </si>
  <si>
    <t>10/18/2019</t>
  </si>
  <si>
    <t>prueba de normalidad Ho: los rendimientos simple siguen una distribucion normal con parametros estimados</t>
  </si>
  <si>
    <t>10/21/2019</t>
  </si>
  <si>
    <t>10/22/2019</t>
  </si>
  <si>
    <t>10/23/2019</t>
  </si>
  <si>
    <t>10/24/2019</t>
  </si>
  <si>
    <t>Mu estimada</t>
  </si>
  <si>
    <t>10/25/2019</t>
  </si>
  <si>
    <t>sigma estimada</t>
  </si>
  <si>
    <t>10/28/2019</t>
  </si>
  <si>
    <t>10/29/2019</t>
  </si>
  <si>
    <t>10/30/2019</t>
  </si>
  <si>
    <t>10/31/2019</t>
  </si>
  <si>
    <t>Limite inferior</t>
  </si>
  <si>
    <t>Bin</t>
  </si>
  <si>
    <t>(Oj-Ej)2/Ej</t>
  </si>
  <si>
    <t>Y menos</t>
  </si>
  <si>
    <t>11/13/2019</t>
  </si>
  <si>
    <t>11/14/2019</t>
  </si>
  <si>
    <t>More</t>
  </si>
  <si>
    <t>11/15/2019</t>
  </si>
  <si>
    <t>T est</t>
  </si>
  <si>
    <t>11/19/2019</t>
  </si>
  <si>
    <t>T cuart</t>
  </si>
  <si>
    <t>11/20/2019</t>
  </si>
  <si>
    <t>Alpha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</si>
  <si>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</si>
  <si>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</si>
  <si>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</si>
  <si>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</si>
  <si>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</si>
  <si>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</si>
  <si>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</si>
  <si>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</si>
  <si>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</si>
  <si>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</si>
  <si>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</si>
  <si>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</si>
  <si>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</si>
  <si>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</si>
  <si>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</si>
  <si>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</si>
  <si>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</si>
  <si>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</si>
  <si>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</si>
  <si>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</si>
  <si>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</si>
  <si>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</si>
  <si>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</si>
  <si>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</si>
  <si>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</si>
  <si>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</si>
  <si>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</si>
  <si>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</si>
  <si>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</si>
  <si>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</si>
  <si>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</si>
  <si>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</si>
  <si>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</si>
  <si>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</si>
  <si>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</si>
  <si>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</si>
  <si>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</si>
  <si>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</si>
  <si>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</si>
  <si>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</si>
  <si>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</si>
  <si>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</si>
  <si>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</si>
  <si>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</si>
  <si>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</si>
  <si>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</si>
  <si>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</si>
  <si>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</si>
  <si>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</si>
  <si>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</si>
  <si>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</si>
  <si>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</si>
  <si>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</si>
  <si>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</si>
  <si>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</si>
  <si>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</si>
  <si>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</si>
  <si>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</si>
  <si>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</si>
  <si>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</si>
  <si>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</si>
  <si>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</si>
  <si>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</si>
  <si>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</si>
  <si>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</si>
  <si>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</si>
  <si>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</si>
  <si>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</si>
  <si>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</si>
  <si>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</si>
  <si>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</si>
  <si>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</si>
  <si>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</si>
  <si>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</si>
  <si>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</si>
  <si>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</si>
  <si>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</si>
  <si>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</si>
  <si>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</si>
  <si>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</si>
  <si>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</si>
  <si>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</si>
  <si>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</si>
  <si>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</si>
  <si>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</si>
  <si>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</si>
  <si>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</si>
  <si>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</si>
  <si>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</si>
  <si>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</si>
  <si>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</si>
  <si>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</si>
  <si>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</si>
  <si>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</si>
  <si>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</si>
  <si>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</si>
  <si>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</si>
  <si>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</si>
  <si>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</si>
  <si>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</si>
  <si>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</si>
  <si>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</si>
  <si>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</si>
  <si>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</si>
  <si>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</si>
  <si>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</si>
  <si>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</si>
  <si>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</si>
  <si>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</si>
  <si>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</si>
  <si>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</si>
  <si>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</si>
  <si>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</si>
  <si>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</si>
  <si>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</si>
  <si>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</si>
  <si>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</si>
  <si>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</si>
  <si>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</si>
  <si>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</si>
  <si>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</si>
  <si>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</si>
  <si>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</si>
  <si>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</si>
  <si>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</si>
  <si>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</si>
  <si>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</si>
  <si>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</si>
  <si>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</si>
  <si>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</si>
  <si>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</si>
  <si>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</si>
  <si>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</si>
  <si>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</si>
  <si>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</si>
  <si>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</si>
  <si>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</si>
  <si>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</si>
  <si>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</si>
  <si>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</si>
  <si>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Criterio</t>
  </si>
  <si>
    <t>W cuantil</t>
  </si>
  <si>
    <t>A</t>
  </si>
  <si>
    <t>Sigma Estimada</t>
  </si>
  <si>
    <t>Mu Estimada</t>
  </si>
  <si>
    <t>Sumando</t>
  </si>
  <si>
    <t>Ponderador</t>
  </si>
  <si>
    <r>
      <rPr>
        <sz val="14"/>
        <color theme="1"/>
        <rFont val="Calibri"/>
        <family val="2"/>
        <scheme val="minor"/>
      </rPr>
      <t>u</t>
    </r>
    <r>
      <rPr>
        <sz val="8"/>
        <color theme="1"/>
        <rFont val="Calibri"/>
        <family val="2"/>
        <scheme val="minor"/>
      </rPr>
      <t>(i+)</t>
    </r>
  </si>
  <si>
    <r>
      <rPr>
        <sz val="14"/>
        <color theme="1"/>
        <rFont val="Calibri"/>
        <family val="2"/>
        <scheme val="minor"/>
      </rPr>
      <t>u</t>
    </r>
    <r>
      <rPr>
        <sz val="8"/>
        <color theme="1"/>
        <rFont val="Calibri"/>
        <family val="2"/>
        <scheme val="minor"/>
      </rPr>
      <t>(i-)</t>
    </r>
  </si>
  <si>
    <t>ui</t>
  </si>
  <si>
    <t>Rendimiento Estandar</t>
  </si>
  <si>
    <t>Rendimientos Simples</t>
  </si>
  <si>
    <t>Rendimientos Simples*</t>
  </si>
  <si>
    <t>ln</t>
  </si>
  <si>
    <t>u(i) - -&gt; +</t>
  </si>
  <si>
    <t>u(i) + -&gt; -</t>
  </si>
  <si>
    <t>vs</t>
  </si>
  <si>
    <t>w cuantil</t>
  </si>
  <si>
    <t>Rendimientos logaritmicos</t>
  </si>
  <si>
    <t>Rendimientos logaritmicos*</t>
  </si>
  <si>
    <t>H0: Los rendimientos logaritmicos siguen una distribución log-normal con parametros estimados</t>
  </si>
  <si>
    <t>H1: Los rendimientos logaritmicos no siguen una distribución log-normal con parametros estimados</t>
  </si>
  <si>
    <t>Prueba de normalidad para rendimientos simples utilizando Ji cuadrada</t>
  </si>
  <si>
    <t>Prueba de bondad: Normal para rendimientos simples con los parametros estimados(Utilizando AD-lili)</t>
  </si>
  <si>
    <t>Prueba de bondad: log-normal sobre los rendimientos Simples (Utilizando AS-lilli)</t>
  </si>
  <si>
    <t>Prueba de bondad: Ji cuadrada con el rendimiento logaritmico</t>
  </si>
  <si>
    <r>
      <t>(Oj-Ej)</t>
    </r>
    <r>
      <rPr>
        <sz val="12"/>
        <color theme="1"/>
        <rFont val="Century Gothic"/>
        <family val="2"/>
      </rPr>
      <t>²</t>
    </r>
    <r>
      <rPr>
        <i/>
        <sz val="12"/>
        <color theme="1"/>
        <rFont val="Century Gothic"/>
        <family val="2"/>
      </rPr>
      <t>/Ej</t>
    </r>
  </si>
  <si>
    <t>Estadístico de prueba An²</t>
  </si>
  <si>
    <t>w1-α</t>
  </si>
  <si>
    <t>Se rechaza H0 si An²&gt;w1-α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</si>
</sst>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0.00000"/>
    <numFmt numFmtId="165" formatCode="0.00000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4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theme="1"/>
      <name val="Bahnschrift"/>
      <family val="2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Berlin Sans FB Demi"/>
      <family val="2"/>
    </font>
    <font>
      <sz val="12"/>
      <color theme="0"/>
      <name val="Century Gothic"/>
      <family val="2"/>
    </font>
    <font>
      <sz val="12"/>
      <color theme="1"/>
      <name val="Century Gothic"/>
      <family val="2"/>
    </font>
    <font>
      <i/>
      <sz val="12"/>
      <color theme="1"/>
      <name val="Century Gothic"/>
      <family val="2"/>
    </font>
    <font>
      <b/>
      <i/>
      <sz val="12"/>
      <color theme="1"/>
      <name val="Century Gothic"/>
      <family val="2"/>
    </font>
    <font>
      <b/>
      <sz val="12"/>
      <color theme="1"/>
      <name val="Century Gothic"/>
      <family val="2"/>
    </font>
    <font>
      <i/>
      <sz val="12"/>
      <color theme="0"/>
      <name val="Century Gothic"/>
      <family val="2"/>
    </font>
    <font>
      <sz val="12"/>
      <color theme="5" tint="0.39997558519241921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42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0" xfId="0" applyFill="1" applyBorder="1" applyAlignme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0" fontId="3" fillId="7" borderId="3" xfId="0" applyFont="1" applyFill="1" applyBorder="1"/>
    <xf numFmtId="0" fontId="3" fillId="4" borderId="3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10" xfId="0" applyBorder="1"/>
    <xf numFmtId="0" fontId="0" fillId="0" borderId="12" xfId="0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0" fillId="0" borderId="13" xfId="0" applyBorder="1"/>
    <xf numFmtId="14" fontId="0" fillId="0" borderId="13" xfId="0" applyNumberFormat="1" applyBorder="1"/>
    <xf numFmtId="0" fontId="10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8" fillId="0" borderId="13" xfId="0" applyFont="1" applyBorder="1"/>
    <xf numFmtId="0" fontId="10" fillId="14" borderId="1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1" fillId="14" borderId="13" xfId="0" applyFont="1" applyFill="1" applyBorder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0" fontId="0" fillId="3" borderId="1" xfId="0" applyFill="1" applyBorder="1" applyAlignment="1">
      <alignment wrapText="1"/>
    </xf>
    <xf numFmtId="0" fontId="0" fillId="0" borderId="17" xfId="0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/>
    <xf numFmtId="165" fontId="0" fillId="0" borderId="0" xfId="1" applyNumberFormat="1" applyFont="1"/>
    <xf numFmtId="0" fontId="0" fillId="0" borderId="19" xfId="0" applyBorder="1"/>
    <xf numFmtId="0" fontId="0" fillId="15" borderId="20" xfId="0" applyFill="1" applyBorder="1"/>
    <xf numFmtId="0" fontId="0" fillId="0" borderId="20" xfId="0" applyBorder="1"/>
    <xf numFmtId="0" fontId="0" fillId="15" borderId="21" xfId="0" applyFill="1" applyBorder="1"/>
    <xf numFmtId="0" fontId="0" fillId="0" borderId="22" xfId="0" applyBorder="1"/>
    <xf numFmtId="0" fontId="0" fillId="0" borderId="0" xfId="0" applyAlignment="1">
      <alignment horizontal="center" wrapText="1"/>
    </xf>
    <xf numFmtId="0" fontId="0" fillId="15" borderId="1" xfId="0" applyFill="1" applyBorder="1"/>
    <xf numFmtId="0" fontId="0" fillId="15" borderId="4" xfId="0" applyFill="1" applyBorder="1"/>
    <xf numFmtId="165" fontId="0" fillId="0" borderId="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5" borderId="23" xfId="0" applyFill="1" applyBorder="1"/>
    <xf numFmtId="0" fontId="3" fillId="0" borderId="0" xfId="0" applyFont="1"/>
    <xf numFmtId="166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/>
    <xf numFmtId="0" fontId="4" fillId="17" borderId="23" xfId="0" applyFont="1" applyFill="1" applyBorder="1"/>
    <xf numFmtId="0" fontId="4" fillId="17" borderId="1" xfId="0" applyFont="1" applyFill="1" applyBorder="1"/>
    <xf numFmtId="0" fontId="4" fillId="17" borderId="4" xfId="0" applyFont="1" applyFill="1" applyBorder="1"/>
    <xf numFmtId="0" fontId="7" fillId="17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16" borderId="9" xfId="0" applyFill="1" applyBorder="1" applyAlignment="1"/>
    <xf numFmtId="0" fontId="0" fillId="16" borderId="24" xfId="0" applyFill="1" applyBorder="1" applyAlignment="1"/>
    <xf numFmtId="0" fontId="0" fillId="16" borderId="10" xfId="0" applyFill="1" applyBorder="1" applyAlignment="1"/>
    <xf numFmtId="0" fontId="0" fillId="16" borderId="25" xfId="0" applyFill="1" applyBorder="1" applyAlignment="1"/>
    <xf numFmtId="0" fontId="0" fillId="16" borderId="17" xfId="0" applyFill="1" applyBorder="1" applyAlignment="1"/>
    <xf numFmtId="0" fontId="0" fillId="16" borderId="11" xfId="0" applyFill="1" applyBorder="1" applyAlignment="1"/>
    <xf numFmtId="0" fontId="0" fillId="16" borderId="5" xfId="0" applyFill="1" applyBorder="1" applyAlignment="1"/>
    <xf numFmtId="0" fontId="0" fillId="16" borderId="2" xfId="0" applyFill="1" applyBorder="1" applyAlignment="1"/>
    <xf numFmtId="0" fontId="0" fillId="16" borderId="0" xfId="0" applyFill="1" applyBorder="1" applyAlignment="1"/>
    <xf numFmtId="0" fontId="10" fillId="3" borderId="13" xfId="0" applyFont="1" applyFill="1" applyBorder="1" applyAlignment="1">
      <alignment horizontal="center"/>
    </xf>
    <xf numFmtId="0" fontId="10" fillId="13" borderId="13" xfId="0" applyFont="1" applyFill="1" applyBorder="1" applyAlignment="1">
      <alignment horizontal="center"/>
    </xf>
    <xf numFmtId="0" fontId="10" fillId="14" borderId="13" xfId="0" applyFont="1" applyFill="1" applyBorder="1" applyAlignment="1">
      <alignment horizontal="center"/>
    </xf>
    <xf numFmtId="0" fontId="13" fillId="15" borderId="0" xfId="0" applyFont="1" applyFill="1" applyAlignment="1">
      <alignment horizontal="center"/>
    </xf>
    <xf numFmtId="0" fontId="14" fillId="16" borderId="14" xfId="0" applyFont="1" applyFill="1" applyBorder="1" applyAlignment="1">
      <alignment horizontal="center"/>
    </xf>
    <xf numFmtId="0" fontId="14" fillId="16" borderId="15" xfId="0" applyFont="1" applyFill="1" applyBorder="1" applyAlignment="1">
      <alignment horizontal="center"/>
    </xf>
    <xf numFmtId="0" fontId="14" fillId="16" borderId="16" xfId="0" applyFont="1" applyFill="1" applyBorder="1" applyAlignment="1">
      <alignment horizontal="center"/>
    </xf>
    <xf numFmtId="0" fontId="17" fillId="15" borderId="0" xfId="0" applyFont="1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16" borderId="9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17" fillId="17" borderId="0" xfId="0" applyFont="1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18" fillId="18" borderId="4" xfId="0" applyFont="1" applyFill="1" applyBorder="1"/>
    <xf numFmtId="14" fontId="19" fillId="0" borderId="0" xfId="0" applyNumberFormat="1" applyFont="1"/>
    <xf numFmtId="0" fontId="19" fillId="0" borderId="0" xfId="0" applyFont="1"/>
    <xf numFmtId="0" fontId="19" fillId="0" borderId="0" xfId="0" applyFont="1" applyFill="1" applyBorder="1" applyAlignment="1"/>
    <xf numFmtId="0" fontId="19" fillId="0" borderId="5" xfId="0" applyFont="1" applyFill="1" applyBorder="1" applyAlignment="1"/>
    <xf numFmtId="0" fontId="19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19" borderId="0" xfId="0" applyFont="1" applyFill="1" applyAlignment="1">
      <alignment horizontal="center"/>
    </xf>
    <xf numFmtId="0" fontId="20" fillId="19" borderId="6" xfId="0" applyFont="1" applyFill="1" applyBorder="1" applyAlignment="1">
      <alignment horizontal="center"/>
    </xf>
    <xf numFmtId="0" fontId="20" fillId="19" borderId="0" xfId="0" applyFont="1" applyFill="1" applyAlignment="1">
      <alignment horizontal="center"/>
    </xf>
    <xf numFmtId="0" fontId="19" fillId="19" borderId="5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0" fontId="19" fillId="7" borderId="0" xfId="0" applyFont="1" applyFill="1"/>
    <xf numFmtId="0" fontId="21" fillId="0" borderId="0" xfId="0" applyFont="1"/>
    <xf numFmtId="0" fontId="22" fillId="8" borderId="0" xfId="0" applyFont="1" applyFill="1" applyAlignment="1">
      <alignment horizontal="center"/>
    </xf>
    <xf numFmtId="0" fontId="19" fillId="2" borderId="1" xfId="0" applyFont="1" applyFill="1" applyBorder="1"/>
    <xf numFmtId="0" fontId="19" fillId="0" borderId="3" xfId="0" applyFont="1" applyBorder="1"/>
    <xf numFmtId="0" fontId="19" fillId="3" borderId="1" xfId="0" applyFont="1" applyFill="1" applyBorder="1"/>
    <xf numFmtId="0" fontId="19" fillId="4" borderId="1" xfId="0" applyFont="1" applyFill="1" applyBorder="1"/>
    <xf numFmtId="0" fontId="19" fillId="5" borderId="4" xfId="0" applyFont="1" applyFill="1" applyBorder="1"/>
    <xf numFmtId="0" fontId="19" fillId="0" borderId="2" xfId="0" applyFont="1" applyBorder="1"/>
    <xf numFmtId="0" fontId="19" fillId="9" borderId="1" xfId="0" applyFont="1" applyFill="1" applyBorder="1"/>
    <xf numFmtId="0" fontId="19" fillId="2" borderId="1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0" fontId="18" fillId="18" borderId="0" xfId="0" applyFont="1" applyFill="1" applyAlignment="1">
      <alignment horizontal="center"/>
    </xf>
    <xf numFmtId="0" fontId="18" fillId="20" borderId="4" xfId="0" applyFont="1" applyFill="1" applyBorder="1"/>
    <xf numFmtId="0" fontId="23" fillId="20" borderId="4" xfId="0" applyFont="1" applyFill="1" applyBorder="1" applyAlignment="1">
      <alignment horizontal="center"/>
    </xf>
    <xf numFmtId="0" fontId="24" fillId="0" borderId="0" xfId="0" applyFont="1"/>
    <xf numFmtId="0" fontId="19" fillId="0" borderId="0" xfId="0" applyFont="1" applyFill="1" applyBorder="1"/>
    <xf numFmtId="0" fontId="19" fillId="0" borderId="0" xfId="0" applyFont="1" applyBorder="1"/>
    <xf numFmtId="0" fontId="18" fillId="0" borderId="0" xfId="0" applyFont="1"/>
    <xf numFmtId="0" fontId="19" fillId="10" borderId="1" xfId="0" applyFont="1" applyFill="1" applyBorder="1"/>
    <xf numFmtId="0" fontId="20" fillId="12" borderId="9" xfId="0" applyFont="1" applyFill="1" applyBorder="1"/>
    <xf numFmtId="0" fontId="19" fillId="0" borderId="10" xfId="0" applyFont="1" applyBorder="1"/>
    <xf numFmtId="0" fontId="19" fillId="3" borderId="11" xfId="0" applyFont="1" applyFill="1" applyBorder="1"/>
    <xf numFmtId="0" fontId="19" fillId="2" borderId="0" xfId="0" applyFont="1" applyFill="1"/>
    <xf numFmtId="0" fontId="21" fillId="11" borderId="24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2" fillId="21" borderId="0" xfId="0" applyFont="1" applyFill="1"/>
  </cellXfs>
  <cellStyles count="2">
    <cellStyle name="Moneda" xfId="1" builtinId="4"/>
    <cellStyle name="Normal" xfId="0" builtinId="0"/>
  </cellStyles>
  <dxfs count="43"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  <numFmt numFmtId="19" formatCode="dd/mm/yyyy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  <numFmt numFmtId="19" formatCode="dd/mm/yyyy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5" formatCode="0.000000"/>
    </dxf>
    <dxf>
      <numFmt numFmtId="165" formatCode="0.000000"/>
    </dxf>
    <dxf>
      <numFmt numFmtId="165" formatCode="0.000000"/>
    </dxf>
    <dxf>
      <numFmt numFmtId="166" formatCode="0.00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00"/>
    </dxf>
    <dxf>
      <numFmt numFmtId="165" formatCode="0.000000"/>
    </dxf>
    <dxf>
      <numFmt numFmtId="166" formatCode="0.00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0000"/>
    </dxf>
    <dxf>
      <numFmt numFmtId="12" formatCode="&quot;$&quot;#,##0.00;[Red]\-&quot;$&quot;#,##0.0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2" formatCode="&quot;$&quot;#,##0.00;[Red]\-&quot;$&quot;#,##0.0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99"/>
      <color rgb="FFCC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Rendimientos simples.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'PChiCuadradaSimple '!$J$7:$J$14</c:f>
              <c:strCache>
                <c:ptCount val="8"/>
                <c:pt idx="0">
                  <c:v>0.168984136</c:v>
                </c:pt>
                <c:pt idx="1">
                  <c:v>0.186230169</c:v>
                </c:pt>
                <c:pt idx="2">
                  <c:v>0.203476203</c:v>
                </c:pt>
                <c:pt idx="3">
                  <c:v>0.220722237</c:v>
                </c:pt>
                <c:pt idx="4">
                  <c:v>0.237968271</c:v>
                </c:pt>
                <c:pt idx="5">
                  <c:v>0.255214305</c:v>
                </c:pt>
                <c:pt idx="6">
                  <c:v>0.272460339</c:v>
                </c:pt>
                <c:pt idx="7">
                  <c:v>∞</c:v>
                </c:pt>
              </c:strCache>
            </c:strRef>
          </c:cat>
          <c:val>
            <c:numRef>
              <c:f>'PChiCuadradaSimple '!$K$7:$K$14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46</c:v>
                </c:pt>
                <c:pt idx="3">
                  <c:v>76</c:v>
                </c:pt>
                <c:pt idx="4">
                  <c:v>66</c:v>
                </c:pt>
                <c:pt idx="5">
                  <c:v>22</c:v>
                </c:pt>
                <c:pt idx="6">
                  <c:v>16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4-43BC-B33F-38F171F52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5596336"/>
        <c:axId val="1254808528"/>
      </c:barChart>
      <c:catAx>
        <c:axId val="125559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4808528"/>
        <c:crosses val="autoZero"/>
        <c:auto val="1"/>
        <c:lblAlgn val="ctr"/>
        <c:lblOffset val="100"/>
        <c:noMultiLvlLbl val="0"/>
      </c:catAx>
      <c:valAx>
        <c:axId val="12548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559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Rendimientos Logaritmicos.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PChiCuadradaLog!$J$7:$J$13</c:f>
              <c:strCache>
                <c:ptCount val="7"/>
                <c:pt idx="0">
                  <c:v>0.18572463</c:v>
                </c:pt>
                <c:pt idx="1">
                  <c:v>0.202869556</c:v>
                </c:pt>
                <c:pt idx="2">
                  <c:v>0.220014482</c:v>
                </c:pt>
                <c:pt idx="3">
                  <c:v>0.237159407</c:v>
                </c:pt>
                <c:pt idx="4">
                  <c:v>0.254304333</c:v>
                </c:pt>
                <c:pt idx="5">
                  <c:v>0.271449259</c:v>
                </c:pt>
                <c:pt idx="6">
                  <c:v>∞</c:v>
                </c:pt>
              </c:strCache>
            </c:strRef>
          </c:cat>
          <c:val>
            <c:numRef>
              <c:f>PChiCuadradaLog!$K$7:$K$13</c:f>
              <c:numCache>
                <c:formatCode>General</c:formatCode>
                <c:ptCount val="7"/>
                <c:pt idx="0">
                  <c:v>9</c:v>
                </c:pt>
                <c:pt idx="1">
                  <c:v>35</c:v>
                </c:pt>
                <c:pt idx="2">
                  <c:v>54</c:v>
                </c:pt>
                <c:pt idx="3">
                  <c:v>82</c:v>
                </c:pt>
                <c:pt idx="4">
                  <c:v>41</c:v>
                </c:pt>
                <c:pt idx="5">
                  <c:v>18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B-477F-88EC-EF876EDF8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8695344"/>
        <c:axId val="1254855952"/>
      </c:barChart>
      <c:catAx>
        <c:axId val="146869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4855952"/>
        <c:crosses val="autoZero"/>
        <c:auto val="1"/>
        <c:lblAlgn val="ctr"/>
        <c:lblOffset val="100"/>
        <c:noMultiLvlLbl val="0"/>
      </c:catAx>
      <c:valAx>
        <c:axId val="125485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869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'PBA NORMAL ji Cuadrada'!$G$16:$G$23</c:f>
              <c:strCache>
                <c:ptCount val="8"/>
                <c:pt idx="0">
                  <c:v>-0.054873117</c:v>
                </c:pt>
                <c:pt idx="1">
                  <c:v>-0.037734029</c:v>
                </c:pt>
                <c:pt idx="2">
                  <c:v>-0.020594942</c:v>
                </c:pt>
                <c:pt idx="3">
                  <c:v>-0.003455855</c:v>
                </c:pt>
                <c:pt idx="4">
                  <c:v>0.013683233</c:v>
                </c:pt>
                <c:pt idx="5">
                  <c:v>0.03082232</c:v>
                </c:pt>
                <c:pt idx="6">
                  <c:v>0.047961407</c:v>
                </c:pt>
                <c:pt idx="7">
                  <c:v>More</c:v>
                </c:pt>
              </c:strCache>
            </c:strRef>
          </c:cat>
          <c:val>
            <c:numRef>
              <c:f>'PBA NORMAL ji Cuadrada'!$H$16:$H$23</c:f>
              <c:numCache>
                <c:formatCode>General</c:formatCode>
                <c:ptCount val="8"/>
                <c:pt idx="0">
                  <c:v>7</c:v>
                </c:pt>
                <c:pt idx="1">
                  <c:v>13</c:v>
                </c:pt>
                <c:pt idx="2">
                  <c:v>25</c:v>
                </c:pt>
                <c:pt idx="3">
                  <c:v>67</c:v>
                </c:pt>
                <c:pt idx="4">
                  <c:v>72</c:v>
                </c:pt>
                <c:pt idx="5">
                  <c:v>48</c:v>
                </c:pt>
                <c:pt idx="6">
                  <c:v>12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A-4031-9D6D-F40A56A439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9359360"/>
        <c:axId val="549353784"/>
      </c:barChart>
      <c:catAx>
        <c:axId val="54935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9353784"/>
        <c:crosses val="autoZero"/>
        <c:auto val="1"/>
        <c:lblAlgn val="ctr"/>
        <c:lblOffset val="100"/>
        <c:noMultiLvlLbl val="0"/>
      </c:catAx>
      <c:valAx>
        <c:axId val="54935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935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'Ji-cuadrada.rendimientos log'!$K$9:$K$24</c:f>
              <c:strCache>
                <c:ptCount val="16"/>
                <c:pt idx="0">
                  <c:v>-0.125461262</c:v>
                </c:pt>
                <c:pt idx="1">
                  <c:v>-0.108316336</c:v>
                </c:pt>
                <c:pt idx="2">
                  <c:v>-0.09117141</c:v>
                </c:pt>
                <c:pt idx="3">
                  <c:v>-0.074026485</c:v>
                </c:pt>
                <c:pt idx="4">
                  <c:v>-0.056881559</c:v>
                </c:pt>
                <c:pt idx="5">
                  <c:v>-0.039736633</c:v>
                </c:pt>
                <c:pt idx="6">
                  <c:v>-0.022591707</c:v>
                </c:pt>
                <c:pt idx="7">
                  <c:v>-0.005446781</c:v>
                </c:pt>
                <c:pt idx="8">
                  <c:v>0.011698145</c:v>
                </c:pt>
                <c:pt idx="9">
                  <c:v>0.028843071</c:v>
                </c:pt>
                <c:pt idx="10">
                  <c:v>0.045987997</c:v>
                </c:pt>
                <c:pt idx="11">
                  <c:v>0.063132923</c:v>
                </c:pt>
                <c:pt idx="12">
                  <c:v>0.080277849</c:v>
                </c:pt>
                <c:pt idx="13">
                  <c:v>0.097422775</c:v>
                </c:pt>
                <c:pt idx="14">
                  <c:v>0.114567701</c:v>
                </c:pt>
                <c:pt idx="15">
                  <c:v>y mayor...</c:v>
                </c:pt>
              </c:strCache>
            </c:strRef>
          </c:cat>
          <c:val>
            <c:numRef>
              <c:f>'Ji-cuadrada.rendimientos log'!$L$9:$L$24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6</c:v>
                </c:pt>
                <c:pt idx="6">
                  <c:v>35</c:v>
                </c:pt>
                <c:pt idx="7">
                  <c:v>54</c:v>
                </c:pt>
                <c:pt idx="8">
                  <c:v>82</c:v>
                </c:pt>
                <c:pt idx="9">
                  <c:v>41</c:v>
                </c:pt>
                <c:pt idx="10">
                  <c:v>18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9B-40E1-94C2-3A76A4AA4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850527"/>
        <c:axId val="754524287"/>
      </c:barChart>
      <c:catAx>
        <c:axId val="959850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4524287"/>
        <c:crosses val="autoZero"/>
        <c:auto val="1"/>
        <c:lblAlgn val="ctr"/>
        <c:lblOffset val="100"/>
        <c:noMultiLvlLbl val="0"/>
      </c:catAx>
      <c:valAx>
        <c:axId val="754524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98505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'Ji-cuadrada.rendimientos log'!$J$63:$J$69</c:f>
              <c:strCache>
                <c:ptCount val="7"/>
                <c:pt idx="0">
                  <c:v>-0.039736633</c:v>
                </c:pt>
                <c:pt idx="1">
                  <c:v>-0.022591707</c:v>
                </c:pt>
                <c:pt idx="2">
                  <c:v>-0.005446781</c:v>
                </c:pt>
                <c:pt idx="3">
                  <c:v>0.011698145</c:v>
                </c:pt>
                <c:pt idx="4">
                  <c:v>0.028843071</c:v>
                </c:pt>
                <c:pt idx="5">
                  <c:v>0.045987997</c:v>
                </c:pt>
                <c:pt idx="6">
                  <c:v>y mayor...</c:v>
                </c:pt>
              </c:strCache>
            </c:strRef>
          </c:cat>
          <c:val>
            <c:numRef>
              <c:f>'Ji-cuadrada.rendimientos log'!$K$63:$K$69</c:f>
              <c:numCache>
                <c:formatCode>General</c:formatCode>
                <c:ptCount val="7"/>
                <c:pt idx="0">
                  <c:v>9</c:v>
                </c:pt>
                <c:pt idx="1">
                  <c:v>35</c:v>
                </c:pt>
                <c:pt idx="2">
                  <c:v>54</c:v>
                </c:pt>
                <c:pt idx="3">
                  <c:v>82</c:v>
                </c:pt>
                <c:pt idx="4">
                  <c:v>41</c:v>
                </c:pt>
                <c:pt idx="5">
                  <c:v>18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2-424B-9B38-C43C9141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593839"/>
        <c:axId val="573773263"/>
      </c:barChart>
      <c:catAx>
        <c:axId val="4759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Clase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3773263"/>
        <c:crosses val="autoZero"/>
        <c:auto val="1"/>
        <c:lblAlgn val="ctr"/>
        <c:lblOffset val="100"/>
        <c:noMultiLvlLbl val="0"/>
      </c:catAx>
      <c:valAx>
        <c:axId val="5737732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5938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21</xdr:row>
      <xdr:rowOff>104775</xdr:rowOff>
    </xdr:from>
    <xdr:to>
      <xdr:col>16</xdr:col>
      <xdr:colOff>0</xdr:colOff>
      <xdr:row>40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5BF51-1D1C-4753-B792-DF79CF44C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9525</xdr:rowOff>
    </xdr:from>
    <xdr:to>
      <xdr:col>16</xdr:col>
      <xdr:colOff>0</xdr:colOff>
      <xdr:row>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528A42D-464D-47FC-8CF3-49B2F65656A2}"/>
            </a:ext>
          </a:extLst>
        </xdr:cNvPr>
        <xdr:cNvSpPr/>
      </xdr:nvSpPr>
      <xdr:spPr>
        <a:xfrm>
          <a:off x="0" y="9525"/>
          <a:ext cx="92392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/>
            <a:t>PRUEBA</a:t>
          </a:r>
          <a:r>
            <a:rPr lang="es-MX" sz="1800" baseline="0"/>
            <a:t> DE BONDAD DE AJUSTE: CHI CUADRADA PARA RENDIMIENTOS LOGARÍTMICOS CON PARÁMETROS ESTIMADOS (2).</a:t>
          </a:r>
          <a:endParaRPr lang="es-MX" sz="1800"/>
        </a:p>
      </xdr:txBody>
    </xdr:sp>
    <xdr:clientData/>
  </xdr:twoCellAnchor>
  <xdr:twoCellAnchor>
    <xdr:from>
      <xdr:col>11</xdr:col>
      <xdr:colOff>148166</xdr:colOff>
      <xdr:row>14</xdr:row>
      <xdr:rowOff>148166</xdr:rowOff>
    </xdr:from>
    <xdr:to>
      <xdr:col>15</xdr:col>
      <xdr:colOff>603250</xdr:colOff>
      <xdr:row>20</xdr:row>
      <xdr:rowOff>105833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C18671C-FA9B-4D61-8B55-AE794C500749}"/>
            </a:ext>
          </a:extLst>
        </xdr:cNvPr>
        <xdr:cNvSpPr/>
      </xdr:nvSpPr>
      <xdr:spPr>
        <a:xfrm>
          <a:off x="5729816" y="2872316"/>
          <a:ext cx="3274484" cy="11006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H0: Los rendimientos siguen una distribución</a:t>
          </a:r>
          <a:r>
            <a:rPr lang="es-MX" sz="1100" baseline="0"/>
            <a:t> lognormal con parámetros estimados.</a:t>
          </a:r>
        </a:p>
        <a:p>
          <a:pPr algn="l"/>
          <a:endParaRPr lang="es-MX" sz="1100" baseline="0"/>
        </a:p>
        <a:p>
          <a:pPr algn="l"/>
          <a:r>
            <a:rPr lang="es-MX" sz="1100" baseline="0"/>
            <a:t>H1: Los rendimientos no siguen una distribución lognormal con parametros estimados.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B039A8-1D4C-47FF-8EB6-B92056AD612E}"/>
            </a:ext>
          </a:extLst>
        </xdr:cNvPr>
        <xdr:cNvSpPr/>
      </xdr:nvSpPr>
      <xdr:spPr>
        <a:xfrm>
          <a:off x="0" y="0"/>
          <a:ext cx="9239250" cy="762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800"/>
            <a:t>PRUEBA</a:t>
          </a:r>
          <a:r>
            <a:rPr lang="es-MX" sz="1800" baseline="0"/>
            <a:t> DE BONDAD DE AJUSTE: CHI CUADRADA PARA RENDIMIENTOS SIMPLES CON PARÁMETROS ESTIMADOS (2).</a:t>
          </a:r>
          <a:endParaRPr lang="es-MX" sz="1800"/>
        </a:p>
      </xdr:txBody>
    </xdr:sp>
    <xdr:clientData/>
  </xdr:twoCellAnchor>
  <xdr:twoCellAnchor>
    <xdr:from>
      <xdr:col>6</xdr:col>
      <xdr:colOff>9525</xdr:colOff>
      <xdr:row>21</xdr:row>
      <xdr:rowOff>133348</xdr:rowOff>
    </xdr:from>
    <xdr:to>
      <xdr:col>16</xdr:col>
      <xdr:colOff>0</xdr:colOff>
      <xdr:row>40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69B055-8513-4700-AF5A-817E5E570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162984</xdr:colOff>
      <xdr:row>14</xdr:row>
      <xdr:rowOff>120649</xdr:rowOff>
    </xdr:from>
    <xdr:to>
      <xdr:col>15</xdr:col>
      <xdr:colOff>677334</xdr:colOff>
      <xdr:row>20</xdr:row>
      <xdr:rowOff>78316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4118493-0EC6-4CAF-AFAD-020A7EA01BD3}"/>
            </a:ext>
          </a:extLst>
        </xdr:cNvPr>
        <xdr:cNvSpPr/>
      </xdr:nvSpPr>
      <xdr:spPr>
        <a:xfrm>
          <a:off x="6020859" y="2835274"/>
          <a:ext cx="3086100" cy="110066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H0: Los rendimientos siguen una distribución</a:t>
          </a:r>
          <a:r>
            <a:rPr lang="es-MX" sz="1100" baseline="0"/>
            <a:t> lognormal con parámetros estimados.</a:t>
          </a:r>
        </a:p>
        <a:p>
          <a:pPr algn="l"/>
          <a:endParaRPr lang="es-MX" sz="1100" baseline="0"/>
        </a:p>
        <a:p>
          <a:pPr algn="l"/>
          <a:r>
            <a:rPr lang="es-MX" sz="1100" baseline="0"/>
            <a:t>H1: Los rendimientos no siguen una distribución lognormal con parametros estimados.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201684</xdr:colOff>
      <xdr:row>27</xdr:row>
      <xdr:rowOff>57222</xdr:rowOff>
    </xdr:from>
    <xdr:to>
      <xdr:col>14</xdr:col>
      <xdr:colOff>488156</xdr:colOff>
      <xdr:row>41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C2044-268E-4AF9-BD51-90953D4F8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428625</xdr:colOff>
      <xdr:row>4</xdr:row>
      <xdr:rowOff>47625</xdr:rowOff>
    </xdr:from>
    <xdr:to>
      <xdr:col>10</xdr:col>
      <xdr:colOff>511968</xdr:colOff>
      <xdr:row>13</xdr:row>
      <xdr:rowOff>11906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F7A7DD5-924F-4232-AB24-BA9B3320F8CF}"/>
            </a:ext>
          </a:extLst>
        </xdr:cNvPr>
        <xdr:cNvSpPr/>
      </xdr:nvSpPr>
      <xdr:spPr>
        <a:xfrm>
          <a:off x="6229350" y="828675"/>
          <a:ext cx="3026568" cy="21074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>
              <a:latin typeface="Berlin Sans FB" panose="020E0602020502020306" pitchFamily="34" charset="0"/>
            </a:rPr>
            <a:t>Prueba</a:t>
          </a:r>
          <a:r>
            <a:rPr lang="es-MX" sz="1600" baseline="0">
              <a:latin typeface="Berlin Sans FB" panose="020E0602020502020306" pitchFamily="34" charset="0"/>
            </a:rPr>
            <a:t> de normalidad </a:t>
          </a:r>
        </a:p>
        <a:p>
          <a:pPr algn="l"/>
          <a:r>
            <a:rPr lang="es-MX" sz="1600" baseline="0">
              <a:latin typeface="Berlin Sans FB" panose="020E0602020502020306" pitchFamily="34" charset="0"/>
            </a:rPr>
            <a:t>Ho: Los rendimientos siguen una distribución normal con parametros estimados</a:t>
          </a:r>
        </a:p>
        <a:p>
          <a:pPr algn="l"/>
          <a:endParaRPr lang="es-MX" sz="1600" baseline="0">
            <a:latin typeface="Berlin Sans FB" panose="020E0602020502020306" pitchFamily="34" charset="0"/>
          </a:endParaRPr>
        </a:p>
        <a:p>
          <a:pPr algn="l"/>
          <a:r>
            <a:rPr lang="es-MX" sz="1600" baseline="0">
              <a:latin typeface="Berlin Sans FB" panose="020E0602020502020306" pitchFamily="34" charset="0"/>
            </a:rPr>
            <a:t>H1: Los rendimientos siguen una distribución normal con los parametros estimados</a:t>
          </a:r>
          <a:endParaRPr lang="es-MX" sz="1600">
            <a:latin typeface="Berlin Sans FB" panose="020E0602020502020306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10</xdr:row>
      <xdr:rowOff>171450</xdr:rowOff>
    </xdr:from>
    <xdr:to>
      <xdr:col>15</xdr:col>
      <xdr:colOff>514350</xdr:colOff>
      <xdr:row>15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C3CDDA0-BF48-4ECB-BFE4-3D1E8378FB2C}"/>
            </a:ext>
          </a:extLst>
        </xdr:cNvPr>
        <xdr:cNvSpPr/>
      </xdr:nvSpPr>
      <xdr:spPr>
        <a:xfrm>
          <a:off x="6734175" y="2076450"/>
          <a:ext cx="2924175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>
              <a:latin typeface="Berlin Sans FB" panose="020E0602020502020306" pitchFamily="34" charset="0"/>
            </a:rPr>
            <a:t>H0:</a:t>
          </a:r>
          <a:r>
            <a:rPr lang="es-MX" sz="1100" baseline="0">
              <a:latin typeface="Berlin Sans FB" panose="020E0602020502020306" pitchFamily="34" charset="0"/>
            </a:rPr>
            <a:t> Los rendimientos siguen una distribución normal estandar</a:t>
          </a:r>
        </a:p>
        <a:p>
          <a:pPr algn="l"/>
          <a:r>
            <a:rPr lang="es-MX" sz="1100">
              <a:latin typeface="Berlin Sans FB" panose="020E0602020502020306" pitchFamily="34" charset="0"/>
            </a:rPr>
            <a:t>H1: Los rendimientos simples no siguen</a:t>
          </a:r>
          <a:r>
            <a:rPr lang="es-MX" sz="1100" baseline="0">
              <a:latin typeface="Berlin Sans FB" panose="020E0602020502020306" pitchFamily="34" charset="0"/>
            </a:rPr>
            <a:t> una distibución estandar</a:t>
          </a:r>
          <a:endParaRPr lang="es-MX" sz="1100">
            <a:latin typeface="Berlin Sans FB" panose="020E0602020502020306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447676</xdr:colOff>
      <xdr:row>7</xdr:row>
      <xdr:rowOff>38100</xdr:rowOff>
    </xdr:from>
    <xdr:to>
      <xdr:col>18</xdr:col>
      <xdr:colOff>47626</xdr:colOff>
      <xdr:row>11</xdr:row>
      <xdr:rowOff>85725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A8C6FF4-7321-4144-A7FD-07A710031CE1}"/>
            </a:ext>
          </a:extLst>
        </xdr:cNvPr>
        <xdr:cNvSpPr/>
      </xdr:nvSpPr>
      <xdr:spPr>
        <a:xfrm>
          <a:off x="9839326" y="1428750"/>
          <a:ext cx="6096000" cy="8286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200">
              <a:solidFill>
                <a:schemeClr val="bg1"/>
              </a:solidFill>
              <a:latin typeface="Berlin Sans FB" panose="020E0602020502020306" pitchFamily="34" charset="0"/>
            </a:rPr>
            <a:t>H0 los rendimientos siguen una distribucion</a:t>
          </a:r>
          <a:r>
            <a:rPr lang="es-MX" sz="1200" baseline="0">
              <a:solidFill>
                <a:schemeClr val="bg1"/>
              </a:solidFill>
              <a:latin typeface="Berlin Sans FB" panose="020E0602020502020306" pitchFamily="34" charset="0"/>
            </a:rPr>
            <a:t> Log-normal con los parametros estimados</a:t>
          </a:r>
        </a:p>
        <a:p>
          <a:pPr algn="l"/>
          <a:r>
            <a:rPr lang="es-MX" sz="1200" baseline="0">
              <a:solidFill>
                <a:schemeClr val="bg1"/>
              </a:solidFill>
              <a:latin typeface="Berlin Sans FB" panose="020E0602020502020306" pitchFamily="34" charset="0"/>
            </a:rPr>
            <a:t>                                                                              VS</a:t>
          </a:r>
        </a:p>
        <a:p>
          <a:pPr algn="l"/>
          <a:r>
            <a:rPr lang="es-MX" sz="1200" baseline="0">
              <a:solidFill>
                <a:schemeClr val="bg1"/>
              </a:solidFill>
              <a:latin typeface="Berlin Sans FB" panose="020E0602020502020306" pitchFamily="34" charset="0"/>
            </a:rPr>
            <a:t>H1 Los rendimientos no siguen una distribución Log-Normal con los parametros estimados</a:t>
          </a:r>
        </a:p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270053</xdr:colOff>
      <xdr:row>7</xdr:row>
      <xdr:rowOff>17814</xdr:rowOff>
    </xdr:from>
    <xdr:to>
      <xdr:col>23</xdr:col>
      <xdr:colOff>789215</xdr:colOff>
      <xdr:row>22</xdr:row>
      <xdr:rowOff>108857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B5148F-EDA9-4AEA-BA13-4AEEFDF66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435233</xdr:colOff>
      <xdr:row>25</xdr:row>
      <xdr:rowOff>162897</xdr:rowOff>
    </xdr:from>
    <xdr:to>
      <xdr:col>8</xdr:col>
      <xdr:colOff>490245</xdr:colOff>
      <xdr:row>27</xdr:row>
      <xdr:rowOff>134323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55E95F72-660D-4BDE-AEA5-25FF6C5EDABA}"/>
            </a:ext>
          </a:extLst>
        </xdr:cNvPr>
        <xdr:cNvSpPr/>
      </xdr:nvSpPr>
      <xdr:spPr>
        <a:xfrm>
          <a:off x="5819774" y="5100346"/>
          <a:ext cx="774247" cy="360201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457106</xdr:colOff>
      <xdr:row>41</xdr:row>
      <xdr:rowOff>44475</xdr:rowOff>
    </xdr:from>
    <xdr:to>
      <xdr:col>8</xdr:col>
      <xdr:colOff>503577</xdr:colOff>
      <xdr:row>43</xdr:row>
      <xdr:rowOff>15899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A20FDB45-7842-41D3-BF8B-856733672DDF}"/>
            </a:ext>
          </a:extLst>
        </xdr:cNvPr>
        <xdr:cNvSpPr/>
      </xdr:nvSpPr>
      <xdr:spPr>
        <a:xfrm>
          <a:off x="5825742" y="7866520"/>
          <a:ext cx="768062" cy="346652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166888</xdr:colOff>
      <xdr:row>4</xdr:row>
      <xdr:rowOff>0</xdr:rowOff>
    </xdr:from>
    <xdr:to>
      <xdr:col>8</xdr:col>
      <xdr:colOff>503064</xdr:colOff>
      <xdr:row>4</xdr:row>
      <xdr:rowOff>174291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0860280B-4248-4824-80A3-125B61CFBF7D}"/>
            </a:ext>
          </a:extLst>
        </xdr:cNvPr>
        <xdr:cNvSpPr/>
      </xdr:nvSpPr>
      <xdr:spPr>
        <a:xfrm>
          <a:off x="6956852" y="925286"/>
          <a:ext cx="336176" cy="174291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276988</xdr:colOff>
      <xdr:row>41</xdr:row>
      <xdr:rowOff>211763</xdr:rowOff>
    </xdr:from>
    <xdr:to>
      <xdr:col>24</xdr:col>
      <xdr:colOff>14883</xdr:colOff>
      <xdr:row>54</xdr:row>
      <xdr:rowOff>89299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4DE105F-B02D-416E-BC0A-004B9BF37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</xdr:colOff>
      <xdr:row>1</xdr:row>
      <xdr:rowOff>60297</xdr:rowOff>
    </xdr:from>
    <xdr:to>
      <xdr:col>14</xdr:col>
      <xdr:colOff>0</xdr:colOff>
      <xdr:row>3</xdr:row>
      <xdr:rowOff>178593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9472A076-61BB-46A5-B8F4-BC209A7F5715}"/>
            </a:ext>
          </a:extLst>
        </xdr:cNvPr>
        <xdr:cNvSpPr/>
      </xdr:nvSpPr>
      <xdr:spPr>
        <a:xfrm>
          <a:off x="9182696" y="283539"/>
          <a:ext cx="4941093" cy="56478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200">
              <a:latin typeface="Century Gothic" panose="020B0502020202020204" pitchFamily="34" charset="0"/>
            </a:rPr>
            <a:t>H0:Los rendimientos logaritmicos</a:t>
          </a:r>
          <a:r>
            <a:rPr lang="es-MX" sz="1200" baseline="0">
              <a:latin typeface="Century Gothic" panose="020B0502020202020204" pitchFamily="34" charset="0"/>
            </a:rPr>
            <a:t> siguen una distribucion normal</a:t>
          </a:r>
        </a:p>
        <a:p>
          <a:pPr algn="l"/>
          <a:r>
            <a:rPr lang="es-MX" sz="1200" baseline="0">
              <a:latin typeface="Century Gothic" panose="020B0502020202020204" pitchFamily="34" charset="0"/>
            </a:rPr>
            <a:t>H1:Los rendimientos no siguen una distribución normal</a:t>
          </a:r>
        </a:p>
        <a:p>
          <a:pPr algn="l"/>
          <a:endParaRPr lang="es-MX" sz="12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5</xdr:row>
      <xdr:rowOff>47625</xdr:rowOff>
    </xdr:from>
    <xdr:to>
      <xdr:col>15</xdr:col>
      <xdr:colOff>545726</xdr:colOff>
      <xdr:row>5</xdr:row>
      <xdr:rowOff>131669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C97E0C0E-16B9-4D60-843E-69064714D7F3}"/>
            </a:ext>
          </a:extLst>
        </xdr:cNvPr>
        <xdr:cNvSpPr/>
      </xdr:nvSpPr>
      <xdr:spPr>
        <a:xfrm>
          <a:off x="15106650" y="1047750"/>
          <a:ext cx="336176" cy="84044"/>
        </a:xfrm>
        <a:prstGeom prst="right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EEC43-E071-4097-84F9-D50F7B2AF691}" name="Table1" displayName="Table1" ref="A1:D253" totalsRowShown="0">
  <autoFilter ref="A1:D253" xr:uid="{00000000-0009-0000-0100-000001000000}"/>
  <tableColumns count="4">
    <tableColumn id="1" xr3:uid="{D55D3696-C07E-4DAA-A2F3-54D00860E67F}" name="Date" dataDxfId="42"/>
    <tableColumn id="2" xr3:uid="{5DC035B4-2DBB-4721-A07E-E0AD87B203C0}" name="ADJ Close" dataDxfId="41"/>
    <tableColumn id="3" xr3:uid="{ACCEBC98-F67E-4456-949F-5E476153B4D8}" name="Rendimiento simple"/>
    <tableColumn id="4" xr3:uid="{443A9C29-4EEF-4DDA-AC2F-D7E0BD9D33C5}" name="Rendimiento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4B1A54-D0EA-488D-8D0E-EC17854A1CC4}" name="Table2" displayName="Table2" ref="E15:K24" totalsRowShown="0">
  <autoFilter ref="E15:K24" xr:uid="{00000000-0009-0000-0100-000002000000}"/>
  <tableColumns count="7">
    <tableColumn id="1" xr3:uid="{30033A13-9692-465D-9EB0-14C09715849E}" name="j"/>
    <tableColumn id="2" xr3:uid="{F3D2CA77-998F-493E-BE8E-2EA8D316C479}" name="Limite inferior"/>
    <tableColumn id="3" xr3:uid="{0C6E4117-5B54-4955-8FD9-D87AFBCD6EFD}" name="Bin" dataDxfId="40"/>
    <tableColumn id="4" xr3:uid="{04CD118C-8CA1-47AC-A6EE-1CA92BF97AD3}" name="Oj" dataDxfId="39"/>
    <tableColumn id="5" xr3:uid="{B223E708-D847-4783-8B64-83FAEE011D07}" name="Pj"/>
    <tableColumn id="6" xr3:uid="{8273915B-660C-4530-9236-BEADC5476D2D}" name="Ej"/>
    <tableColumn id="7" xr3:uid="{87E88DD7-CB2C-475B-99C8-0C9C3E94A83F}" name="(Oj-Ej)2/Ej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A94200-9607-44D6-B6AB-7B356FE56874}" name="Table5" displayName="Table5" ref="A1:J253" totalsRowShown="0">
  <autoFilter ref="A1:J253" xr:uid="{00000000-0009-0000-0100-000005000000}"/>
  <tableColumns count="10">
    <tableColumn id="1" xr3:uid="{00000000-0010-0000-0200-000001000000}" name="Date"/>
    <tableColumn id="2" xr3:uid="{00000000-0010-0000-0200-000002000000}" name="ADJ Close" dataDxfId="38"/>
    <tableColumn id="3" xr3:uid="{00000000-0010-0000-0200-000003000000}" name="Rendimiento simple"/>
    <tableColumn id="4" xr3:uid="{00000000-0010-0000-0200-000004000000}" name="Rendimiento logaritmico"/>
    <tableColumn id="5" xr3:uid="{00000000-0010-0000-0200-000005000000}" name="Rendimiento Estandar" dataDxfId="37">
      <calculatedColumnFormula>(C2-$P$3)/$P$4</calculatedColumnFormula>
    </tableColumn>
    <tableColumn id="6" xr3:uid="{00000000-0010-0000-0200-000006000000}" name="ui">
      <calculatedColumnFormula>_xlfn.NORM.S.DIST(E2,TRUE)</calculatedColumnFormula>
    </tableColumn>
    <tableColumn id="7" xr3:uid="{00000000-0010-0000-0200-000007000000}" name="u(i-)"/>
    <tableColumn id="8" xr3:uid="{00000000-0010-0000-0200-000008000000}" name="u(i+)"/>
    <tableColumn id="9" xr3:uid="{00000000-0010-0000-0200-000009000000}" name="Ponderador"/>
    <tableColumn id="10" xr3:uid="{00000000-0010-0000-0200-00000A000000}" name="Sumando">
      <calculatedColumnFormula>(I2/$P$5)*(LN(G2)+LN(1-H2))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D2395-C37E-4D1F-98EC-F7494F1BD5E3}" name="Table7" displayName="Table7" ref="A1:J253" totalsRowShown="0" headerRowDxfId="36">
  <autoFilter ref="A1:J253" xr:uid="{B1AA06FC-0C8E-4F74-8049-763A6AA53388}"/>
  <tableColumns count="10">
    <tableColumn id="1" xr3:uid="{4796616E-92E6-4C41-97A0-B4ABD90D7EB0}" name="Date" dataDxfId="35"/>
    <tableColumn id="2" xr3:uid="{BDEC1E26-35FF-4791-88BD-7959547C67C5}" name="Adj Close" dataDxfId="34"/>
    <tableColumn id="3" xr3:uid="{3E2E9B93-6EFC-40D6-9D91-318FC8895AB0}" name="Rendimientos logaritmicos" dataDxfId="33">
      <calculatedColumnFormula>LN(B2/B1)</calculatedColumnFormula>
    </tableColumn>
    <tableColumn id="4" xr3:uid="{FD09A083-8108-4DDD-8831-DD60DDD65049}" name="Rendimientos logaritmicos*" dataDxfId="32">
      <calculatedColumnFormula>C2+ABS(MIN($C$3:$C$253))+0.1</calculatedColumnFormula>
    </tableColumn>
    <tableColumn id="5" xr3:uid="{C22F9A5E-3CC3-4A25-8C43-8DE4095A98E7}" name="ln">
      <calculatedColumnFormula>LN(D2)</calculatedColumnFormula>
    </tableColumn>
    <tableColumn id="6" xr3:uid="{445839A3-F0A0-4E69-8033-57EB5A88E00D}" name="ui">
      <calculatedColumnFormula>_xlfn.LOGNORM.DIST(D2,$M$4,$M$5,TRUE)</calculatedColumnFormula>
    </tableColumn>
    <tableColumn id="7" xr3:uid="{338D23FC-07BB-447B-8A82-B05C97357DD8}" name="u(i) - -&gt; +"/>
    <tableColumn id="8" xr3:uid="{E153342F-FBE4-4F9D-9BBC-9A9067BCAFDC}" name="u(i) + -&gt; -"/>
    <tableColumn id="9" xr3:uid="{55338843-962B-4937-9558-39351B23EC10}" name="Ponderador" dataDxfId="31"/>
    <tableColumn id="10" xr3:uid="{AAD9F80C-54FA-4F48-9411-B680166FDD0E}" name="Sumando">
      <calculatedColumnFormula>(I2/$M$6)*(LN(G2)+LN(1-H2))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969D81-A3F9-45AC-B2D8-914A6083C32E}" name="Table6" displayName="Table6" ref="A1:J253" totalsRowShown="0" headerRowDxfId="30">
  <autoFilter ref="A1:J253" xr:uid="{902FDF42-57B5-4DD6-874C-1FD58344AC62}"/>
  <tableColumns count="10">
    <tableColumn id="1" xr3:uid="{0185450E-2FE6-46E4-874D-DE250231397B}" name="Date" dataDxfId="29"/>
    <tableColumn id="2" xr3:uid="{B19A6198-4946-4E6D-B693-6537A561726A}" name="Adj Close" dataDxfId="28"/>
    <tableColumn id="3" xr3:uid="{8376D2CA-C9B0-48A6-BE8C-8DC4A0DB4C36}" name="Rendimientos Simples" dataDxfId="27">
      <calculatedColumnFormula>(B2-B1)/B1</calculatedColumnFormula>
    </tableColumn>
    <tableColumn id="4" xr3:uid="{C069400F-F4E0-4BC3-A3B7-0922B3D2B0BD}" name="Rendimientos Simples*" dataDxfId="26">
      <calculatedColumnFormula>C2+ABS(MIN($C$3:$C$253))+0.1</calculatedColumnFormula>
    </tableColumn>
    <tableColumn id="5" xr3:uid="{0E5E0AF3-ED2A-4716-ADC0-981B81E86A65}" name="ln" dataDxfId="25">
      <calculatedColumnFormula>LN(D2)</calculatedColumnFormula>
    </tableColumn>
    <tableColumn id="6" xr3:uid="{09AA2795-3547-4954-88A6-75CFAD5B2C19}" name="ui">
      <calculatedColumnFormula>_xlfn.LOGNORM.DIST(D2,$M$4,$M$5,TRUE)</calculatedColumnFormula>
    </tableColumn>
    <tableColumn id="7" xr3:uid="{CC145FFF-05E4-4C54-91A2-7D2D16510DBE}" name="u(i) - -&gt; +"/>
    <tableColumn id="8" xr3:uid="{A07102A2-9443-44C0-961B-3F7976D4F140}" name="u(i) + -&gt; -"/>
    <tableColumn id="9" xr3:uid="{63181880-16DF-4EDF-ACCE-84EDD0F23EB9}" name="Ponderador" dataDxfId="24"/>
    <tableColumn id="10" xr3:uid="{2562DA46-0103-4AB8-8E72-B259D8108684}" name="Sumando">
      <calculatedColumnFormula>(I2/$M$6)*(LN(G2)+LN(1-H2))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85C869-BD74-4365-A87F-A222320AD9A0}" name="Table4" displayName="Table4" ref="A1:D253" totalsRowShown="0" headerRowDxfId="17" dataDxfId="16" headerRowBorderDxfId="23" tableBorderDxfId="22">
  <autoFilter ref="A1:D253" xr:uid="{6E175D23-0DA1-4886-8133-6CC292FFB77F}"/>
  <tableColumns count="4">
    <tableColumn id="1" xr3:uid="{D3EB42A2-AE23-47C5-838C-2C2B8C1097EE}" name="Date" dataDxfId="21"/>
    <tableColumn id="2" xr3:uid="{EA70AB5C-D993-4AFF-94BF-8C86EA961749}" name="Adj Close" dataDxfId="20"/>
    <tableColumn id="3" xr3:uid="{01794AFA-F0E1-449A-A47A-9ADBE67544B1}" name="Rendimiento simple" dataDxfId="19">
      <calculatedColumnFormula>(B2/B1)-1</calculatedColumnFormula>
    </tableColumn>
    <tableColumn id="4" xr3:uid="{922A5601-EC8F-47FD-8431-37EBAA2538DD}" name="Rendimiento logaritmico" dataDxfId="18">
      <calculatedColumnFormula>LN(B2/B1)</calculatedColumnFormula>
    </tableColumn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98B4B2-4F33-4C4E-8909-BEFC7DDC7C6F}" name="Tabla7" displayName="Tabla7" ref="A1:L253" totalsRowShown="0" headerRowDxfId="1" dataDxfId="0" headerRowBorderDxfId="14" tableBorderDxfId="15">
  <autoFilter ref="A1:L253" xr:uid="{0669CC0F-3FFF-4F8F-995C-AD0DE754F6D9}"/>
  <tableColumns count="12">
    <tableColumn id="1" xr3:uid="{1524C2CB-179D-484D-9563-7EB9383BBAEA}" name="Date" dataDxfId="13"/>
    <tableColumn id="2" xr3:uid="{8B76AD6F-0FE3-4730-A4F9-40C6E7EF2EB6}" name="Adj Close" dataDxfId="12"/>
    <tableColumn id="3" xr3:uid="{D147F045-9A65-45CD-8063-D8571463A8A3}" name="Rendimiento simple" dataDxfId="11">
      <calculatedColumnFormula>(B2/B1)-1</calculatedColumnFormula>
    </tableColumn>
    <tableColumn id="4" xr3:uid="{07611BB0-89C7-483B-B11C-151973B77CA4}" name="Rendimiento logaritmico" dataDxfId="10">
      <calculatedColumnFormula>LN(B2/B1)</calculatedColumnFormula>
    </tableColumn>
    <tableColumn id="5" xr3:uid="{A5802528-2E64-44AE-9B4E-7A440F538AC2}" name="zi" dataDxfId="9">
      <calculatedColumnFormula>(D2-$O$3)/$O$4</calculatedColumnFormula>
    </tableColumn>
    <tableColumn id="6" xr3:uid="{1A54E06F-47A2-44A1-98E2-B81E81179E0F}" name="φzi" dataDxfId="8">
      <calculatedColumnFormula>_xlfn.NORM.S.DIST(E2,TRUE)</calculatedColumnFormula>
    </tableColumn>
    <tableColumn id="7" xr3:uid="{0B100329-DEFD-4C04-A322-837B2FDEE70E}" name="φzi ordenada" dataDxfId="7"/>
    <tableColumn id="8" xr3:uid="{0F5E8998-C119-4803-B04B-219ECE9C016B}" name="log(ui)" dataDxfId="6">
      <calculatedColumnFormula>LN(G2)</calculatedColumnFormula>
    </tableColumn>
    <tableColumn id="9" xr3:uid="{3841CFF8-E9A8-4932-AAA6-C9F4C731B745}" name="log(1-u_n-i+1)" dataDxfId="5">
      <calculatedColumnFormula array="1">INDEX($M$3:$M$253,ROWS(M2:$M$253))</calculatedColumnFormula>
    </tableColumn>
    <tableColumn id="10" xr3:uid="{52594EE4-AF09-4B0A-A236-F1039947AA9F}" name="i" dataDxfId="4"/>
    <tableColumn id="11" xr3:uid="{76C9E4E0-B687-4D9F-807F-051981073D0A}" name="(2i-1)/n" dataDxfId="3">
      <calculatedColumnFormula>(2*J2-1)/$O$5</calculatedColumnFormula>
    </tableColumn>
    <tableColumn id="12" xr3:uid="{4F231B9F-0389-4B44-9C5E-0CCFFB40CD1D}" name="(log(ui)+log(1-u_n-i+1))*(2i-1)/n" dataDxfId="2">
      <calculatedColumnFormula>(H2+I2)*K2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312-FB29-4359-B78A-B49288AB0B51}">
  <sheetPr>
    <tabColor theme="4" tint="-0.249977111117893"/>
  </sheetPr>
  <dimension ref="A1:R258"/>
  <sheetViews>
    <sheetView showGridLines="0" zoomScale="90" zoomScaleNormal="90" workbookViewId="0">
      <selection activeCell="O6" sqref="O6"/>
    </sheetView>
  </sheetViews>
  <sheetFormatPr baseColWidth="10" defaultColWidth="0" defaultRowHeight="15" customHeight="1" zeroHeight="1" x14ac:dyDescent="0.25"/>
  <cols>
    <col min="1" max="1" width="11.5703125" bestFit="1" customWidth="1"/>
    <col min="2" max="2" width="0" hidden="1" customWidth="1"/>
    <col min="3" max="3" width="19.28515625" hidden="1" customWidth="1"/>
    <col min="4" max="4" width="23.5703125" hidden="1" customWidth="1"/>
    <col min="5" max="5" width="13.85546875" bestFit="1" customWidth="1"/>
    <col min="6" max="6" width="24.7109375" hidden="1" customWidth="1"/>
    <col min="7" max="7" width="9.140625" customWidth="1"/>
    <col min="8" max="8" width="10.7109375" bestFit="1" customWidth="1"/>
    <col min="9" max="9" width="11.28515625" bestFit="1" customWidth="1"/>
    <col min="10" max="10" width="12.5703125" bestFit="1" customWidth="1"/>
    <col min="11" max="11" width="14.5703125" bestFit="1" customWidth="1"/>
    <col min="12" max="12" width="9.140625" customWidth="1"/>
    <col min="13" max="14" width="12" bestFit="1" customWidth="1"/>
    <col min="15" max="15" width="9.140625" customWidth="1"/>
    <col min="16" max="16" width="12.5703125" bestFit="1" customWidth="1"/>
    <col min="17" max="17" width="8.28515625" hidden="1" customWidth="1"/>
    <col min="18" max="18" width="0" hidden="1" customWidth="1"/>
    <col min="19" max="16384" width="9.140625" hidden="1"/>
  </cols>
  <sheetData>
    <row r="1" spans="1:14" x14ac:dyDescent="0.25"/>
    <row r="2" spans="1:14" x14ac:dyDescent="0.25"/>
    <row r="3" spans="1:14" x14ac:dyDescent="0.25"/>
    <row r="4" spans="1:14" x14ac:dyDescent="0.25"/>
    <row r="5" spans="1:14" ht="15.75" x14ac:dyDescent="0.25">
      <c r="A5" s="22" t="s">
        <v>0</v>
      </c>
      <c r="B5" s="22" t="s">
        <v>1</v>
      </c>
      <c r="C5" s="22" t="s">
        <v>2</v>
      </c>
      <c r="D5" s="22" t="s">
        <v>33</v>
      </c>
      <c r="E5" s="22" t="s">
        <v>34</v>
      </c>
      <c r="F5" s="23" t="s">
        <v>35</v>
      </c>
    </row>
    <row r="6" spans="1:14" x14ac:dyDescent="0.25">
      <c r="A6" s="24">
        <v>43754</v>
      </c>
      <c r="B6" s="23">
        <v>34.419280999999998</v>
      </c>
      <c r="C6" s="23"/>
      <c r="D6" s="23"/>
      <c r="E6" s="23"/>
      <c r="F6" s="23"/>
      <c r="H6" s="25" t="s">
        <v>36</v>
      </c>
      <c r="I6" s="25" t="s">
        <v>37</v>
      </c>
      <c r="J6" s="26" t="s">
        <v>38</v>
      </c>
      <c r="K6" s="26" t="s">
        <v>11</v>
      </c>
      <c r="L6" s="25" t="s">
        <v>39</v>
      </c>
      <c r="M6" s="25" t="s">
        <v>14</v>
      </c>
      <c r="N6" s="25" t="s">
        <v>40</v>
      </c>
    </row>
    <row r="7" spans="1:14" x14ac:dyDescent="0.25">
      <c r="A7" s="24">
        <v>43755</v>
      </c>
      <c r="B7" s="23">
        <v>34.576991999999997</v>
      </c>
      <c r="C7" s="23">
        <f>(B7-B6)/B6</f>
        <v>4.5820538784641972E-3</v>
      </c>
      <c r="D7" s="23">
        <f>LN(B7/B6)</f>
        <v>4.5715882268672365E-3</v>
      </c>
      <c r="E7" s="23">
        <v>0.22249212000972718</v>
      </c>
      <c r="F7" s="23">
        <v>0.23003285056280534</v>
      </c>
      <c r="H7" s="27">
        <v>1</v>
      </c>
      <c r="I7" s="23">
        <v>0</v>
      </c>
      <c r="J7" s="23">
        <v>0.16898413556941094</v>
      </c>
      <c r="K7" s="27">
        <v>6</v>
      </c>
      <c r="L7" s="23">
        <v>2.3485178438908731E-2</v>
      </c>
      <c r="M7" s="23">
        <f t="shared" ref="M7:M14" si="0">L7*$I$20</f>
        <v>5.8947797881660913</v>
      </c>
      <c r="N7" s="23">
        <f>(K7-M7)^2/M7</f>
        <v>1.8781520898538918E-3</v>
      </c>
    </row>
    <row r="8" spans="1:14" x14ac:dyDescent="0.25">
      <c r="A8" s="24">
        <v>43756</v>
      </c>
      <c r="B8" s="23">
        <v>33.571617000000003</v>
      </c>
      <c r="C8" s="23">
        <f t="shared" ref="C8:C71" si="1">(B8-B7)/B7</f>
        <v>-2.9076415901070681E-2</v>
      </c>
      <c r="D8" s="23">
        <f t="shared" ref="D8:D71" si="2">LN(B8/B7)</f>
        <v>-2.950751193501747E-2</v>
      </c>
      <c r="E8" s="23">
        <v>0.1888336502301923</v>
      </c>
      <c r="F8" s="23">
        <v>0.19595375040092064</v>
      </c>
      <c r="H8" s="27">
        <v>2</v>
      </c>
      <c r="I8" s="23">
        <v>0.16898413556941094</v>
      </c>
      <c r="J8" s="23">
        <v>0.18623016946176366</v>
      </c>
      <c r="K8" s="27">
        <v>12</v>
      </c>
      <c r="L8" s="23">
        <f t="shared" ref="L8:L13" si="3">_xlfn.LOGNORM.DIST(J8,$I$18,$I$19,TRUE)-_xlfn.LOGNORM.DIST(I8,$I$18,$I$19,TRUE)</f>
        <v>8.8039651436494809E-2</v>
      </c>
      <c r="M8" s="23">
        <f t="shared" si="0"/>
        <v>22.097952510560198</v>
      </c>
      <c r="N8" s="23">
        <f t="shared" ref="N8:N14" si="4">(K8-M8)^2/M8</f>
        <v>4.6143933405956998</v>
      </c>
    </row>
    <row r="9" spans="1:14" x14ac:dyDescent="0.25">
      <c r="A9" s="24">
        <v>43759</v>
      </c>
      <c r="B9" s="23">
        <v>33.719462999999998</v>
      </c>
      <c r="C9" s="23">
        <f t="shared" si="1"/>
        <v>4.4038986862025183E-3</v>
      </c>
      <c r="D9" s="23">
        <f t="shared" si="2"/>
        <v>4.3942299008906012E-3</v>
      </c>
      <c r="E9" s="23">
        <v>0.22231396481746551</v>
      </c>
      <c r="F9" s="23">
        <v>0.22985549223682872</v>
      </c>
      <c r="H9" s="27">
        <v>3</v>
      </c>
      <c r="I9" s="23">
        <v>0.18623016946176366</v>
      </c>
      <c r="J9" s="23">
        <v>0.2034762033541164</v>
      </c>
      <c r="K9" s="27">
        <v>46</v>
      </c>
      <c r="L9" s="23">
        <f t="shared" si="3"/>
        <v>0.19055531510670348</v>
      </c>
      <c r="M9" s="23">
        <f t="shared" si="0"/>
        <v>47.829384091782572</v>
      </c>
      <c r="N9" s="23">
        <f t="shared" si="4"/>
        <v>6.9970504927370017E-2</v>
      </c>
    </row>
    <row r="10" spans="1:14" x14ac:dyDescent="0.25">
      <c r="A10" s="24">
        <v>43760</v>
      </c>
      <c r="B10" s="23">
        <v>33.275913000000003</v>
      </c>
      <c r="C10" s="23">
        <f t="shared" si="1"/>
        <v>-1.3154124073683937E-2</v>
      </c>
      <c r="D10" s="23">
        <f t="shared" si="2"/>
        <v>-1.3241405818653518E-2</v>
      </c>
      <c r="E10" s="23">
        <v>0.20475594205757905</v>
      </c>
      <c r="F10" s="23">
        <v>0.21221985651728459</v>
      </c>
      <c r="H10" s="27">
        <v>4</v>
      </c>
      <c r="I10" s="23">
        <v>0.2034762033541164</v>
      </c>
      <c r="J10" s="23">
        <v>0.22072223724646911</v>
      </c>
      <c r="K10" s="27">
        <v>76</v>
      </c>
      <c r="L10" s="23">
        <f t="shared" si="3"/>
        <v>0.24750709801617476</v>
      </c>
      <c r="M10" s="23">
        <f t="shared" si="0"/>
        <v>62.124281602059867</v>
      </c>
      <c r="N10" s="23">
        <f t="shared" si="4"/>
        <v>3.0991997990774407</v>
      </c>
    </row>
    <row r="11" spans="1:14" x14ac:dyDescent="0.25">
      <c r="A11" s="24">
        <v>43761</v>
      </c>
      <c r="B11" s="23">
        <v>33.128067000000001</v>
      </c>
      <c r="C11" s="23">
        <f t="shared" si="1"/>
        <v>-4.4430336141340811E-3</v>
      </c>
      <c r="D11" s="23">
        <f t="shared" si="2"/>
        <v>-4.4529332217244791E-3</v>
      </c>
      <c r="E11" s="23">
        <v>0.2134670325171289</v>
      </c>
      <c r="F11" s="23">
        <v>0.22100832911421364</v>
      </c>
      <c r="H11" s="27">
        <v>5</v>
      </c>
      <c r="I11" s="23">
        <v>0.22072223724646911</v>
      </c>
      <c r="J11" s="23">
        <v>0.23796827113882185</v>
      </c>
      <c r="K11" s="27">
        <v>66</v>
      </c>
      <c r="L11" s="23">
        <f t="shared" si="3"/>
        <v>0.21442295004749012</v>
      </c>
      <c r="M11" s="23">
        <f t="shared" si="0"/>
        <v>53.820160461920018</v>
      </c>
      <c r="N11" s="23">
        <f t="shared" si="4"/>
        <v>2.7563740037218776</v>
      </c>
    </row>
    <row r="12" spans="1:14" x14ac:dyDescent="0.25">
      <c r="A12" s="24">
        <v>43762</v>
      </c>
      <c r="B12" s="23">
        <v>33.433619999999998</v>
      </c>
      <c r="C12" s="23">
        <f t="shared" si="1"/>
        <v>9.2233875281644475E-3</v>
      </c>
      <c r="D12" s="23">
        <f t="shared" si="2"/>
        <v>9.1811118406252522E-3</v>
      </c>
      <c r="E12" s="23">
        <v>0.22713345365942744</v>
      </c>
      <c r="F12" s="23">
        <v>0.23464237417656336</v>
      </c>
      <c r="H12" s="27">
        <v>6</v>
      </c>
      <c r="I12" s="23">
        <v>0.23796827113882185</v>
      </c>
      <c r="J12" s="23">
        <v>0.25521430503117459</v>
      </c>
      <c r="K12" s="27">
        <v>22</v>
      </c>
      <c r="L12" s="23">
        <f t="shared" si="3"/>
        <v>0.13435330900555764</v>
      </c>
      <c r="M12" s="23">
        <f t="shared" si="0"/>
        <v>33.72268056039497</v>
      </c>
      <c r="N12" s="23">
        <f t="shared" si="4"/>
        <v>4.0750390312226292</v>
      </c>
    </row>
    <row r="13" spans="1:14" x14ac:dyDescent="0.25">
      <c r="A13" s="24">
        <v>43763</v>
      </c>
      <c r="B13" s="23">
        <v>35.375374000000001</v>
      </c>
      <c r="C13" s="23">
        <f t="shared" si="1"/>
        <v>5.8077886869564326E-2</v>
      </c>
      <c r="D13" s="23">
        <f t="shared" si="2"/>
        <v>5.6453947805486814E-2</v>
      </c>
      <c r="E13" s="23">
        <v>0.27598795300082735</v>
      </c>
      <c r="F13" s="23">
        <v>0.28191521014142495</v>
      </c>
      <c r="H13" s="27">
        <v>7</v>
      </c>
      <c r="I13" s="23">
        <v>0.25521430503117459</v>
      </c>
      <c r="J13" s="23">
        <v>0.27246033892352728</v>
      </c>
      <c r="K13" s="27">
        <v>16</v>
      </c>
      <c r="L13" s="23">
        <f t="shared" si="3"/>
        <v>6.4839267711752191E-2</v>
      </c>
      <c r="M13" s="23">
        <f t="shared" si="0"/>
        <v>16.274656195649801</v>
      </c>
      <c r="N13" s="23">
        <f t="shared" si="4"/>
        <v>4.6351839880332171E-3</v>
      </c>
    </row>
    <row r="14" spans="1:14" ht="18.75" x14ac:dyDescent="0.3">
      <c r="A14" s="24">
        <v>43766</v>
      </c>
      <c r="B14" s="23">
        <v>35.533081000000003</v>
      </c>
      <c r="C14" s="23">
        <f t="shared" si="1"/>
        <v>4.4581012768939781E-3</v>
      </c>
      <c r="D14" s="23">
        <f t="shared" si="2"/>
        <v>4.4481933794229276E-3</v>
      </c>
      <c r="E14" s="23">
        <v>0.22236816740815696</v>
      </c>
      <c r="F14" s="23">
        <v>0.22990945571536103</v>
      </c>
      <c r="H14" s="27">
        <v>8</v>
      </c>
      <c r="I14" s="23">
        <v>0.27246033892352728</v>
      </c>
      <c r="J14" s="28" t="s">
        <v>41</v>
      </c>
      <c r="K14" s="27">
        <v>7</v>
      </c>
      <c r="L14" s="23">
        <v>3.6797230236918277E-2</v>
      </c>
      <c r="M14" s="23">
        <f t="shared" si="0"/>
        <v>9.2361047894664878</v>
      </c>
      <c r="N14" s="23">
        <f t="shared" si="4"/>
        <v>0.5413715785444001</v>
      </c>
    </row>
    <row r="15" spans="1:14" x14ac:dyDescent="0.25">
      <c r="A15" s="24">
        <v>43767</v>
      </c>
      <c r="B15" s="23">
        <v>36.420177000000002</v>
      </c>
      <c r="C15" s="23">
        <f t="shared" si="1"/>
        <v>2.4965355523209474E-2</v>
      </c>
      <c r="D15" s="23">
        <f t="shared" si="2"/>
        <v>2.465881252960412E-2</v>
      </c>
      <c r="E15" s="23">
        <v>0.24287542165447246</v>
      </c>
      <c r="F15" s="23">
        <v>0.25012007486554222</v>
      </c>
    </row>
    <row r="16" spans="1:14" x14ac:dyDescent="0.25">
      <c r="A16" s="24">
        <v>43768</v>
      </c>
      <c r="B16" s="23">
        <v>36.430031</v>
      </c>
      <c r="C16" s="23">
        <f t="shared" si="1"/>
        <v>2.7056430835020772E-4</v>
      </c>
      <c r="D16" s="23">
        <f t="shared" si="2"/>
        <v>2.7052771242867102E-4</v>
      </c>
      <c r="E16" s="23">
        <v>0.21818063043961319</v>
      </c>
      <c r="F16" s="23">
        <v>0.22573179004836677</v>
      </c>
      <c r="H16" s="78" t="s">
        <v>42</v>
      </c>
      <c r="I16" s="78"/>
      <c r="J16" s="79" t="s">
        <v>43</v>
      </c>
      <c r="K16" s="79"/>
    </row>
    <row r="17" spans="1:11" x14ac:dyDescent="0.25">
      <c r="A17" s="24">
        <v>43769</v>
      </c>
      <c r="B17" s="23">
        <v>35.227528</v>
      </c>
      <c r="C17" s="23">
        <f t="shared" si="1"/>
        <v>-3.3008563731389634E-2</v>
      </c>
      <c r="D17" s="23">
        <f t="shared" si="2"/>
        <v>-3.3565639546743388E-2</v>
      </c>
      <c r="E17" s="23">
        <v>0.18490150239987335</v>
      </c>
      <c r="F17" s="23">
        <v>0.19189562278919473</v>
      </c>
      <c r="H17" s="27" t="s">
        <v>6</v>
      </c>
      <c r="I17" s="27">
        <v>2</v>
      </c>
      <c r="J17" s="27" t="s">
        <v>44</v>
      </c>
      <c r="K17" s="23">
        <f>SUM(N7:N14)</f>
        <v>15.162861594167305</v>
      </c>
    </row>
    <row r="18" spans="1:11" x14ac:dyDescent="0.25">
      <c r="A18" s="24">
        <v>43770</v>
      </c>
      <c r="B18" s="23">
        <v>35.887917000000002</v>
      </c>
      <c r="C18" s="23">
        <f t="shared" si="1"/>
        <v>1.8746390606800514E-2</v>
      </c>
      <c r="D18" s="23">
        <f t="shared" si="2"/>
        <v>1.8572842604009397E-2</v>
      </c>
      <c r="E18" s="23">
        <v>0.23665645673806349</v>
      </c>
      <c r="F18" s="23">
        <v>0.24403410493994751</v>
      </c>
      <c r="H18" s="29" t="s">
        <v>45</v>
      </c>
      <c r="I18" s="30">
        <f>2*LN(AVERAGE(E7:E257))-0.5*LN((SUMSQ(E7:E257)/I20))</f>
        <v>-1.5266165418788589</v>
      </c>
      <c r="J18" s="27" t="s">
        <v>16</v>
      </c>
      <c r="K18" s="23">
        <f>_xlfn.CHISQ.INV(1-I21,H14-I17-1)</f>
        <v>11.070497693516351</v>
      </c>
    </row>
    <row r="19" spans="1:11" x14ac:dyDescent="0.25">
      <c r="A19" s="24">
        <v>43773</v>
      </c>
      <c r="B19" s="23">
        <v>36.016055999999999</v>
      </c>
      <c r="C19" s="23">
        <f t="shared" si="1"/>
        <v>3.5705332243160652E-3</v>
      </c>
      <c r="D19" s="23">
        <f t="shared" si="2"/>
        <v>3.5641740032743745E-3</v>
      </c>
      <c r="E19" s="23">
        <v>0.22148059935557907</v>
      </c>
      <c r="F19" s="23">
        <v>0.22902543633921249</v>
      </c>
      <c r="H19" s="29" t="s">
        <v>46</v>
      </c>
      <c r="I19" s="30">
        <f>SQRT(LN(SUMSQ(E7:E257)/I20)-2*LN(AVERAGE(E7:E257)))</f>
        <v>0.12651667342714795</v>
      </c>
      <c r="J19" s="27" t="s">
        <v>47</v>
      </c>
      <c r="K19" s="31" t="str">
        <f>IF(K18&gt;K17,"H0 ACEPTADA","H0 RECHAZADA")</f>
        <v>H0 RECHAZADA</v>
      </c>
    </row>
    <row r="20" spans="1:11" x14ac:dyDescent="0.25">
      <c r="A20" s="24">
        <v>43774</v>
      </c>
      <c r="B20" s="23">
        <v>36.361033999999997</v>
      </c>
      <c r="C20" s="23">
        <f t="shared" si="1"/>
        <v>9.578450233418051E-3</v>
      </c>
      <c r="D20" s="23">
        <f t="shared" si="2"/>
        <v>9.532867721042209E-3</v>
      </c>
      <c r="E20" s="23">
        <v>0.22748851636468104</v>
      </c>
      <c r="F20" s="23">
        <v>0.2349941300569803</v>
      </c>
      <c r="H20" s="29" t="s">
        <v>48</v>
      </c>
      <c r="I20" s="27">
        <f>COUNT(E7:E257)</f>
        <v>251</v>
      </c>
    </row>
    <row r="21" spans="1:11" x14ac:dyDescent="0.25">
      <c r="A21" s="24">
        <v>43775</v>
      </c>
      <c r="B21" s="23">
        <v>35.67107</v>
      </c>
      <c r="C21" s="23">
        <f t="shared" si="1"/>
        <v>-1.8975367972208831E-2</v>
      </c>
      <c r="D21" s="23">
        <f t="shared" si="2"/>
        <v>-1.9157710631297554E-2</v>
      </c>
      <c r="E21" s="23">
        <v>0.19893469815905415</v>
      </c>
      <c r="F21" s="23">
        <v>0.20630355170464054</v>
      </c>
      <c r="H21" s="29" t="s">
        <v>49</v>
      </c>
      <c r="I21" s="27">
        <v>0.05</v>
      </c>
    </row>
    <row r="22" spans="1:11" x14ac:dyDescent="0.25">
      <c r="A22" s="24">
        <v>43776</v>
      </c>
      <c r="B22" s="23">
        <v>36.193474000000002</v>
      </c>
      <c r="C22" s="23">
        <f t="shared" si="1"/>
        <v>1.4645033075823115E-2</v>
      </c>
      <c r="D22" s="23">
        <f t="shared" si="2"/>
        <v>1.4538830219499508E-2</v>
      </c>
      <c r="E22" s="23">
        <v>0.23255509920708611</v>
      </c>
      <c r="F22" s="23">
        <v>0.24000009255543761</v>
      </c>
    </row>
    <row r="23" spans="1:11" x14ac:dyDescent="0.25">
      <c r="A23" s="24">
        <v>43777</v>
      </c>
      <c r="B23" s="23">
        <v>35.355659000000003</v>
      </c>
      <c r="C23" s="23">
        <f t="shared" si="1"/>
        <v>-2.3148233850113394E-2</v>
      </c>
      <c r="D23" s="23">
        <f t="shared" si="2"/>
        <v>-2.3420361940919909E-2</v>
      </c>
      <c r="E23" s="23">
        <v>0.1947618322811496</v>
      </c>
      <c r="F23" s="23">
        <v>0.20204090039501821</v>
      </c>
    </row>
    <row r="24" spans="1:11" x14ac:dyDescent="0.25">
      <c r="A24" s="24">
        <v>43780</v>
      </c>
      <c r="B24" s="23">
        <v>36.016055999999999</v>
      </c>
      <c r="C24" s="23">
        <f t="shared" si="1"/>
        <v>1.8678678850251273E-2</v>
      </c>
      <c r="D24" s="23">
        <f t="shared" si="2"/>
        <v>1.8506374631675804E-2</v>
      </c>
      <c r="E24" s="23">
        <v>0.23658874498151425</v>
      </c>
      <c r="F24" s="23">
        <v>0.24396763696761392</v>
      </c>
    </row>
    <row r="25" spans="1:11" x14ac:dyDescent="0.25">
      <c r="A25" s="24">
        <v>43781</v>
      </c>
      <c r="B25" s="23">
        <v>34.695270999999998</v>
      </c>
      <c r="C25" s="23">
        <f t="shared" si="1"/>
        <v>-3.6672116458281848E-2</v>
      </c>
      <c r="D25" s="23">
        <f t="shared" si="2"/>
        <v>-3.7361443782900974E-2</v>
      </c>
      <c r="E25" s="23">
        <v>0.18123794967298112</v>
      </c>
      <c r="F25" s="23">
        <v>0.18809981855303715</v>
      </c>
    </row>
    <row r="26" spans="1:11" x14ac:dyDescent="0.25">
      <c r="A26" s="24">
        <v>43782</v>
      </c>
      <c r="B26" s="23">
        <v>34.606560000000002</v>
      </c>
      <c r="C26" s="23">
        <f t="shared" si="1"/>
        <v>-2.5568614235639327E-3</v>
      </c>
      <c r="D26" s="23">
        <f t="shared" si="2"/>
        <v>-2.5601357763019093E-3</v>
      </c>
      <c r="E26" s="23">
        <v>0.21535320470769906</v>
      </c>
      <c r="F26" s="23">
        <v>0.2229011265596362</v>
      </c>
    </row>
    <row r="27" spans="1:11" x14ac:dyDescent="0.25">
      <c r="A27" s="24">
        <v>43783</v>
      </c>
      <c r="B27" s="23">
        <v>34.458710000000004</v>
      </c>
      <c r="C27" s="23">
        <f t="shared" si="1"/>
        <v>-4.272311376802498E-3</v>
      </c>
      <c r="D27" s="23">
        <f t="shared" si="2"/>
        <v>-4.2814637762883835E-3</v>
      </c>
      <c r="E27" s="23">
        <v>0.21363775475446051</v>
      </c>
      <c r="F27" s="23">
        <v>0.22117979855964973</v>
      </c>
    </row>
    <row r="28" spans="1:11" x14ac:dyDescent="0.25">
      <c r="A28" s="24">
        <v>43784</v>
      </c>
      <c r="B28" s="23">
        <v>34.675556</v>
      </c>
      <c r="C28" s="23">
        <f t="shared" si="1"/>
        <v>6.292922747253067E-3</v>
      </c>
      <c r="D28" s="23">
        <f t="shared" si="2"/>
        <v>6.2732049872269357E-3</v>
      </c>
      <c r="E28" s="23">
        <v>0.22420298887851606</v>
      </c>
      <c r="F28" s="23">
        <v>0.23173446732316505</v>
      </c>
    </row>
    <row r="29" spans="1:11" x14ac:dyDescent="0.25">
      <c r="A29" s="24">
        <v>43788</v>
      </c>
      <c r="B29" s="23">
        <v>34.123584999999999</v>
      </c>
      <c r="C29" s="23">
        <f t="shared" si="1"/>
        <v>-1.5918158601407911E-2</v>
      </c>
      <c r="D29" s="23">
        <f t="shared" si="2"/>
        <v>-1.6046213235454607E-2</v>
      </c>
      <c r="E29" s="23">
        <v>0.20199190752985507</v>
      </c>
      <c r="F29" s="23">
        <v>0.2094150491004835</v>
      </c>
    </row>
    <row r="30" spans="1:11" x14ac:dyDescent="0.25">
      <c r="A30" s="24">
        <v>43789</v>
      </c>
      <c r="B30" s="23">
        <v>33.896881</v>
      </c>
      <c r="C30" s="23">
        <f t="shared" si="1"/>
        <v>-6.6436161382222303E-3</v>
      </c>
      <c r="D30" s="23">
        <f t="shared" si="2"/>
        <v>-6.6657831900562283E-3</v>
      </c>
      <c r="E30" s="23">
        <v>0.21126644999304076</v>
      </c>
      <c r="F30" s="23">
        <v>0.21879547914588188</v>
      </c>
    </row>
    <row r="31" spans="1:11" x14ac:dyDescent="0.25">
      <c r="A31" s="24">
        <v>43790</v>
      </c>
      <c r="B31" s="23">
        <v>33.689895999999997</v>
      </c>
      <c r="C31" s="23">
        <f t="shared" si="1"/>
        <v>-6.1063140293056194E-3</v>
      </c>
      <c r="D31" s="23">
        <f t="shared" si="2"/>
        <v>-6.1250338096275536E-3</v>
      </c>
      <c r="E31" s="23">
        <v>0.21180375210195737</v>
      </c>
      <c r="F31" s="23">
        <v>0.21933622852631057</v>
      </c>
    </row>
    <row r="32" spans="1:11" x14ac:dyDescent="0.25">
      <c r="A32" s="24">
        <v>43791</v>
      </c>
      <c r="B32" s="23">
        <v>33.561756000000003</v>
      </c>
      <c r="C32" s="23">
        <f t="shared" si="1"/>
        <v>-3.8035142643359546E-3</v>
      </c>
      <c r="D32" s="23">
        <f t="shared" si="2"/>
        <v>-3.8107660186563106E-3</v>
      </c>
      <c r="E32" s="23">
        <v>0.21410655186692704</v>
      </c>
      <c r="F32" s="23">
        <v>0.22165049631728179</v>
      </c>
    </row>
    <row r="33" spans="1:6" x14ac:dyDescent="0.25">
      <c r="A33" s="24">
        <v>43794</v>
      </c>
      <c r="B33" s="23">
        <v>33.680034999999997</v>
      </c>
      <c r="C33" s="23">
        <f t="shared" si="1"/>
        <v>3.5242196504853326E-3</v>
      </c>
      <c r="D33" s="23">
        <f t="shared" si="2"/>
        <v>3.5180241403717349E-3</v>
      </c>
      <c r="E33" s="23">
        <v>0.22143428578174831</v>
      </c>
      <c r="F33" s="23">
        <v>0.22897928647630983</v>
      </c>
    </row>
    <row r="34" spans="1:6" x14ac:dyDescent="0.25">
      <c r="A34" s="24">
        <v>43795</v>
      </c>
      <c r="B34" s="23">
        <v>32.950648999999999</v>
      </c>
      <c r="C34" s="23">
        <f t="shared" si="1"/>
        <v>-2.1656331414144855E-2</v>
      </c>
      <c r="D34" s="23">
        <f t="shared" si="2"/>
        <v>-2.1894271301579008E-2</v>
      </c>
      <c r="E34" s="23">
        <v>0.19625373471711813</v>
      </c>
      <c r="F34" s="23">
        <v>0.2035669910343591</v>
      </c>
    </row>
    <row r="35" spans="1:6" x14ac:dyDescent="0.25">
      <c r="A35" s="24">
        <v>43796</v>
      </c>
      <c r="B35" s="23">
        <v>32.881653</v>
      </c>
      <c r="C35" s="23">
        <f t="shared" si="1"/>
        <v>-2.0939193033799883E-3</v>
      </c>
      <c r="D35" s="23">
        <f t="shared" si="2"/>
        <v>-2.0961146174802419E-3</v>
      </c>
      <c r="E35" s="23">
        <v>0.215816146827883</v>
      </c>
      <c r="F35" s="23">
        <v>0.22336514771845786</v>
      </c>
    </row>
    <row r="36" spans="1:6" x14ac:dyDescent="0.25">
      <c r="A36" s="24">
        <v>43797</v>
      </c>
      <c r="B36" s="23">
        <v>33.098498999999997</v>
      </c>
      <c r="C36" s="23">
        <f t="shared" si="1"/>
        <v>6.5947414504981478E-3</v>
      </c>
      <c r="D36" s="23">
        <f t="shared" si="2"/>
        <v>6.5730912758413564E-3</v>
      </c>
      <c r="E36" s="23">
        <v>0.22450480758176114</v>
      </c>
      <c r="F36" s="23">
        <v>0.23203435361177946</v>
      </c>
    </row>
    <row r="37" spans="1:6" x14ac:dyDescent="0.25">
      <c r="A37" s="24">
        <v>43798</v>
      </c>
      <c r="B37" s="23">
        <v>33.315342000000001</v>
      </c>
      <c r="C37" s="23">
        <f t="shared" si="1"/>
        <v>6.5514451274664856E-3</v>
      </c>
      <c r="D37" s="23">
        <f t="shared" si="2"/>
        <v>6.5300776851473239E-3</v>
      </c>
      <c r="E37" s="23">
        <v>0.22446151125872948</v>
      </c>
      <c r="F37" s="23">
        <v>0.23199134002108543</v>
      </c>
    </row>
    <row r="38" spans="1:6" x14ac:dyDescent="0.25">
      <c r="A38" s="24">
        <v>43801</v>
      </c>
      <c r="B38" s="23">
        <v>33.364623999999999</v>
      </c>
      <c r="C38" s="23">
        <f t="shared" si="1"/>
        <v>1.4792584149368195E-3</v>
      </c>
      <c r="D38" s="23">
        <f t="shared" si="2"/>
        <v>1.4781653899858431E-3</v>
      </c>
      <c r="E38" s="23">
        <v>0.2193893245461998</v>
      </c>
      <c r="F38" s="23">
        <v>0.22693942772592396</v>
      </c>
    </row>
    <row r="39" spans="1:6" x14ac:dyDescent="0.25">
      <c r="A39" s="24">
        <v>43802</v>
      </c>
      <c r="B39" s="23">
        <v>33.236491999999998</v>
      </c>
      <c r="C39" s="23">
        <f t="shared" si="1"/>
        <v>-3.8403549819713478E-3</v>
      </c>
      <c r="D39" s="23">
        <f t="shared" si="2"/>
        <v>-3.8477480793138947E-3</v>
      </c>
      <c r="E39" s="23">
        <v>0.21406971114929163</v>
      </c>
      <c r="F39" s="23">
        <v>0.22161351425662421</v>
      </c>
    </row>
    <row r="40" spans="1:6" x14ac:dyDescent="0.25">
      <c r="A40" s="24">
        <v>43803</v>
      </c>
      <c r="B40" s="23">
        <v>33.236491999999998</v>
      </c>
      <c r="C40" s="23">
        <f t="shared" si="1"/>
        <v>0</v>
      </c>
      <c r="D40" s="23">
        <f t="shared" si="2"/>
        <v>0</v>
      </c>
      <c r="E40" s="23">
        <v>0.21791006613126299</v>
      </c>
      <c r="F40" s="23">
        <v>0.22546126233593811</v>
      </c>
    </row>
    <row r="41" spans="1:6" x14ac:dyDescent="0.25">
      <c r="A41" s="24">
        <v>43804</v>
      </c>
      <c r="B41" s="23">
        <v>32.802799</v>
      </c>
      <c r="C41" s="23">
        <f t="shared" si="1"/>
        <v>-1.3048699604037577E-2</v>
      </c>
      <c r="D41" s="23">
        <f t="shared" si="2"/>
        <v>-1.3134581803489873E-2</v>
      </c>
      <c r="E41" s="23">
        <v>0.20486136652722542</v>
      </c>
      <c r="F41" s="23">
        <v>0.21232668053244824</v>
      </c>
    </row>
    <row r="42" spans="1:6" x14ac:dyDescent="0.25">
      <c r="A42" s="24">
        <v>43805</v>
      </c>
      <c r="B42" s="23">
        <v>32.566242000000003</v>
      </c>
      <c r="C42" s="23">
        <f t="shared" si="1"/>
        <v>-7.2114882635471956E-3</v>
      </c>
      <c r="D42" s="23">
        <f t="shared" si="2"/>
        <v>-7.2376167376062527E-3</v>
      </c>
      <c r="E42" s="23">
        <v>0.21069857786771579</v>
      </c>
      <c r="F42" s="23">
        <v>0.21822364559833185</v>
      </c>
    </row>
    <row r="43" spans="1:6" x14ac:dyDescent="0.25">
      <c r="A43" s="24">
        <v>43808</v>
      </c>
      <c r="B43" s="23">
        <v>32.457816999999999</v>
      </c>
      <c r="C43" s="23">
        <f t="shared" si="1"/>
        <v>-3.3293678773253597E-3</v>
      </c>
      <c r="D43" s="23">
        <f t="shared" si="2"/>
        <v>-3.3349225550271095E-3</v>
      </c>
      <c r="E43" s="23">
        <v>0.21458069825393761</v>
      </c>
      <c r="F43" s="23">
        <v>0.22212633978091101</v>
      </c>
    </row>
    <row r="44" spans="1:6" x14ac:dyDescent="0.25">
      <c r="A44" s="24">
        <v>43809</v>
      </c>
      <c r="B44" s="23">
        <v>32.783085</v>
      </c>
      <c r="C44" s="23">
        <f t="shared" si="1"/>
        <v>1.0021253123708265E-2</v>
      </c>
      <c r="D44" s="23">
        <f t="shared" si="2"/>
        <v>9.9713733285145111E-3</v>
      </c>
      <c r="E44" s="23">
        <v>0.22793131925497126</v>
      </c>
      <c r="F44" s="23">
        <v>0.23543263566445261</v>
      </c>
    </row>
    <row r="45" spans="1:6" x14ac:dyDescent="0.25">
      <c r="A45" s="24">
        <v>43810</v>
      </c>
      <c r="B45" s="23">
        <v>33.818030999999998</v>
      </c>
      <c r="C45" s="23">
        <f t="shared" si="1"/>
        <v>3.156951214322868E-2</v>
      </c>
      <c r="D45" s="23">
        <f t="shared" si="2"/>
        <v>3.1081440636434466E-2</v>
      </c>
      <c r="E45" s="23">
        <v>0.24947957827449166</v>
      </c>
      <c r="F45" s="23">
        <v>0.25654270297237258</v>
      </c>
    </row>
    <row r="46" spans="1:6" x14ac:dyDescent="0.25">
      <c r="A46" s="24">
        <v>43812</v>
      </c>
      <c r="B46" s="23">
        <v>33.266060000000003</v>
      </c>
      <c r="C46" s="23">
        <f t="shared" si="1"/>
        <v>-1.6321795908224069E-2</v>
      </c>
      <c r="D46" s="23">
        <f t="shared" si="2"/>
        <v>-1.645646377733585E-2</v>
      </c>
      <c r="E46" s="23">
        <v>0.20158827022303893</v>
      </c>
      <c r="F46" s="23">
        <v>0.20900479855860227</v>
      </c>
    </row>
    <row r="47" spans="1:6" x14ac:dyDescent="0.25">
      <c r="A47" s="24">
        <v>43815</v>
      </c>
      <c r="B47" s="23">
        <v>33.335056000000002</v>
      </c>
      <c r="C47" s="23">
        <f t="shared" si="1"/>
        <v>2.0740658797584834E-3</v>
      </c>
      <c r="D47" s="23">
        <f t="shared" si="2"/>
        <v>2.0719179745401894E-3</v>
      </c>
      <c r="E47" s="23">
        <v>0.21998413201102146</v>
      </c>
      <c r="F47" s="23">
        <v>0.22753318031047828</v>
      </c>
    </row>
    <row r="48" spans="1:6" x14ac:dyDescent="0.25">
      <c r="A48" s="24">
        <v>43816</v>
      </c>
      <c r="B48" s="23">
        <v>33.295628000000001</v>
      </c>
      <c r="C48" s="23">
        <f t="shared" si="1"/>
        <v>-1.1827788739878194E-3</v>
      </c>
      <c r="D48" s="23">
        <f t="shared" si="2"/>
        <v>-1.1834789089656388E-3</v>
      </c>
      <c r="E48" s="23">
        <v>0.21672728725727516</v>
      </c>
      <c r="F48" s="23">
        <v>0.22427778342697247</v>
      </c>
    </row>
    <row r="49" spans="1:6" x14ac:dyDescent="0.25">
      <c r="A49" s="24">
        <v>43817</v>
      </c>
      <c r="B49" s="23">
        <v>33.699748999999997</v>
      </c>
      <c r="C49" s="23">
        <f t="shared" si="1"/>
        <v>1.2137359295340409E-2</v>
      </c>
      <c r="D49" s="23">
        <f t="shared" si="2"/>
        <v>1.20642921837115E-2</v>
      </c>
      <c r="E49" s="23">
        <v>0.23004742542660339</v>
      </c>
      <c r="F49" s="23">
        <v>0.2375255545196496</v>
      </c>
    </row>
    <row r="50" spans="1:6" x14ac:dyDescent="0.25">
      <c r="A50" s="24">
        <v>43818</v>
      </c>
      <c r="B50" s="23">
        <v>34.015160000000002</v>
      </c>
      <c r="C50" s="23">
        <f t="shared" si="1"/>
        <v>9.3594465644241016E-3</v>
      </c>
      <c r="D50" s="23">
        <f t="shared" si="2"/>
        <v>9.3159183337427707E-3</v>
      </c>
      <c r="E50" s="23">
        <v>0.2272695126956871</v>
      </c>
      <c r="F50" s="23">
        <v>0.23477718066968087</v>
      </c>
    </row>
    <row r="51" spans="1:6" x14ac:dyDescent="0.25">
      <c r="A51" s="24">
        <v>43819</v>
      </c>
      <c r="B51" s="23">
        <v>34.350285</v>
      </c>
      <c r="C51" s="23">
        <f t="shared" si="1"/>
        <v>9.8522247139216125E-3</v>
      </c>
      <c r="D51" s="23">
        <f t="shared" si="2"/>
        <v>9.8040079840651956E-3</v>
      </c>
      <c r="E51" s="23">
        <v>0.2277622908451846</v>
      </c>
      <c r="F51" s="23">
        <v>0.2352652703200033</v>
      </c>
    </row>
    <row r="52" spans="1:6" x14ac:dyDescent="0.25">
      <c r="A52" s="24">
        <v>43822</v>
      </c>
      <c r="B52" s="23">
        <v>33.640613999999999</v>
      </c>
      <c r="C52" s="23">
        <f t="shared" si="1"/>
        <v>-2.0659828586575051E-2</v>
      </c>
      <c r="D52" s="23">
        <f t="shared" si="2"/>
        <v>-2.087622855813407E-2</v>
      </c>
      <c r="E52" s="23">
        <v>0.19725023754468793</v>
      </c>
      <c r="F52" s="23">
        <v>0.20458503377780404</v>
      </c>
    </row>
    <row r="53" spans="1:6" x14ac:dyDescent="0.25">
      <c r="A53" s="24">
        <v>43823</v>
      </c>
      <c r="B53" s="23">
        <v>33.325198999999998</v>
      </c>
      <c r="C53" s="23">
        <f t="shared" si="1"/>
        <v>-9.3760179288047939E-3</v>
      </c>
      <c r="D53" s="23">
        <f t="shared" si="2"/>
        <v>-9.420249479220013E-3</v>
      </c>
      <c r="E53" s="23">
        <v>0.20853404820245819</v>
      </c>
      <c r="F53" s="23">
        <v>0.21604101285671809</v>
      </c>
    </row>
    <row r="54" spans="1:6" x14ac:dyDescent="0.25">
      <c r="A54" s="24">
        <v>43825</v>
      </c>
      <c r="B54" s="23">
        <v>33.256207000000003</v>
      </c>
      <c r="C54" s="23">
        <f t="shared" si="1"/>
        <v>-2.0702652068182517E-3</v>
      </c>
      <c r="D54" s="23">
        <f t="shared" si="2"/>
        <v>-2.0724111681491757E-3</v>
      </c>
      <c r="E54" s="23">
        <v>0.21583980092444474</v>
      </c>
      <c r="F54" s="23">
        <v>0.22338885116778895</v>
      </c>
    </row>
    <row r="55" spans="1:6" x14ac:dyDescent="0.25">
      <c r="A55" s="24">
        <v>43826</v>
      </c>
      <c r="B55" s="23">
        <v>34.379855999999997</v>
      </c>
      <c r="C55" s="23">
        <f t="shared" si="1"/>
        <v>3.3787647520957309E-2</v>
      </c>
      <c r="D55" s="23">
        <f t="shared" si="2"/>
        <v>3.3229385092588895E-2</v>
      </c>
      <c r="E55" s="23">
        <v>0.25169771365222027</v>
      </c>
      <c r="F55" s="23">
        <v>0.25869064742852699</v>
      </c>
    </row>
    <row r="56" spans="1:6" x14ac:dyDescent="0.25">
      <c r="A56" s="24">
        <v>43829</v>
      </c>
      <c r="B56" s="23">
        <v>34.379855999999997</v>
      </c>
      <c r="C56" s="23">
        <f t="shared" si="1"/>
        <v>0</v>
      </c>
      <c r="D56" s="23">
        <f t="shared" si="2"/>
        <v>0</v>
      </c>
      <c r="E56" s="23">
        <v>0.21791006613126299</v>
      </c>
      <c r="F56" s="23">
        <v>0.22546126233593811</v>
      </c>
    </row>
    <row r="57" spans="1:6" x14ac:dyDescent="0.25">
      <c r="A57" s="24">
        <v>43830</v>
      </c>
      <c r="B57" s="23">
        <v>34.379855999999997</v>
      </c>
      <c r="C57" s="23">
        <f t="shared" si="1"/>
        <v>0</v>
      </c>
      <c r="D57" s="23">
        <f t="shared" si="2"/>
        <v>0</v>
      </c>
      <c r="E57" s="23">
        <v>0.21791006613126299</v>
      </c>
      <c r="F57" s="23">
        <v>0.22546126233593811</v>
      </c>
    </row>
    <row r="58" spans="1:6" x14ac:dyDescent="0.25">
      <c r="A58" s="24">
        <v>43832</v>
      </c>
      <c r="B58" s="23">
        <v>34.852974000000003</v>
      </c>
      <c r="C58" s="23">
        <f t="shared" si="1"/>
        <v>1.3761488704315882E-2</v>
      </c>
      <c r="D58" s="23">
        <f t="shared" si="2"/>
        <v>1.3667659260522637E-2</v>
      </c>
      <c r="E58" s="23">
        <v>0.23167155483557886</v>
      </c>
      <c r="F58" s="23">
        <v>0.23912892159646074</v>
      </c>
    </row>
    <row r="59" spans="1:6" x14ac:dyDescent="0.25">
      <c r="A59" s="24">
        <v>43833</v>
      </c>
      <c r="B59" s="23">
        <v>34.862831</v>
      </c>
      <c r="C59" s="23">
        <f t="shared" si="1"/>
        <v>2.8281661128822671E-4</v>
      </c>
      <c r="D59" s="23">
        <f t="shared" si="2"/>
        <v>2.8277662620923642E-4</v>
      </c>
      <c r="E59" s="23">
        <v>0.21819288274255122</v>
      </c>
      <c r="F59" s="23">
        <v>0.22574403896214734</v>
      </c>
    </row>
    <row r="60" spans="1:6" x14ac:dyDescent="0.25">
      <c r="A60" s="24">
        <v>43836</v>
      </c>
      <c r="B60" s="23">
        <v>35.015610000000002</v>
      </c>
      <c r="C60" s="23">
        <f t="shared" si="1"/>
        <v>4.3822889770484342E-3</v>
      </c>
      <c r="D60" s="23">
        <f t="shared" si="2"/>
        <v>4.3727147099881045E-3</v>
      </c>
      <c r="E60" s="23">
        <v>0.22229235510831141</v>
      </c>
      <c r="F60" s="23">
        <v>0.2298339770459262</v>
      </c>
    </row>
    <row r="61" spans="1:6" x14ac:dyDescent="0.25">
      <c r="A61" s="24">
        <v>43837</v>
      </c>
      <c r="B61" s="23">
        <v>34.547417000000003</v>
      </c>
      <c r="C61" s="23">
        <f t="shared" si="1"/>
        <v>-1.3370979400330293E-2</v>
      </c>
      <c r="D61" s="23">
        <f t="shared" si="2"/>
        <v>-1.3461175857685527E-2</v>
      </c>
      <c r="E61" s="23">
        <v>0.20453908673093268</v>
      </c>
      <c r="F61" s="23">
        <v>0.21200008647825258</v>
      </c>
    </row>
    <row r="62" spans="1:6" x14ac:dyDescent="0.25">
      <c r="A62" s="24">
        <v>43838</v>
      </c>
      <c r="B62" s="23">
        <v>34.517848999999998</v>
      </c>
      <c r="C62" s="23">
        <f t="shared" si="1"/>
        <v>-8.5586716946174873E-4</v>
      </c>
      <c r="D62" s="23">
        <f t="shared" si="2"/>
        <v>-8.5623363287853861E-4</v>
      </c>
      <c r="E62" s="23">
        <v>0.21705419896180123</v>
      </c>
      <c r="F62" s="23">
        <v>0.22460502870305957</v>
      </c>
    </row>
    <row r="63" spans="1:6" x14ac:dyDescent="0.25">
      <c r="A63" s="24">
        <v>43839</v>
      </c>
      <c r="B63" s="23">
        <v>35.316237999999998</v>
      </c>
      <c r="C63" s="23">
        <f t="shared" si="1"/>
        <v>2.3129743687099399E-2</v>
      </c>
      <c r="D63" s="23">
        <f t="shared" si="2"/>
        <v>2.2866305601273264E-2</v>
      </c>
      <c r="E63" s="23">
        <v>0.2410398098183624</v>
      </c>
      <c r="F63" s="23">
        <v>0.24832756793721136</v>
      </c>
    </row>
    <row r="64" spans="1:6" x14ac:dyDescent="0.25">
      <c r="A64" s="24">
        <v>43840</v>
      </c>
      <c r="B64" s="23">
        <v>35.178241999999997</v>
      </c>
      <c r="C64" s="23">
        <f t="shared" si="1"/>
        <v>-3.9074377061339635E-3</v>
      </c>
      <c r="D64" s="23">
        <f t="shared" si="2"/>
        <v>-3.9150916856523074E-3</v>
      </c>
      <c r="E64" s="23">
        <v>0.21400262842512902</v>
      </c>
      <c r="F64" s="23">
        <v>0.22154617065028581</v>
      </c>
    </row>
    <row r="65" spans="1:6" x14ac:dyDescent="0.25">
      <c r="A65" s="24">
        <v>43843</v>
      </c>
      <c r="B65" s="23">
        <v>35.276809999999998</v>
      </c>
      <c r="C65" s="23">
        <f t="shared" si="1"/>
        <v>2.8019592337786585E-3</v>
      </c>
      <c r="D65" s="23">
        <f t="shared" si="2"/>
        <v>2.7980410633342881E-3</v>
      </c>
      <c r="E65" s="23">
        <v>0.22071202536504164</v>
      </c>
      <c r="F65" s="23">
        <v>0.22825930339927239</v>
      </c>
    </row>
    <row r="66" spans="1:6" x14ac:dyDescent="0.25">
      <c r="A66" s="24">
        <v>43844</v>
      </c>
      <c r="B66" s="23">
        <v>35.06982</v>
      </c>
      <c r="C66" s="23">
        <f t="shared" si="1"/>
        <v>-5.8675940369891039E-3</v>
      </c>
      <c r="D66" s="23">
        <f t="shared" si="2"/>
        <v>-5.8848760024111796E-3</v>
      </c>
      <c r="E66" s="23">
        <v>0.21204247209427388</v>
      </c>
      <c r="F66" s="23">
        <v>0.21957638633352694</v>
      </c>
    </row>
    <row r="67" spans="1:6" x14ac:dyDescent="0.25">
      <c r="A67" s="24">
        <v>43845</v>
      </c>
      <c r="B67" s="23">
        <v>34.478423999999997</v>
      </c>
      <c r="C67" s="23">
        <f t="shared" si="1"/>
        <v>-1.6863388520385995E-2</v>
      </c>
      <c r="D67" s="23">
        <f t="shared" si="2"/>
        <v>-1.7007194452703097E-2</v>
      </c>
      <c r="E67" s="23">
        <v>0.20104667761087699</v>
      </c>
      <c r="F67" s="23">
        <v>0.20845406788323501</v>
      </c>
    </row>
    <row r="68" spans="1:6" x14ac:dyDescent="0.25">
      <c r="A68" s="24">
        <v>43846</v>
      </c>
      <c r="B68" s="23">
        <v>34.793835000000001</v>
      </c>
      <c r="C68" s="23">
        <f t="shared" si="1"/>
        <v>9.1480689488592799E-3</v>
      </c>
      <c r="D68" s="23">
        <f t="shared" si="2"/>
        <v>9.106478819930805E-3</v>
      </c>
      <c r="E68" s="23">
        <v>0.22705813508012226</v>
      </c>
      <c r="F68" s="23">
        <v>0.2345677411558689</v>
      </c>
    </row>
    <row r="69" spans="1:6" x14ac:dyDescent="0.25">
      <c r="A69" s="24">
        <v>43847</v>
      </c>
      <c r="B69" s="23">
        <v>35.178241999999997</v>
      </c>
      <c r="C69" s="23">
        <f t="shared" si="1"/>
        <v>1.104813539525022E-2</v>
      </c>
      <c r="D69" s="23">
        <f t="shared" si="2"/>
        <v>1.098755057184916E-2</v>
      </c>
      <c r="E69" s="23">
        <v>0.22895820152651319</v>
      </c>
      <c r="F69" s="23">
        <v>0.23644881290778727</v>
      </c>
    </row>
    <row r="70" spans="1:6" x14ac:dyDescent="0.25">
      <c r="A70" s="24">
        <v>43850</v>
      </c>
      <c r="B70" s="23">
        <v>35.523223999999999</v>
      </c>
      <c r="C70" s="23">
        <f t="shared" si="1"/>
        <v>9.806686758252494E-3</v>
      </c>
      <c r="D70" s="23">
        <f t="shared" si="2"/>
        <v>9.7589132847392401E-3</v>
      </c>
      <c r="E70" s="23">
        <v>0.22771675288951548</v>
      </c>
      <c r="F70" s="23">
        <v>0.23522017562067735</v>
      </c>
    </row>
    <row r="71" spans="1:6" x14ac:dyDescent="0.25">
      <c r="A71" s="24">
        <v>43851</v>
      </c>
      <c r="B71" s="23">
        <v>35.306376999999998</v>
      </c>
      <c r="C71" s="23">
        <f t="shared" si="1"/>
        <v>-6.1043727337361424E-3</v>
      </c>
      <c r="D71" s="23">
        <f t="shared" si="2"/>
        <v>-6.1230805889752526E-3</v>
      </c>
      <c r="E71" s="23">
        <v>0.21180569339752686</v>
      </c>
      <c r="F71" s="23">
        <v>0.21933818174696285</v>
      </c>
    </row>
    <row r="72" spans="1:6" x14ac:dyDescent="0.25">
      <c r="A72" s="24">
        <v>43852</v>
      </c>
      <c r="B72" s="23">
        <v>34.310862999999998</v>
      </c>
      <c r="C72" s="23">
        <f t="shared" ref="C72:C135" si="5">(B72-B71)/B71</f>
        <v>-2.819643601494427E-2</v>
      </c>
      <c r="D72" s="23">
        <f t="shared" ref="D72:D135" si="6">LN(B72/B71)</f>
        <v>-2.860158961115717E-2</v>
      </c>
      <c r="E72" s="23">
        <v>0.1897136301163187</v>
      </c>
      <c r="F72" s="23">
        <v>0.19685967272478094</v>
      </c>
    </row>
    <row r="73" spans="1:6" x14ac:dyDescent="0.25">
      <c r="A73" s="24">
        <v>43853</v>
      </c>
      <c r="B73" s="23">
        <v>34.034874000000002</v>
      </c>
      <c r="C73" s="23">
        <f t="shared" si="5"/>
        <v>-8.0437790212387148E-3</v>
      </c>
      <c r="D73" s="23">
        <f t="shared" si="6"/>
        <v>-8.076304748974715E-3</v>
      </c>
      <c r="E73" s="23">
        <v>0.20986628711002425</v>
      </c>
      <c r="F73" s="23">
        <v>0.21738495758696338</v>
      </c>
    </row>
    <row r="74" spans="1:6" x14ac:dyDescent="0.25">
      <c r="A74" s="24">
        <v>43854</v>
      </c>
      <c r="B74" s="23">
        <v>33.019646000000002</v>
      </c>
      <c r="C74" s="23">
        <f t="shared" si="5"/>
        <v>-2.9829051225516521E-2</v>
      </c>
      <c r="D74" s="23">
        <f t="shared" si="6"/>
        <v>-3.0282987162438622E-2</v>
      </c>
      <c r="E74" s="23">
        <v>0.18808101490574647</v>
      </c>
      <c r="F74" s="23">
        <v>0.19517827517349948</v>
      </c>
    </row>
    <row r="75" spans="1:6" x14ac:dyDescent="0.25">
      <c r="A75" s="24">
        <v>43857</v>
      </c>
      <c r="B75" s="23">
        <v>32.255755999999998</v>
      </c>
      <c r="C75" s="23">
        <f t="shared" si="5"/>
        <v>-2.3134409133277911E-2</v>
      </c>
      <c r="D75" s="23">
        <f t="shared" si="6"/>
        <v>-2.3406209723060848E-2</v>
      </c>
      <c r="E75" s="23">
        <v>0.19477565699798507</v>
      </c>
      <c r="F75" s="23">
        <v>0.20205505261287726</v>
      </c>
    </row>
    <row r="76" spans="1:6" x14ac:dyDescent="0.25">
      <c r="A76" s="24">
        <v>43858</v>
      </c>
      <c r="B76" s="23">
        <v>33.384338</v>
      </c>
      <c r="C76" s="23">
        <f t="shared" si="5"/>
        <v>3.498854592030029E-2</v>
      </c>
      <c r="D76" s="23">
        <f t="shared" si="6"/>
        <v>3.4390359912424347E-2</v>
      </c>
      <c r="E76" s="23">
        <v>0.25289861205156328</v>
      </c>
      <c r="F76" s="23">
        <v>0.25985162224836245</v>
      </c>
    </row>
    <row r="77" spans="1:6" x14ac:dyDescent="0.25">
      <c r="A77" s="24">
        <v>43859</v>
      </c>
      <c r="B77" s="23">
        <v>33.394196000000001</v>
      </c>
      <c r="C77" s="23">
        <f t="shared" si="5"/>
        <v>2.9528816776301674E-4</v>
      </c>
      <c r="D77" s="23">
        <f t="shared" si="6"/>
        <v>2.9524457879256927E-4</v>
      </c>
      <c r="E77" s="23">
        <v>0.21820535429902599</v>
      </c>
      <c r="F77" s="23">
        <v>0.22575650691473068</v>
      </c>
    </row>
    <row r="78" spans="1:6" x14ac:dyDescent="0.25">
      <c r="A78" s="24">
        <v>43860</v>
      </c>
      <c r="B78" s="23">
        <v>33.561756000000003</v>
      </c>
      <c r="C78" s="23">
        <f t="shared" si="5"/>
        <v>5.0176383944084682E-3</v>
      </c>
      <c r="D78" s="23">
        <f t="shared" si="6"/>
        <v>5.0050919982308571E-3</v>
      </c>
      <c r="E78" s="23">
        <v>0.22292770452567146</v>
      </c>
      <c r="F78" s="23">
        <v>0.23046635433416895</v>
      </c>
    </row>
    <row r="79" spans="1:6" x14ac:dyDescent="0.25">
      <c r="A79" s="24">
        <v>43861</v>
      </c>
      <c r="B79" s="23">
        <v>33.320270999999998</v>
      </c>
      <c r="C79" s="23">
        <f t="shared" si="5"/>
        <v>-7.195243300142113E-3</v>
      </c>
      <c r="D79" s="23">
        <f t="shared" si="6"/>
        <v>-7.2212539067448376E-3</v>
      </c>
      <c r="E79" s="23">
        <v>0.21071482283112086</v>
      </c>
      <c r="F79" s="23">
        <v>0.21824000842919328</v>
      </c>
    </row>
    <row r="80" spans="1:6" x14ac:dyDescent="0.25">
      <c r="A80" s="24">
        <v>43865</v>
      </c>
      <c r="B80" s="23">
        <v>33.793388</v>
      </c>
      <c r="C80" s="23">
        <f t="shared" si="5"/>
        <v>1.4199074191203368E-2</v>
      </c>
      <c r="D80" s="23">
        <f t="shared" si="6"/>
        <v>1.4099211531987035E-2</v>
      </c>
      <c r="E80" s="23">
        <v>0.23210914032246635</v>
      </c>
      <c r="F80" s="23">
        <v>0.23956047386792514</v>
      </c>
    </row>
    <row r="81" spans="1:6" x14ac:dyDescent="0.25">
      <c r="A81" s="24">
        <v>43866</v>
      </c>
      <c r="B81" s="23">
        <v>33.492759999999997</v>
      </c>
      <c r="C81" s="23">
        <f t="shared" si="5"/>
        <v>-8.8960597854232087E-3</v>
      </c>
      <c r="D81" s="23">
        <f t="shared" si="6"/>
        <v>-8.9358659799833231E-3</v>
      </c>
      <c r="E81" s="23">
        <v>0.20901400634583978</v>
      </c>
      <c r="F81" s="23">
        <v>0.2165253963559548</v>
      </c>
    </row>
    <row r="82" spans="1:6" x14ac:dyDescent="0.25">
      <c r="A82" s="24">
        <v>43867</v>
      </c>
      <c r="B82" s="23">
        <v>32.654949000000002</v>
      </c>
      <c r="C82" s="23">
        <f t="shared" si="5"/>
        <v>-2.5014689741902282E-2</v>
      </c>
      <c r="D82" s="23">
        <f t="shared" si="6"/>
        <v>-2.5332874499740265E-2</v>
      </c>
      <c r="E82" s="23">
        <v>0.19289537638936072</v>
      </c>
      <c r="F82" s="23">
        <v>0.20012838783619785</v>
      </c>
    </row>
    <row r="83" spans="1:6" x14ac:dyDescent="0.25">
      <c r="A83" s="24">
        <v>43868</v>
      </c>
      <c r="B83" s="23">
        <v>32.694374000000003</v>
      </c>
      <c r="C83" s="23">
        <f t="shared" si="5"/>
        <v>1.2073208260102129E-3</v>
      </c>
      <c r="D83" s="23">
        <f t="shared" si="6"/>
        <v>1.2065926002974815E-3</v>
      </c>
      <c r="E83" s="23">
        <v>0.2191173869572732</v>
      </c>
      <c r="F83" s="23">
        <v>0.22666785493623559</v>
      </c>
    </row>
    <row r="84" spans="1:6" x14ac:dyDescent="0.25">
      <c r="A84" s="24">
        <v>43871</v>
      </c>
      <c r="B84" s="23">
        <v>32.502170999999997</v>
      </c>
      <c r="C84" s="23">
        <f t="shared" si="5"/>
        <v>-5.8787790217364709E-3</v>
      </c>
      <c r="D84" s="23">
        <f t="shared" si="6"/>
        <v>-5.8961270667582536E-3</v>
      </c>
      <c r="E84" s="23">
        <v>0.21203128710952651</v>
      </c>
      <c r="F84" s="23">
        <v>0.21956513526917987</v>
      </c>
    </row>
    <row r="85" spans="1:6" x14ac:dyDescent="0.25">
      <c r="A85" s="24">
        <v>43872</v>
      </c>
      <c r="B85" s="23">
        <v>33.364623999999999</v>
      </c>
      <c r="C85" s="23">
        <f t="shared" si="5"/>
        <v>2.6535242830394382E-2</v>
      </c>
      <c r="D85" s="23">
        <f t="shared" si="6"/>
        <v>2.6189289893229321E-2</v>
      </c>
      <c r="E85" s="23">
        <v>0.24444530896165736</v>
      </c>
      <c r="F85" s="23">
        <v>0.25165055222916743</v>
      </c>
    </row>
    <row r="86" spans="1:6" x14ac:dyDescent="0.25">
      <c r="A86" s="24">
        <v>43873</v>
      </c>
      <c r="B86" s="23">
        <v>33.591330999999997</v>
      </c>
      <c r="C86" s="23">
        <f t="shared" si="5"/>
        <v>6.7948315557219393E-3</v>
      </c>
      <c r="D86" s="23">
        <f t="shared" si="6"/>
        <v>6.7718507296155089E-3</v>
      </c>
      <c r="E86" s="23">
        <v>0.22470489768698493</v>
      </c>
      <c r="F86" s="23">
        <v>0.23223311306555361</v>
      </c>
    </row>
    <row r="87" spans="1:6" x14ac:dyDescent="0.25">
      <c r="A87" s="24">
        <v>43874</v>
      </c>
      <c r="B87" s="23">
        <v>33.256207000000003</v>
      </c>
      <c r="C87" s="23">
        <f t="shared" si="5"/>
        <v>-9.976502568474984E-3</v>
      </c>
      <c r="D87" s="23">
        <f t="shared" si="6"/>
        <v>-1.0026601355848609E-2</v>
      </c>
      <c r="E87" s="23">
        <v>0.207933563562788</v>
      </c>
      <c r="F87" s="23">
        <v>0.21543466098008951</v>
      </c>
    </row>
    <row r="88" spans="1:6" x14ac:dyDescent="0.25">
      <c r="A88" s="24">
        <v>43875</v>
      </c>
      <c r="B88" s="23">
        <v>32.457816999999999</v>
      </c>
      <c r="C88" s="23">
        <f t="shared" si="5"/>
        <v>-2.4007247729724703E-2</v>
      </c>
      <c r="D88" s="23">
        <f t="shared" si="6"/>
        <v>-2.4300118549203907E-2</v>
      </c>
      <c r="E88" s="23">
        <v>0.19390281840153828</v>
      </c>
      <c r="F88" s="23">
        <v>0.20116114378673419</v>
      </c>
    </row>
    <row r="89" spans="1:6" x14ac:dyDescent="0.25">
      <c r="A89" s="24">
        <v>43878</v>
      </c>
      <c r="B89" s="23">
        <v>32.428249000000001</v>
      </c>
      <c r="C89" s="23">
        <f t="shared" si="5"/>
        <v>-9.1096699448387419E-4</v>
      </c>
      <c r="D89" s="23">
        <f t="shared" si="6"/>
        <v>-9.1138217708066217E-4</v>
      </c>
      <c r="E89" s="23">
        <v>0.21699909913677912</v>
      </c>
      <c r="F89" s="23">
        <v>0.22454988015885746</v>
      </c>
    </row>
    <row r="90" spans="1:6" x14ac:dyDescent="0.25">
      <c r="A90" s="24">
        <v>43879</v>
      </c>
      <c r="B90" s="23">
        <v>31.95513</v>
      </c>
      <c r="C90" s="23">
        <f t="shared" si="5"/>
        <v>-1.4589717748867677E-2</v>
      </c>
      <c r="D90" s="23">
        <f t="shared" si="6"/>
        <v>-1.4697194330476934E-2</v>
      </c>
      <c r="E90" s="23">
        <v>0.20332034838239532</v>
      </c>
      <c r="F90" s="23">
        <v>0.21076406800546116</v>
      </c>
    </row>
    <row r="91" spans="1:6" x14ac:dyDescent="0.25">
      <c r="A91" s="24">
        <v>43880</v>
      </c>
      <c r="B91" s="23">
        <v>31.275023999999998</v>
      </c>
      <c r="C91" s="23">
        <f t="shared" si="5"/>
        <v>-2.1283155474567061E-2</v>
      </c>
      <c r="D91" s="23">
        <f t="shared" si="6"/>
        <v>-2.1512907576134131E-2</v>
      </c>
      <c r="E91" s="23">
        <v>0.19662691065669591</v>
      </c>
      <c r="F91" s="23">
        <v>0.20394835475980397</v>
      </c>
    </row>
    <row r="92" spans="1:6" x14ac:dyDescent="0.25">
      <c r="A92" s="24">
        <v>43881</v>
      </c>
      <c r="B92" s="23">
        <v>30.456925999999999</v>
      </c>
      <c r="C92" s="23">
        <f t="shared" si="5"/>
        <v>-2.6158189359023327E-2</v>
      </c>
      <c r="D92" s="23">
        <f t="shared" si="6"/>
        <v>-2.6506400602790126E-2</v>
      </c>
      <c r="E92" s="23">
        <v>0.19175187677223965</v>
      </c>
      <c r="F92" s="23">
        <v>0.19895486173314797</v>
      </c>
    </row>
    <row r="93" spans="1:6" x14ac:dyDescent="0.25">
      <c r="A93" s="24">
        <v>43882</v>
      </c>
      <c r="B93" s="23">
        <v>31.659431000000001</v>
      </c>
      <c r="C93" s="23">
        <f t="shared" si="5"/>
        <v>3.9482152598065944E-2</v>
      </c>
      <c r="D93" s="23">
        <f t="shared" si="6"/>
        <v>3.872265895070811E-2</v>
      </c>
      <c r="E93" s="23">
        <v>0.25739221872932894</v>
      </c>
      <c r="F93" s="23">
        <v>0.26418392128664625</v>
      </c>
    </row>
    <row r="94" spans="1:6" x14ac:dyDescent="0.25">
      <c r="A94" s="24">
        <v>43885</v>
      </c>
      <c r="B94" s="23">
        <v>31.846708</v>
      </c>
      <c r="C94" s="23">
        <f t="shared" si="5"/>
        <v>5.9153621554347627E-3</v>
      </c>
      <c r="D94" s="23">
        <f t="shared" si="6"/>
        <v>5.8979350918767952E-3</v>
      </c>
      <c r="E94" s="23">
        <v>0.22382542828669774</v>
      </c>
      <c r="F94" s="23">
        <v>0.23135919742781491</v>
      </c>
    </row>
    <row r="95" spans="1:6" x14ac:dyDescent="0.25">
      <c r="A95" s="24">
        <v>43886</v>
      </c>
      <c r="B95" s="23">
        <v>30.949757000000002</v>
      </c>
      <c r="C95" s="23">
        <f t="shared" si="5"/>
        <v>-2.8164637927411456E-2</v>
      </c>
      <c r="D95" s="23">
        <f t="shared" si="6"/>
        <v>-2.8568869451965691E-2</v>
      </c>
      <c r="E95" s="23">
        <v>0.18974542820385154</v>
      </c>
      <c r="F95" s="23">
        <v>0.19689239288397242</v>
      </c>
    </row>
    <row r="96" spans="1:6" x14ac:dyDescent="0.25">
      <c r="A96" s="24">
        <v>43887</v>
      </c>
      <c r="B96" s="23">
        <v>31.077891999999999</v>
      </c>
      <c r="C96" s="23">
        <f t="shared" si="5"/>
        <v>4.1400971258028539E-3</v>
      </c>
      <c r="D96" s="23">
        <f t="shared" si="6"/>
        <v>4.1315505048040288E-3</v>
      </c>
      <c r="E96" s="23">
        <v>0.22205016325706584</v>
      </c>
      <c r="F96" s="23">
        <v>0.22959281284074212</v>
      </c>
    </row>
    <row r="97" spans="1:6" x14ac:dyDescent="0.25">
      <c r="A97" s="24">
        <v>43888</v>
      </c>
      <c r="B97" s="23">
        <v>29.697966000000001</v>
      </c>
      <c r="C97" s="23">
        <f t="shared" si="5"/>
        <v>-4.440217502525582E-2</v>
      </c>
      <c r="D97" s="23">
        <f t="shared" si="6"/>
        <v>-4.5418139616429695E-2</v>
      </c>
      <c r="E97" s="23">
        <v>0.17350789110600717</v>
      </c>
      <c r="F97" s="23">
        <v>0.1800431227195084</v>
      </c>
    </row>
    <row r="98" spans="1:6" x14ac:dyDescent="0.25">
      <c r="A98" s="24">
        <v>43889</v>
      </c>
      <c r="B98" s="23">
        <v>29.264277</v>
      </c>
      <c r="C98" s="23">
        <f t="shared" si="5"/>
        <v>-1.4603323338709496E-2</v>
      </c>
      <c r="D98" s="23">
        <f t="shared" si="6"/>
        <v>-1.4711001456314965E-2</v>
      </c>
      <c r="E98" s="23">
        <v>0.20330674279255351</v>
      </c>
      <c r="F98" s="23">
        <v>0.21075026087962315</v>
      </c>
    </row>
    <row r="99" spans="1:6" x14ac:dyDescent="0.25">
      <c r="A99" s="24">
        <v>43892</v>
      </c>
      <c r="B99" s="23">
        <v>30.397787000000001</v>
      </c>
      <c r="C99" s="23">
        <f t="shared" si="5"/>
        <v>3.87335726763385E-2</v>
      </c>
      <c r="D99" s="23">
        <f t="shared" si="6"/>
        <v>3.8002252551123362E-2</v>
      </c>
      <c r="E99" s="23">
        <v>0.25664363880760149</v>
      </c>
      <c r="F99" s="23">
        <v>0.26346351488706143</v>
      </c>
    </row>
    <row r="100" spans="1:6" x14ac:dyDescent="0.25">
      <c r="A100" s="24">
        <v>43893</v>
      </c>
      <c r="B100" s="23">
        <v>30.713197999999998</v>
      </c>
      <c r="C100" s="23">
        <f t="shared" si="5"/>
        <v>1.0376117182477705E-2</v>
      </c>
      <c r="D100" s="23">
        <f t="shared" si="6"/>
        <v>1.0322654781988938E-2</v>
      </c>
      <c r="E100" s="23">
        <v>0.2282861833137407</v>
      </c>
      <c r="F100" s="23">
        <v>0.23578391711792704</v>
      </c>
    </row>
    <row r="101" spans="1:6" x14ac:dyDescent="0.25">
      <c r="A101" s="24">
        <v>43894</v>
      </c>
      <c r="B101" s="23">
        <v>31.560866999999998</v>
      </c>
      <c r="C101" s="23">
        <f t="shared" si="5"/>
        <v>2.7599502988910493E-2</v>
      </c>
      <c r="D101" s="23">
        <f t="shared" si="6"/>
        <v>2.7225502591456639E-2</v>
      </c>
      <c r="E101" s="23">
        <v>0.24550956912017349</v>
      </c>
      <c r="F101" s="23">
        <v>0.25268676492739472</v>
      </c>
    </row>
    <row r="102" spans="1:6" x14ac:dyDescent="0.25">
      <c r="A102" s="24">
        <v>43895</v>
      </c>
      <c r="B102" s="23">
        <v>30.496352999999999</v>
      </c>
      <c r="C102" s="23">
        <f t="shared" si="5"/>
        <v>-3.372892132526014E-2</v>
      </c>
      <c r="D102" s="23">
        <f t="shared" si="6"/>
        <v>-3.4310864389868051E-2</v>
      </c>
      <c r="E102" s="23">
        <v>0.18418114480600284</v>
      </c>
      <c r="F102" s="23">
        <v>0.19115039794607006</v>
      </c>
    </row>
    <row r="103" spans="1:6" x14ac:dyDescent="0.25">
      <c r="A103" s="24">
        <v>43896</v>
      </c>
      <c r="B103" s="23">
        <v>29.471264000000001</v>
      </c>
      <c r="C103" s="23">
        <f t="shared" si="5"/>
        <v>-3.3613494702136933E-2</v>
      </c>
      <c r="D103" s="23">
        <f t="shared" si="6"/>
        <v>-3.4191415787883178E-2</v>
      </c>
      <c r="E103" s="23">
        <v>0.18429657142912606</v>
      </c>
      <c r="F103" s="23">
        <v>0.19126984654805493</v>
      </c>
    </row>
    <row r="104" spans="1:6" x14ac:dyDescent="0.25">
      <c r="A104" s="24">
        <v>43899</v>
      </c>
      <c r="B104" s="23">
        <v>26.563566000000002</v>
      </c>
      <c r="C104" s="23">
        <f t="shared" si="5"/>
        <v>-9.866214085693778E-2</v>
      </c>
      <c r="D104" s="23">
        <f t="shared" si="6"/>
        <v>-0.10387510926139391</v>
      </c>
      <c r="E104" s="23">
        <v>0.11924792527432521</v>
      </c>
      <c r="F104" s="23">
        <v>0.12158615307454419</v>
      </c>
    </row>
    <row r="105" spans="1:6" x14ac:dyDescent="0.25">
      <c r="A105" s="24">
        <v>43900</v>
      </c>
      <c r="B105" s="23">
        <v>27.706931999999998</v>
      </c>
      <c r="C105" s="23">
        <f t="shared" si="5"/>
        <v>4.3042639681735377E-2</v>
      </c>
      <c r="D105" s="23">
        <f t="shared" si="6"/>
        <v>4.2142056948804518E-2</v>
      </c>
      <c r="E105" s="23">
        <v>0.26095270581299834</v>
      </c>
      <c r="F105" s="23">
        <v>0.26760331928474262</v>
      </c>
    </row>
    <row r="106" spans="1:6" x14ac:dyDescent="0.25">
      <c r="A106" s="24">
        <v>43901</v>
      </c>
      <c r="B106" s="23">
        <v>27.549226999999998</v>
      </c>
      <c r="C106" s="23">
        <f t="shared" si="5"/>
        <v>-5.6918968870317364E-3</v>
      </c>
      <c r="D106" s="23">
        <f t="shared" si="6"/>
        <v>-5.7081574638251356E-3</v>
      </c>
      <c r="E106" s="23">
        <v>0.21221816924423126</v>
      </c>
      <c r="F106" s="23">
        <v>0.21975310487211297</v>
      </c>
    </row>
    <row r="107" spans="1:6" x14ac:dyDescent="0.25">
      <c r="A107" s="24">
        <v>43902</v>
      </c>
      <c r="B107" s="23">
        <v>27.667504999999998</v>
      </c>
      <c r="C107" s="23">
        <f t="shared" si="5"/>
        <v>4.2933328038568964E-3</v>
      </c>
      <c r="D107" s="23">
        <f t="shared" si="6"/>
        <v>4.2841427451719176E-3</v>
      </c>
      <c r="E107" s="23">
        <v>0.22220339893511987</v>
      </c>
      <c r="F107" s="23">
        <v>0.22974540508111002</v>
      </c>
    </row>
    <row r="108" spans="1:6" x14ac:dyDescent="0.25">
      <c r="A108" s="24">
        <v>43903</v>
      </c>
      <c r="B108" s="23">
        <v>29.067143999999999</v>
      </c>
      <c r="C108" s="23">
        <f t="shared" si="5"/>
        <v>5.0587828573628181E-2</v>
      </c>
      <c r="D108" s="23">
        <f t="shared" si="6"/>
        <v>4.9349844256097668E-2</v>
      </c>
      <c r="E108" s="23">
        <v>0.26849789470489116</v>
      </c>
      <c r="F108" s="23">
        <v>0.27481110659203578</v>
      </c>
    </row>
    <row r="109" spans="1:6" x14ac:dyDescent="0.25">
      <c r="A109" s="24">
        <v>43907</v>
      </c>
      <c r="B109" s="23">
        <v>31.008896</v>
      </c>
      <c r="C109" s="23">
        <f t="shared" si="5"/>
        <v>6.6802297466858146E-2</v>
      </c>
      <c r="D109" s="23">
        <f t="shared" si="6"/>
        <v>6.4665666929381832E-2</v>
      </c>
      <c r="E109" s="23">
        <v>0.28471236359812113</v>
      </c>
      <c r="F109" s="23">
        <v>0.29012692926531991</v>
      </c>
    </row>
    <row r="110" spans="1:6" x14ac:dyDescent="0.25">
      <c r="A110" s="24">
        <v>43908</v>
      </c>
      <c r="B110" s="23">
        <v>30.585062000000001</v>
      </c>
      <c r="C110" s="23">
        <f t="shared" si="5"/>
        <v>-1.366814220022536E-2</v>
      </c>
      <c r="D110" s="23">
        <f t="shared" si="6"/>
        <v>-1.3762411229755651E-2</v>
      </c>
      <c r="E110" s="23">
        <v>0.20424192393103763</v>
      </c>
      <c r="F110" s="23">
        <v>0.21169885110618247</v>
      </c>
    </row>
    <row r="111" spans="1:6" x14ac:dyDescent="0.25">
      <c r="A111" s="24">
        <v>43909</v>
      </c>
      <c r="B111" s="23">
        <v>31.156745999999998</v>
      </c>
      <c r="C111" s="23">
        <f t="shared" si="5"/>
        <v>1.8691608341352965E-2</v>
      </c>
      <c r="D111" s="23">
        <f t="shared" si="6"/>
        <v>1.8519066964712168E-2</v>
      </c>
      <c r="E111" s="23">
        <v>0.23660167447261596</v>
      </c>
      <c r="F111" s="23">
        <v>0.24398032930065028</v>
      </c>
    </row>
    <row r="112" spans="1:6" x14ac:dyDescent="0.25">
      <c r="A112" s="24">
        <v>43910</v>
      </c>
      <c r="B112" s="23">
        <v>29.964093999999999</v>
      </c>
      <c r="C112" s="23">
        <f t="shared" si="5"/>
        <v>-3.8279093715370631E-2</v>
      </c>
      <c r="D112" s="23">
        <f t="shared" si="6"/>
        <v>-3.9030988616105017E-2</v>
      </c>
      <c r="E112" s="23">
        <v>0.17963097241589235</v>
      </c>
      <c r="F112" s="23">
        <v>0.18643027371983309</v>
      </c>
    </row>
    <row r="113" spans="1:6" x14ac:dyDescent="0.25">
      <c r="A113" s="24">
        <v>43913</v>
      </c>
      <c r="B113" s="23">
        <v>29.126282</v>
      </c>
      <c r="C113" s="23">
        <f t="shared" si="5"/>
        <v>-2.7960531695034718E-2</v>
      </c>
      <c r="D113" s="23">
        <f t="shared" si="6"/>
        <v>-2.8358870094047056E-2</v>
      </c>
      <c r="E113" s="23">
        <v>0.18994953443622825</v>
      </c>
      <c r="F113" s="23">
        <v>0.19710239224189105</v>
      </c>
    </row>
    <row r="114" spans="1:6" x14ac:dyDescent="0.25">
      <c r="A114" s="24">
        <v>43914</v>
      </c>
      <c r="B114" s="23">
        <v>31.531296000000001</v>
      </c>
      <c r="C114" s="23">
        <f t="shared" si="5"/>
        <v>8.2571953399338829E-2</v>
      </c>
      <c r="D114" s="23">
        <f t="shared" si="6"/>
        <v>7.9339648338467197E-2</v>
      </c>
      <c r="E114" s="23">
        <v>0.30048201953060183</v>
      </c>
      <c r="F114" s="23">
        <v>0.30480091067440529</v>
      </c>
    </row>
    <row r="115" spans="1:6" x14ac:dyDescent="0.25">
      <c r="A115" s="24">
        <v>43915</v>
      </c>
      <c r="B115" s="23">
        <v>33.906742000000001</v>
      </c>
      <c r="C115" s="23">
        <f t="shared" si="5"/>
        <v>7.5336135882267577E-2</v>
      </c>
      <c r="D115" s="23">
        <f t="shared" si="6"/>
        <v>7.2633297245647196E-2</v>
      </c>
      <c r="E115" s="23">
        <v>0.29324620201353058</v>
      </c>
      <c r="F115" s="23">
        <v>0.29809455958158526</v>
      </c>
    </row>
    <row r="116" spans="1:6" x14ac:dyDescent="0.25">
      <c r="A116" s="24">
        <v>43916</v>
      </c>
      <c r="B116" s="23">
        <v>35.276809999999998</v>
      </c>
      <c r="C116" s="23">
        <f t="shared" si="5"/>
        <v>4.0406949154831694E-2</v>
      </c>
      <c r="D116" s="23">
        <f t="shared" si="6"/>
        <v>3.9611933880733231E-2</v>
      </c>
      <c r="E116" s="23">
        <v>0.25831701528609469</v>
      </c>
      <c r="F116" s="23">
        <v>0.26507319621667136</v>
      </c>
    </row>
    <row r="117" spans="1:6" x14ac:dyDescent="0.25">
      <c r="A117" s="24">
        <v>43917</v>
      </c>
      <c r="B117" s="23">
        <v>31.117318999999998</v>
      </c>
      <c r="C117" s="23">
        <f t="shared" si="5"/>
        <v>-0.11791006613126298</v>
      </c>
      <c r="D117" s="23">
        <f t="shared" si="6"/>
        <v>-0.1254612623359381</v>
      </c>
      <c r="E117" s="23">
        <v>0.1</v>
      </c>
      <c r="F117" s="23">
        <v>0.1</v>
      </c>
    </row>
    <row r="118" spans="1:6" x14ac:dyDescent="0.25">
      <c r="A118" s="24">
        <v>43920</v>
      </c>
      <c r="B118" s="23">
        <v>33.788460000000001</v>
      </c>
      <c r="C118" s="23">
        <f t="shared" si="5"/>
        <v>8.5840974924607169E-2</v>
      </c>
      <c r="D118" s="23">
        <f t="shared" si="6"/>
        <v>8.2354778860082675E-2</v>
      </c>
      <c r="E118" s="23">
        <v>0.30375104105587014</v>
      </c>
      <c r="F118" s="23">
        <v>0.3078160411960208</v>
      </c>
    </row>
    <row r="119" spans="1:6" x14ac:dyDescent="0.25">
      <c r="A119" s="24">
        <v>43921</v>
      </c>
      <c r="B119" s="23">
        <v>33.985591999999997</v>
      </c>
      <c r="C119" s="23">
        <f t="shared" si="5"/>
        <v>5.8342996395809787E-3</v>
      </c>
      <c r="D119" s="23">
        <f t="shared" si="6"/>
        <v>5.8173460231301724E-3</v>
      </c>
      <c r="E119" s="23">
        <v>0.22374436577084394</v>
      </c>
      <c r="F119" s="23">
        <v>0.23127860835906827</v>
      </c>
    </row>
    <row r="120" spans="1:6" x14ac:dyDescent="0.25">
      <c r="A120" s="24">
        <v>43922</v>
      </c>
      <c r="B120" s="23">
        <v>32.280399000000003</v>
      </c>
      <c r="C120" s="23">
        <f t="shared" si="5"/>
        <v>-5.0173997263310711E-2</v>
      </c>
      <c r="D120" s="23">
        <f t="shared" si="6"/>
        <v>-5.1476466176489717E-2</v>
      </c>
      <c r="E120" s="23">
        <v>0.16773606886795228</v>
      </c>
      <c r="F120" s="23">
        <v>0.1739847961594484</v>
      </c>
    </row>
    <row r="121" spans="1:6" x14ac:dyDescent="0.25">
      <c r="A121" s="24">
        <v>43923</v>
      </c>
      <c r="B121" s="23">
        <v>32.743659999999998</v>
      </c>
      <c r="C121" s="23">
        <f t="shared" si="5"/>
        <v>1.4351154705367665E-2</v>
      </c>
      <c r="D121" s="23">
        <f t="shared" si="6"/>
        <v>1.4249151634314993E-2</v>
      </c>
      <c r="E121" s="23">
        <v>0.23226122083663064</v>
      </c>
      <c r="F121" s="23">
        <v>0.23971041397025311</v>
      </c>
    </row>
    <row r="122" spans="1:6" x14ac:dyDescent="0.25">
      <c r="A122" s="24">
        <v>43924</v>
      </c>
      <c r="B122" s="23">
        <v>31.05818</v>
      </c>
      <c r="C122" s="23">
        <f t="shared" si="5"/>
        <v>-5.1475003099836686E-2</v>
      </c>
      <c r="D122" s="23">
        <f t="shared" si="6"/>
        <v>-5.2847135816047337E-2</v>
      </c>
      <c r="E122" s="23">
        <v>0.1664350630314263</v>
      </c>
      <c r="F122" s="23">
        <v>0.17261412651989078</v>
      </c>
    </row>
    <row r="123" spans="1:6" x14ac:dyDescent="0.25">
      <c r="A123" s="24">
        <v>43927</v>
      </c>
      <c r="B123" s="23">
        <v>31.215885</v>
      </c>
      <c r="C123" s="23">
        <f t="shared" si="5"/>
        <v>5.0777283150525883E-3</v>
      </c>
      <c r="D123" s="23">
        <f t="shared" si="6"/>
        <v>5.064880127348589E-3</v>
      </c>
      <c r="E123" s="23">
        <v>0.22298779444631556</v>
      </c>
      <c r="F123" s="23">
        <v>0.2305261424632867</v>
      </c>
    </row>
    <row r="124" spans="1:6" x14ac:dyDescent="0.25">
      <c r="A124" s="24">
        <v>43928</v>
      </c>
      <c r="B124" s="23">
        <v>32.250832000000003</v>
      </c>
      <c r="C124" s="23">
        <f t="shared" si="5"/>
        <v>3.3154498102488605E-2</v>
      </c>
      <c r="D124" s="23">
        <f t="shared" si="6"/>
        <v>3.2616741492851091E-2</v>
      </c>
      <c r="E124" s="23">
        <v>0.25106456423375156</v>
      </c>
      <c r="F124" s="23">
        <v>0.2580780038287892</v>
      </c>
    </row>
    <row r="125" spans="1:6" x14ac:dyDescent="0.25">
      <c r="A125" s="24">
        <v>43929</v>
      </c>
      <c r="B125" s="23">
        <v>32.980217000000003</v>
      </c>
      <c r="C125" s="23">
        <f t="shared" si="5"/>
        <v>2.2616005689403626E-2</v>
      </c>
      <c r="D125" s="23">
        <f t="shared" si="6"/>
        <v>2.236405549648695E-2</v>
      </c>
      <c r="E125" s="23">
        <v>0.24052607182066663</v>
      </c>
      <c r="F125" s="23">
        <v>0.24782531783242506</v>
      </c>
    </row>
    <row r="126" spans="1:6" x14ac:dyDescent="0.25">
      <c r="A126" s="24">
        <v>43934</v>
      </c>
      <c r="B126" s="23">
        <v>31.826996000000001</v>
      </c>
      <c r="C126" s="23">
        <f t="shared" si="5"/>
        <v>-3.4967053127637149E-2</v>
      </c>
      <c r="D126" s="23">
        <f t="shared" si="6"/>
        <v>-3.5593036389324921E-2</v>
      </c>
      <c r="E126" s="23">
        <v>0.18294301300362584</v>
      </c>
      <c r="F126" s="23">
        <v>0.18986822594661318</v>
      </c>
    </row>
    <row r="127" spans="1:6" x14ac:dyDescent="0.25">
      <c r="A127" s="24">
        <v>43935</v>
      </c>
      <c r="B127" s="23">
        <v>33.167496</v>
      </c>
      <c r="C127" s="23">
        <f t="shared" si="5"/>
        <v>4.2118332499868939E-2</v>
      </c>
      <c r="D127" s="23">
        <f t="shared" si="6"/>
        <v>4.1255499743160735E-2</v>
      </c>
      <c r="E127" s="23">
        <v>0.26002839863113192</v>
      </c>
      <c r="F127" s="23">
        <v>0.26671676207909883</v>
      </c>
    </row>
    <row r="128" spans="1:6" x14ac:dyDescent="0.25">
      <c r="A128" s="24">
        <v>43936</v>
      </c>
      <c r="B128" s="23">
        <v>32.043838999999998</v>
      </c>
      <c r="C128" s="23">
        <f t="shared" si="5"/>
        <v>-3.387825840093571E-2</v>
      </c>
      <c r="D128" s="23">
        <f t="shared" si="6"/>
        <v>-3.4465426210224727E-2</v>
      </c>
      <c r="E128" s="23">
        <v>0.18403180773032729</v>
      </c>
      <c r="F128" s="23">
        <v>0.19099583612571339</v>
      </c>
    </row>
    <row r="129" spans="1:6" x14ac:dyDescent="0.25">
      <c r="A129" s="24">
        <v>43937</v>
      </c>
      <c r="B129" s="23">
        <v>31.767855000000001</v>
      </c>
      <c r="C129" s="23">
        <f t="shared" si="5"/>
        <v>-8.6127008689563557E-3</v>
      </c>
      <c r="D129" s="23">
        <f t="shared" si="6"/>
        <v>-8.6500045216598744E-3</v>
      </c>
      <c r="E129" s="23">
        <v>0.20929736526230663</v>
      </c>
      <c r="F129" s="23">
        <v>0.21681125781427824</v>
      </c>
    </row>
    <row r="130" spans="1:6" x14ac:dyDescent="0.25">
      <c r="A130" s="24">
        <v>43938</v>
      </c>
      <c r="B130" s="23">
        <v>32.990074</v>
      </c>
      <c r="C130" s="23">
        <f t="shared" si="5"/>
        <v>3.8473450599670611E-2</v>
      </c>
      <c r="D130" s="23">
        <f t="shared" si="6"/>
        <v>3.775179886488722E-2</v>
      </c>
      <c r="E130" s="23">
        <v>0.25638351673093362</v>
      </c>
      <c r="F130" s="23">
        <v>0.26321306120082533</v>
      </c>
    </row>
    <row r="131" spans="1:6" x14ac:dyDescent="0.25">
      <c r="A131" s="24">
        <v>43941</v>
      </c>
      <c r="B131" s="23">
        <v>31.462299000000002</v>
      </c>
      <c r="C131" s="23">
        <f t="shared" si="5"/>
        <v>-4.6310141650485484E-2</v>
      </c>
      <c r="D131" s="23">
        <f t="shared" si="6"/>
        <v>-4.7416756458724771E-2</v>
      </c>
      <c r="E131" s="23">
        <v>0.17159992448077749</v>
      </c>
      <c r="F131" s="23">
        <v>0.17804450587721332</v>
      </c>
    </row>
    <row r="132" spans="1:6" x14ac:dyDescent="0.25">
      <c r="A132" s="24">
        <v>43942</v>
      </c>
      <c r="B132" s="23">
        <v>31.915704999999999</v>
      </c>
      <c r="C132" s="23">
        <f t="shared" si="5"/>
        <v>1.4411089284988281E-2</v>
      </c>
      <c r="D132" s="23">
        <f t="shared" si="6"/>
        <v>1.4308236507188182E-2</v>
      </c>
      <c r="E132" s="23">
        <v>0.23232115541625126</v>
      </c>
      <c r="F132" s="23">
        <v>0.23976949884312629</v>
      </c>
    </row>
    <row r="133" spans="1:6" x14ac:dyDescent="0.25">
      <c r="A133" s="24">
        <v>43943</v>
      </c>
      <c r="B133" s="23">
        <v>32.280399000000003</v>
      </c>
      <c r="C133" s="23">
        <f t="shared" si="5"/>
        <v>1.142678815962247E-2</v>
      </c>
      <c r="D133" s="23">
        <f t="shared" si="6"/>
        <v>1.1361995529743383E-2</v>
      </c>
      <c r="E133" s="23">
        <v>0.22933685429088546</v>
      </c>
      <c r="F133" s="23">
        <v>0.23682325786568148</v>
      </c>
    </row>
    <row r="134" spans="1:6" x14ac:dyDescent="0.25">
      <c r="A134" s="24">
        <v>43944</v>
      </c>
      <c r="B134" s="23">
        <v>31.452444</v>
      </c>
      <c r="C134" s="23">
        <f t="shared" si="5"/>
        <v>-2.5648846533774344E-2</v>
      </c>
      <c r="D134" s="23">
        <f t="shared" si="6"/>
        <v>-2.5983513141190566E-2</v>
      </c>
      <c r="E134" s="23">
        <v>0.19226121959748865</v>
      </c>
      <c r="F134" s="23">
        <v>0.19947774919474753</v>
      </c>
    </row>
    <row r="135" spans="1:6" x14ac:dyDescent="0.25">
      <c r="A135" s="24">
        <v>43945</v>
      </c>
      <c r="B135" s="23">
        <v>32.162120999999999</v>
      </c>
      <c r="C135" s="23">
        <f t="shared" si="5"/>
        <v>2.2563492999144969E-2</v>
      </c>
      <c r="D135" s="23">
        <f t="shared" si="6"/>
        <v>2.2312702849637277E-2</v>
      </c>
      <c r="E135" s="23">
        <v>0.24047355913040797</v>
      </c>
      <c r="F135" s="23">
        <v>0.24777396518557537</v>
      </c>
    </row>
    <row r="136" spans="1:6" x14ac:dyDescent="0.25">
      <c r="A136" s="24">
        <v>43948</v>
      </c>
      <c r="B136" s="23">
        <v>32.674664</v>
      </c>
      <c r="C136" s="23">
        <f t="shared" ref="C136:C199" si="7">(B136-B135)/B135</f>
        <v>1.5936231320067506E-2</v>
      </c>
      <c r="D136" s="23">
        <f t="shared" ref="D136:D199" si="8">LN(B136/B135)</f>
        <v>1.581058273776725E-2</v>
      </c>
      <c r="E136" s="23">
        <v>0.23384629745133048</v>
      </c>
      <c r="F136" s="23">
        <v>0.24127184507370536</v>
      </c>
    </row>
    <row r="137" spans="1:6" x14ac:dyDescent="0.25">
      <c r="A137" s="24">
        <v>43949</v>
      </c>
      <c r="B137" s="23">
        <v>35.956913</v>
      </c>
      <c r="C137" s="23">
        <f t="shared" si="7"/>
        <v>0.10045241781216174</v>
      </c>
      <c r="D137" s="23">
        <f t="shared" si="8"/>
        <v>9.572138416836784E-2</v>
      </c>
      <c r="E137" s="23">
        <v>0.3183624839434247</v>
      </c>
      <c r="F137" s="23">
        <v>0.32118264650430595</v>
      </c>
    </row>
    <row r="138" spans="1:6" x14ac:dyDescent="0.25">
      <c r="A138" s="24">
        <v>43950</v>
      </c>
      <c r="B138" s="23">
        <v>34.409427999999998</v>
      </c>
      <c r="C138" s="23">
        <f t="shared" si="7"/>
        <v>-4.3037204000243343E-2</v>
      </c>
      <c r="D138" s="23">
        <f t="shared" si="8"/>
        <v>-4.3990763938197425E-2</v>
      </c>
      <c r="E138" s="23">
        <v>0.17487286213101966</v>
      </c>
      <c r="F138" s="23">
        <v>0.18147049839774068</v>
      </c>
    </row>
    <row r="139" spans="1:6" x14ac:dyDescent="0.25">
      <c r="A139" s="24">
        <v>43951</v>
      </c>
      <c r="B139" s="23">
        <v>35.079678000000001</v>
      </c>
      <c r="C139" s="23">
        <f t="shared" si="7"/>
        <v>1.9478673112497045E-2</v>
      </c>
      <c r="D139" s="23">
        <f t="shared" si="8"/>
        <v>1.9291391845933984E-2</v>
      </c>
      <c r="E139" s="23">
        <v>0.23738873924376003</v>
      </c>
      <c r="F139" s="23">
        <v>0.24475265418187209</v>
      </c>
    </row>
    <row r="140" spans="1:6" x14ac:dyDescent="0.25">
      <c r="A140" s="24">
        <v>43955</v>
      </c>
      <c r="B140" s="23">
        <v>35.582363000000001</v>
      </c>
      <c r="C140" s="23">
        <f t="shared" si="7"/>
        <v>1.4329806562078466E-2</v>
      </c>
      <c r="D140" s="23">
        <f t="shared" si="8"/>
        <v>1.4228105305495911E-2</v>
      </c>
      <c r="E140" s="23">
        <v>0.23223987269334145</v>
      </c>
      <c r="F140" s="23">
        <v>0.23968936764143403</v>
      </c>
    </row>
    <row r="141" spans="1:6" x14ac:dyDescent="0.25">
      <c r="A141" s="24">
        <v>43956</v>
      </c>
      <c r="B141" s="23">
        <v>35.168385000000001</v>
      </c>
      <c r="C141" s="23">
        <f t="shared" si="7"/>
        <v>-1.1634359415646459E-2</v>
      </c>
      <c r="D141" s="23">
        <f t="shared" si="8"/>
        <v>-1.1702568134449271E-2</v>
      </c>
      <c r="E141" s="23">
        <v>0.20627570671561651</v>
      </c>
      <c r="F141" s="23">
        <v>0.21375869420148885</v>
      </c>
    </row>
    <row r="142" spans="1:6" x14ac:dyDescent="0.25">
      <c r="A142" s="24">
        <v>43957</v>
      </c>
      <c r="B142" s="23">
        <v>34.448853</v>
      </c>
      <c r="C142" s="23">
        <f t="shared" si="7"/>
        <v>-2.0459625882735331E-2</v>
      </c>
      <c r="D142" s="23">
        <f t="shared" si="8"/>
        <v>-2.0671823338026567E-2</v>
      </c>
      <c r="E142" s="23">
        <v>0.19745044024852765</v>
      </c>
      <c r="F142" s="23">
        <v>0.20478943899791152</v>
      </c>
    </row>
    <row r="143" spans="1:6" x14ac:dyDescent="0.25">
      <c r="A143" s="24">
        <v>43958</v>
      </c>
      <c r="B143" s="23">
        <v>34.369999</v>
      </c>
      <c r="C143" s="23">
        <f t="shared" si="7"/>
        <v>-2.2890167054328268E-3</v>
      </c>
      <c r="D143" s="23">
        <f t="shared" si="8"/>
        <v>-2.2916405088896654E-3</v>
      </c>
      <c r="E143" s="23">
        <v>0.21562104942583016</v>
      </c>
      <c r="F143" s="23">
        <v>0.22316962182704844</v>
      </c>
    </row>
    <row r="144" spans="1:6" x14ac:dyDescent="0.25">
      <c r="A144" s="24">
        <v>43959</v>
      </c>
      <c r="B144" s="23">
        <v>34.5</v>
      </c>
      <c r="C144" s="23">
        <f t="shared" si="7"/>
        <v>3.7823975496769735E-3</v>
      </c>
      <c r="D144" s="23">
        <f t="shared" si="8"/>
        <v>3.7752622707130272E-3</v>
      </c>
      <c r="E144" s="23">
        <v>0.22169246368093998</v>
      </c>
      <c r="F144" s="23">
        <v>0.22923652460665114</v>
      </c>
    </row>
    <row r="145" spans="1:6" x14ac:dyDescent="0.25">
      <c r="A145" s="24">
        <v>43962</v>
      </c>
      <c r="B145" s="23">
        <v>36.330002</v>
      </c>
      <c r="C145" s="23">
        <f t="shared" si="7"/>
        <v>5.304353623188407E-2</v>
      </c>
      <c r="D145" s="23">
        <f t="shared" si="8"/>
        <v>5.1684577246716996E-2</v>
      </c>
      <c r="E145" s="23">
        <v>0.27095360236314703</v>
      </c>
      <c r="F145" s="23">
        <v>0.2771458395826551</v>
      </c>
    </row>
    <row r="146" spans="1:6" x14ac:dyDescent="0.25">
      <c r="A146" s="24">
        <v>43963</v>
      </c>
      <c r="B146" s="23">
        <v>37.110000999999997</v>
      </c>
      <c r="C146" s="23">
        <f t="shared" si="7"/>
        <v>2.1469830912753503E-2</v>
      </c>
      <c r="D146" s="23">
        <f t="shared" si="8"/>
        <v>2.1242600735389132E-2</v>
      </c>
      <c r="E146" s="23">
        <v>0.23937989704401649</v>
      </c>
      <c r="F146" s="23">
        <v>0.24670386307132725</v>
      </c>
    </row>
    <row r="147" spans="1:6" x14ac:dyDescent="0.25">
      <c r="A147" s="24">
        <v>43964</v>
      </c>
      <c r="B147" s="23">
        <v>36.610000999999997</v>
      </c>
      <c r="C147" s="23">
        <f t="shared" si="7"/>
        <v>-1.3473456926072302E-2</v>
      </c>
      <c r="D147" s="23">
        <f t="shared" si="8"/>
        <v>-1.3565047572334668E-2</v>
      </c>
      <c r="E147" s="23">
        <v>0.20443660920519069</v>
      </c>
      <c r="F147" s="23">
        <v>0.21189621476360343</v>
      </c>
    </row>
    <row r="148" spans="1:6" x14ac:dyDescent="0.25">
      <c r="A148" s="24">
        <v>43965</v>
      </c>
      <c r="B148" s="23">
        <v>35.669998</v>
      </c>
      <c r="C148" s="23">
        <f t="shared" si="7"/>
        <v>-2.5676126039985557E-2</v>
      </c>
      <c r="D148" s="23">
        <f t="shared" si="8"/>
        <v>-2.6011511145813328E-2</v>
      </c>
      <c r="E148" s="23">
        <v>0.19223394009127742</v>
      </c>
      <c r="F148" s="23">
        <v>0.19944975119012479</v>
      </c>
    </row>
    <row r="149" spans="1:6" x14ac:dyDescent="0.25">
      <c r="A149" s="24">
        <v>43966</v>
      </c>
      <c r="B149" s="23">
        <v>35.599997999999999</v>
      </c>
      <c r="C149" s="23">
        <f t="shared" si="7"/>
        <v>-1.9624335274703486E-3</v>
      </c>
      <c r="D149" s="23">
        <f t="shared" si="8"/>
        <v>-1.9643616230645014E-3</v>
      </c>
      <c r="E149" s="23">
        <v>0.21594763260379263</v>
      </c>
      <c r="F149" s="23">
        <v>0.22349690071287359</v>
      </c>
    </row>
    <row r="150" spans="1:6" x14ac:dyDescent="0.25">
      <c r="A150" s="24">
        <v>43969</v>
      </c>
      <c r="B150" s="23">
        <v>37</v>
      </c>
      <c r="C150" s="23">
        <f t="shared" si="7"/>
        <v>3.9325901085724799E-2</v>
      </c>
      <c r="D150" s="23">
        <f t="shared" si="8"/>
        <v>3.8572330966016505E-2</v>
      </c>
      <c r="E150" s="23">
        <v>0.25723596721698783</v>
      </c>
      <c r="F150" s="23">
        <v>0.26403359330195464</v>
      </c>
    </row>
    <row r="151" spans="1:6" x14ac:dyDescent="0.25">
      <c r="A151" s="24">
        <v>43970</v>
      </c>
      <c r="B151" s="23">
        <v>35.990001999999997</v>
      </c>
      <c r="C151" s="23">
        <f t="shared" si="7"/>
        <v>-2.7297243243243327E-2</v>
      </c>
      <c r="D151" s="23">
        <f t="shared" si="8"/>
        <v>-2.7676734982294816E-2</v>
      </c>
      <c r="E151" s="23">
        <v>0.19061282288801967</v>
      </c>
      <c r="F151" s="23">
        <v>0.1977845273536433</v>
      </c>
    </row>
    <row r="152" spans="1:6" x14ac:dyDescent="0.25">
      <c r="A152" s="24">
        <v>43971</v>
      </c>
      <c r="B152" s="23">
        <v>35.880001</v>
      </c>
      <c r="C152" s="23">
        <f t="shared" si="7"/>
        <v>-3.0564321724682571E-3</v>
      </c>
      <c r="D152" s="23">
        <f t="shared" si="8"/>
        <v>-3.0611126006545651E-3</v>
      </c>
      <c r="E152" s="23">
        <v>0.21485363395879473</v>
      </c>
      <c r="F152" s="23">
        <v>0.22240014973528355</v>
      </c>
    </row>
    <row r="153" spans="1:6" x14ac:dyDescent="0.25">
      <c r="A153" s="24">
        <v>43972</v>
      </c>
      <c r="B153" s="23">
        <v>35.689999</v>
      </c>
      <c r="C153" s="23">
        <f t="shared" si="7"/>
        <v>-5.2954848022440069E-3</v>
      </c>
      <c r="D153" s="23">
        <f t="shared" si="8"/>
        <v>-5.3095555782593359E-3</v>
      </c>
      <c r="E153" s="23">
        <v>0.21261458132901898</v>
      </c>
      <c r="F153" s="23">
        <v>0.22015170675767876</v>
      </c>
    </row>
    <row r="154" spans="1:6" x14ac:dyDescent="0.25">
      <c r="A154" s="24">
        <v>43973</v>
      </c>
      <c r="B154" s="23">
        <v>35.540000999999997</v>
      </c>
      <c r="C154" s="23">
        <f t="shared" si="7"/>
        <v>-4.202802023054235E-3</v>
      </c>
      <c r="D154" s="23">
        <f t="shared" si="8"/>
        <v>-4.2116586192007758E-3</v>
      </c>
      <c r="E154" s="23">
        <v>0.21370726410820876</v>
      </c>
      <c r="F154" s="23">
        <v>0.22124960371673733</v>
      </c>
    </row>
    <row r="155" spans="1:6" x14ac:dyDescent="0.25">
      <c r="A155" s="24">
        <v>43976</v>
      </c>
      <c r="B155" s="23">
        <v>35.259998000000003</v>
      </c>
      <c r="C155" s="23">
        <f t="shared" si="7"/>
        <v>-7.8785310107333303E-3</v>
      </c>
      <c r="D155" s="23">
        <f t="shared" si="8"/>
        <v>-7.9097306155896524E-3</v>
      </c>
      <c r="E155" s="23">
        <v>0.21003153512052966</v>
      </c>
      <c r="F155" s="23">
        <v>0.21755153172034847</v>
      </c>
    </row>
    <row r="156" spans="1:6" x14ac:dyDescent="0.25">
      <c r="A156" s="24">
        <v>43977</v>
      </c>
      <c r="B156" s="23">
        <v>35.830002</v>
      </c>
      <c r="C156" s="23">
        <f t="shared" si="7"/>
        <v>1.6165741132486658E-2</v>
      </c>
      <c r="D156" s="23">
        <f t="shared" si="8"/>
        <v>1.6036466887781705E-2</v>
      </c>
      <c r="E156" s="23">
        <v>0.23407580726374963</v>
      </c>
      <c r="F156" s="23">
        <v>0.24149772922371981</v>
      </c>
    </row>
    <row r="157" spans="1:6" x14ac:dyDescent="0.25">
      <c r="A157" s="24">
        <v>43978</v>
      </c>
      <c r="B157" s="23">
        <v>36.029998999999997</v>
      </c>
      <c r="C157" s="23">
        <f t="shared" si="7"/>
        <v>5.5818305564145996E-3</v>
      </c>
      <c r="D157" s="23">
        <f t="shared" si="8"/>
        <v>5.5663098693456087E-3</v>
      </c>
      <c r="E157" s="23">
        <v>0.2234918966876776</v>
      </c>
      <c r="F157" s="23">
        <v>0.23102757220528372</v>
      </c>
    </row>
    <row r="158" spans="1:6" x14ac:dyDescent="0.25">
      <c r="A158" s="24">
        <v>43979</v>
      </c>
      <c r="B158" s="23">
        <v>35.130001</v>
      </c>
      <c r="C158" s="23">
        <f t="shared" si="7"/>
        <v>-2.4979129197311292E-2</v>
      </c>
      <c r="D158" s="23">
        <f t="shared" si="8"/>
        <v>-2.5296402261918361E-2</v>
      </c>
      <c r="E158" s="23">
        <v>0.19293093693395169</v>
      </c>
      <c r="F158" s="23">
        <v>0.20016486007401973</v>
      </c>
    </row>
    <row r="159" spans="1:6" x14ac:dyDescent="0.25">
      <c r="A159" s="24">
        <v>43980</v>
      </c>
      <c r="B159" s="23">
        <v>34.669998</v>
      </c>
      <c r="C159" s="23">
        <f t="shared" si="7"/>
        <v>-1.3094306487494845E-2</v>
      </c>
      <c r="D159" s="23">
        <f t="shared" si="8"/>
        <v>-1.3180792733264625E-2</v>
      </c>
      <c r="E159" s="23">
        <v>0.20481575964376814</v>
      </c>
      <c r="F159" s="23">
        <v>0.21228046960267349</v>
      </c>
    </row>
    <row r="160" spans="1:6" x14ac:dyDescent="0.25">
      <c r="A160" s="24">
        <v>43983</v>
      </c>
      <c r="B160" s="23">
        <v>36.389999000000003</v>
      </c>
      <c r="C160" s="23">
        <f t="shared" si="7"/>
        <v>4.961064606926148E-2</v>
      </c>
      <c r="D160" s="23">
        <f t="shared" si="8"/>
        <v>4.8419282133821802E-2</v>
      </c>
      <c r="E160" s="23">
        <v>0.26752071220052442</v>
      </c>
      <c r="F160" s="23">
        <v>0.2738805444697599</v>
      </c>
    </row>
    <row r="161" spans="1:6" x14ac:dyDescent="0.25">
      <c r="A161" s="24">
        <v>43984</v>
      </c>
      <c r="B161" s="23">
        <v>37.040000999999997</v>
      </c>
      <c r="C161" s="23">
        <f t="shared" si="7"/>
        <v>1.786210546474578E-2</v>
      </c>
      <c r="D161" s="23">
        <f t="shared" si="8"/>
        <v>1.7704452631827221E-2</v>
      </c>
      <c r="E161" s="23">
        <v>0.23577217159600877</v>
      </c>
      <c r="F161" s="23">
        <v>0.24316571496776532</v>
      </c>
    </row>
    <row r="162" spans="1:6" x14ac:dyDescent="0.25">
      <c r="A162" s="24">
        <v>43985</v>
      </c>
      <c r="B162" s="23">
        <v>36.560001</v>
      </c>
      <c r="C162" s="23">
        <f t="shared" si="7"/>
        <v>-1.2958962933073272E-2</v>
      </c>
      <c r="D162" s="23">
        <f t="shared" si="8"/>
        <v>-1.3043662837571912E-2</v>
      </c>
      <c r="E162" s="23">
        <v>0.20495110319818971</v>
      </c>
      <c r="F162" s="23">
        <v>0.21241759949836619</v>
      </c>
    </row>
    <row r="163" spans="1:6" x14ac:dyDescent="0.25">
      <c r="A163" s="24">
        <v>43986</v>
      </c>
      <c r="B163" s="23">
        <v>35.860000999999997</v>
      </c>
      <c r="C163" s="23">
        <f t="shared" si="7"/>
        <v>-1.9146607791394831E-2</v>
      </c>
      <c r="D163" s="23">
        <f t="shared" si="8"/>
        <v>-1.9332277875035966E-2</v>
      </c>
      <c r="E163" s="23">
        <v>0.19876345833986814</v>
      </c>
      <c r="F163" s="23">
        <v>0.20612898446090214</v>
      </c>
    </row>
    <row r="164" spans="1:6" x14ac:dyDescent="0.25">
      <c r="A164" s="24">
        <v>43987</v>
      </c>
      <c r="B164" s="23">
        <v>35.270000000000003</v>
      </c>
      <c r="C164" s="23">
        <f t="shared" si="7"/>
        <v>-1.6452899708507922E-2</v>
      </c>
      <c r="D164" s="23">
        <f t="shared" si="8"/>
        <v>-1.6589751815249854E-2</v>
      </c>
      <c r="E164" s="23">
        <v>0.20145716642275507</v>
      </c>
      <c r="F164" s="23">
        <v>0.20887151052068825</v>
      </c>
    </row>
    <row r="165" spans="1:6" x14ac:dyDescent="0.25">
      <c r="A165" s="24">
        <v>43990</v>
      </c>
      <c r="B165" s="23">
        <v>36.259998000000003</v>
      </c>
      <c r="C165" s="23">
        <f t="shared" si="7"/>
        <v>2.8069123901332572E-2</v>
      </c>
      <c r="D165" s="23">
        <f t="shared" si="8"/>
        <v>2.7682405921544903E-2</v>
      </c>
      <c r="E165" s="23">
        <v>0.24597919003259555</v>
      </c>
      <c r="F165" s="23">
        <v>0.25314366825748302</v>
      </c>
    </row>
    <row r="166" spans="1:6" x14ac:dyDescent="0.25">
      <c r="A166" s="24">
        <v>43991</v>
      </c>
      <c r="B166" s="23">
        <v>35.560001</v>
      </c>
      <c r="C166" s="23">
        <f t="shared" si="7"/>
        <v>-1.930493763402864E-2</v>
      </c>
      <c r="D166" s="23">
        <f t="shared" si="8"/>
        <v>-1.9493711402317291E-2</v>
      </c>
      <c r="E166" s="23">
        <v>0.19860512849723433</v>
      </c>
      <c r="F166" s="23">
        <v>0.20596755093362082</v>
      </c>
    </row>
    <row r="167" spans="1:6" x14ac:dyDescent="0.25">
      <c r="A167" s="24">
        <v>43992</v>
      </c>
      <c r="B167" s="23">
        <v>35.330002</v>
      </c>
      <c r="C167" s="23">
        <f t="shared" si="7"/>
        <v>-6.4679132039394318E-3</v>
      </c>
      <c r="D167" s="23">
        <f t="shared" si="8"/>
        <v>-6.4889207870219524E-3</v>
      </c>
      <c r="E167" s="23">
        <v>0.21144215292732355</v>
      </c>
      <c r="F167" s="23">
        <v>0.21897234154891615</v>
      </c>
    </row>
    <row r="168" spans="1:6" x14ac:dyDescent="0.25">
      <c r="A168" s="24">
        <v>43993</v>
      </c>
      <c r="B168" s="23">
        <v>34.509998000000003</v>
      </c>
      <c r="C168" s="23">
        <f t="shared" si="7"/>
        <v>-2.3209848671958674E-2</v>
      </c>
      <c r="D168" s="23">
        <f t="shared" si="8"/>
        <v>-2.3483438824472E-2</v>
      </c>
      <c r="E168" s="23">
        <v>0.19470021745930433</v>
      </c>
      <c r="F168" s="23">
        <v>0.20197782351146609</v>
      </c>
    </row>
    <row r="169" spans="1:6" x14ac:dyDescent="0.25">
      <c r="A169" s="24">
        <v>43994</v>
      </c>
      <c r="B169" s="23">
        <v>35.090000000000003</v>
      </c>
      <c r="C169" s="23">
        <f t="shared" si="7"/>
        <v>1.6806781617315664E-2</v>
      </c>
      <c r="D169" s="23">
        <f t="shared" si="8"/>
        <v>1.6667110439429533E-2</v>
      </c>
      <c r="E169" s="23">
        <v>0.23471684774857865</v>
      </c>
      <c r="F169" s="23">
        <v>0.24212837277536764</v>
      </c>
    </row>
    <row r="170" spans="1:6" x14ac:dyDescent="0.25">
      <c r="A170" s="24">
        <v>43997</v>
      </c>
      <c r="B170" s="23">
        <v>35.159999999999997</v>
      </c>
      <c r="C170" s="23">
        <f t="shared" si="7"/>
        <v>1.9948703334281325E-3</v>
      </c>
      <c r="D170" s="23">
        <f t="shared" si="8"/>
        <v>1.9928832218522193E-3</v>
      </c>
      <c r="E170" s="23">
        <v>0.21990493646469111</v>
      </c>
      <c r="F170" s="23">
        <v>0.22745414555779034</v>
      </c>
    </row>
    <row r="171" spans="1:6" x14ac:dyDescent="0.25">
      <c r="A171" s="24">
        <v>43998</v>
      </c>
      <c r="B171" s="23">
        <v>35.650002000000001</v>
      </c>
      <c r="C171" s="23">
        <f t="shared" si="7"/>
        <v>1.3936348122867011E-2</v>
      </c>
      <c r="D171" s="23">
        <f t="shared" si="8"/>
        <v>1.384013014430892E-2</v>
      </c>
      <c r="E171" s="23">
        <v>0.23184641425413</v>
      </c>
      <c r="F171" s="23">
        <v>0.23930139248024704</v>
      </c>
    </row>
    <row r="172" spans="1:6" x14ac:dyDescent="0.25">
      <c r="A172" s="24">
        <v>43999</v>
      </c>
      <c r="B172" s="23">
        <v>37.540000999999997</v>
      </c>
      <c r="C172" s="23">
        <f t="shared" si="7"/>
        <v>5.3015396745279171E-2</v>
      </c>
      <c r="D172" s="23">
        <f t="shared" si="8"/>
        <v>5.1657854835329635E-2</v>
      </c>
      <c r="E172" s="23">
        <v>0.27092546287654218</v>
      </c>
      <c r="F172" s="23">
        <v>0.27711911717126775</v>
      </c>
    </row>
    <row r="173" spans="1:6" x14ac:dyDescent="0.25">
      <c r="A173" s="24">
        <v>44000</v>
      </c>
      <c r="B173" s="23">
        <v>37.020000000000003</v>
      </c>
      <c r="C173" s="23">
        <f t="shared" si="7"/>
        <v>-1.3851917585191154E-2</v>
      </c>
      <c r="D173" s="23">
        <f t="shared" si="8"/>
        <v>-1.3948750651263268E-2</v>
      </c>
      <c r="E173" s="23">
        <v>0.20405814854607185</v>
      </c>
      <c r="F173" s="23">
        <v>0.21151251168467483</v>
      </c>
    </row>
    <row r="174" spans="1:6" x14ac:dyDescent="0.25">
      <c r="A174" s="24">
        <v>44001</v>
      </c>
      <c r="B174" s="23">
        <v>37.830002</v>
      </c>
      <c r="C174" s="23">
        <f t="shared" si="7"/>
        <v>2.1880118854673072E-2</v>
      </c>
      <c r="D174" s="23">
        <f t="shared" si="8"/>
        <v>2.1644184367679106E-2</v>
      </c>
      <c r="E174" s="23">
        <v>0.23979018498593604</v>
      </c>
      <c r="F174" s="23">
        <v>0.2471054467036172</v>
      </c>
    </row>
    <row r="175" spans="1:6" x14ac:dyDescent="0.25">
      <c r="A175" s="24">
        <v>44004</v>
      </c>
      <c r="B175" s="23">
        <v>38.520000000000003</v>
      </c>
      <c r="C175" s="23">
        <f t="shared" si="7"/>
        <v>1.8239438633918199E-2</v>
      </c>
      <c r="D175" s="23">
        <f t="shared" si="8"/>
        <v>1.8075095416894282E-2</v>
      </c>
      <c r="E175" s="23">
        <v>0.23614950476518118</v>
      </c>
      <c r="F175" s="23">
        <v>0.24353635775283239</v>
      </c>
    </row>
    <row r="176" spans="1:6" x14ac:dyDescent="0.25">
      <c r="A176" s="24">
        <v>44005</v>
      </c>
      <c r="B176" s="23">
        <v>39.479999999999997</v>
      </c>
      <c r="C176" s="23">
        <f t="shared" si="7"/>
        <v>2.4922118380062142E-2</v>
      </c>
      <c r="D176" s="23">
        <f t="shared" si="8"/>
        <v>2.4616627635355812E-2</v>
      </c>
      <c r="E176" s="23">
        <v>0.24283218451132513</v>
      </c>
      <c r="F176" s="23">
        <v>0.25007788997129388</v>
      </c>
    </row>
    <row r="177" spans="1:6" x14ac:dyDescent="0.25">
      <c r="A177" s="24">
        <v>44006</v>
      </c>
      <c r="B177" s="23">
        <v>38.990001999999997</v>
      </c>
      <c r="C177" s="23">
        <f t="shared" si="7"/>
        <v>-1.2411296859169198E-2</v>
      </c>
      <c r="D177" s="23">
        <f t="shared" si="8"/>
        <v>-1.2488960275572289E-2</v>
      </c>
      <c r="E177" s="23">
        <v>0.20549876927209379</v>
      </c>
      <c r="F177" s="23">
        <v>0.21297230206036583</v>
      </c>
    </row>
    <row r="178" spans="1:6" x14ac:dyDescent="0.25">
      <c r="A178" s="24">
        <v>44007</v>
      </c>
      <c r="B178" s="23">
        <v>39.240001999999997</v>
      </c>
      <c r="C178" s="23">
        <f t="shared" si="7"/>
        <v>6.4119001584047111E-3</v>
      </c>
      <c r="D178" s="23">
        <f t="shared" si="8"/>
        <v>6.3914313758520235E-3</v>
      </c>
      <c r="E178" s="23">
        <v>0.22432196628966769</v>
      </c>
      <c r="F178" s="23">
        <v>0.23185269371179013</v>
      </c>
    </row>
    <row r="179" spans="1:6" x14ac:dyDescent="0.25">
      <c r="A179" s="24">
        <v>44008</v>
      </c>
      <c r="B179" s="23">
        <v>39.470001000000003</v>
      </c>
      <c r="C179" s="23">
        <f t="shared" si="7"/>
        <v>5.8613401701663147E-3</v>
      </c>
      <c r="D179" s="23">
        <f t="shared" si="8"/>
        <v>5.8442293448930189E-3</v>
      </c>
      <c r="E179" s="23">
        <v>0.2237714063014293</v>
      </c>
      <c r="F179" s="23">
        <v>0.23130549168083112</v>
      </c>
    </row>
    <row r="180" spans="1:6" x14ac:dyDescent="0.25">
      <c r="A180" s="24">
        <v>44011</v>
      </c>
      <c r="B180" s="23">
        <v>38.970001000000003</v>
      </c>
      <c r="C180" s="23">
        <f t="shared" si="7"/>
        <v>-1.2667848678291139E-2</v>
      </c>
      <c r="D180" s="23">
        <f t="shared" si="8"/>
        <v>-1.2748769999071241E-2</v>
      </c>
      <c r="E180" s="23">
        <v>0.20524221745297183</v>
      </c>
      <c r="F180" s="23">
        <v>0.21271249233686687</v>
      </c>
    </row>
    <row r="181" spans="1:6" x14ac:dyDescent="0.25">
      <c r="A181" s="24">
        <v>44012</v>
      </c>
      <c r="B181" s="23">
        <v>38.470001000000003</v>
      </c>
      <c r="C181" s="23">
        <f t="shared" si="7"/>
        <v>-1.2830382016156478E-2</v>
      </c>
      <c r="D181" s="23">
        <f t="shared" si="8"/>
        <v>-1.2913402252897563E-2</v>
      </c>
      <c r="E181" s="23">
        <v>0.20507968411510652</v>
      </c>
      <c r="F181" s="23">
        <v>0.21254786008304055</v>
      </c>
    </row>
    <row r="182" spans="1:6" x14ac:dyDescent="0.25">
      <c r="A182" s="24">
        <v>44013</v>
      </c>
      <c r="B182" s="23">
        <v>38.990001999999997</v>
      </c>
      <c r="C182" s="23">
        <f t="shared" si="7"/>
        <v>1.351705189713911E-2</v>
      </c>
      <c r="D182" s="23">
        <f t="shared" si="8"/>
        <v>1.3426511531223623E-2</v>
      </c>
      <c r="E182" s="23">
        <v>0.2314271180284021</v>
      </c>
      <c r="F182" s="23">
        <v>0.23888777386716173</v>
      </c>
    </row>
    <row r="183" spans="1:6" x14ac:dyDescent="0.25">
      <c r="A183" s="24">
        <v>44014</v>
      </c>
      <c r="B183" s="23">
        <v>39</v>
      </c>
      <c r="C183" s="23">
        <f t="shared" si="7"/>
        <v>2.5642471113499968E-4</v>
      </c>
      <c r="D183" s="23">
        <f t="shared" si="8"/>
        <v>2.5639183993792598E-4</v>
      </c>
      <c r="E183" s="23">
        <v>0.21816649084239798</v>
      </c>
      <c r="F183" s="23">
        <v>0.22571765417587603</v>
      </c>
    </row>
    <row r="184" spans="1:6" x14ac:dyDescent="0.25">
      <c r="A184" s="24">
        <v>44015</v>
      </c>
      <c r="B184" s="23">
        <v>38.840000000000003</v>
      </c>
      <c r="C184" s="23">
        <f t="shared" si="7"/>
        <v>-4.102564102564015E-3</v>
      </c>
      <c r="D184" s="23">
        <f t="shared" si="8"/>
        <v>-4.1110027065222061E-3</v>
      </c>
      <c r="E184" s="23">
        <v>0.21380750202869897</v>
      </c>
      <c r="F184" s="23">
        <v>0.2213502596294159</v>
      </c>
    </row>
    <row r="185" spans="1:6" x14ac:dyDescent="0.25">
      <c r="A185" s="24">
        <v>44018</v>
      </c>
      <c r="B185" s="23">
        <v>39.119999</v>
      </c>
      <c r="C185" s="23">
        <f t="shared" si="7"/>
        <v>7.209037075180137E-3</v>
      </c>
      <c r="D185" s="23">
        <f t="shared" si="8"/>
        <v>7.1831761811197419E-3</v>
      </c>
      <c r="E185" s="23">
        <v>0.22511910320644313</v>
      </c>
      <c r="F185" s="23">
        <v>0.23264443851705785</v>
      </c>
    </row>
    <row r="186" spans="1:6" x14ac:dyDescent="0.25">
      <c r="A186" s="24">
        <v>44019</v>
      </c>
      <c r="B186" s="23">
        <v>39.520000000000003</v>
      </c>
      <c r="C186" s="23">
        <f t="shared" si="7"/>
        <v>1.0224974699002501E-2</v>
      </c>
      <c r="D186" s="23">
        <f t="shared" si="8"/>
        <v>1.0173053275422984E-2</v>
      </c>
      <c r="E186" s="23">
        <v>0.22813504083026548</v>
      </c>
      <c r="F186" s="23">
        <v>0.23563431561136108</v>
      </c>
    </row>
    <row r="187" spans="1:6" x14ac:dyDescent="0.25">
      <c r="A187" s="24">
        <v>44020</v>
      </c>
      <c r="B187" s="23">
        <v>38.439999</v>
      </c>
      <c r="C187" s="23">
        <f t="shared" si="7"/>
        <v>-2.7327960526315861E-2</v>
      </c>
      <c r="D187" s="23">
        <f t="shared" si="8"/>
        <v>-2.7708314792143838E-2</v>
      </c>
      <c r="E187" s="23">
        <v>0.19058210560494712</v>
      </c>
      <c r="F187" s="23">
        <v>0.19775294754379427</v>
      </c>
    </row>
    <row r="188" spans="1:6" x14ac:dyDescent="0.25">
      <c r="A188" s="24">
        <v>44021</v>
      </c>
      <c r="B188" s="23">
        <v>37.369999</v>
      </c>
      <c r="C188" s="23">
        <f t="shared" si="7"/>
        <v>-2.7835588653371199E-2</v>
      </c>
      <c r="D188" s="23">
        <f t="shared" si="8"/>
        <v>-2.8230341349563797E-2</v>
      </c>
      <c r="E188" s="23">
        <v>0.1900744774778918</v>
      </c>
      <c r="F188" s="23">
        <v>0.19723092098637429</v>
      </c>
    </row>
    <row r="189" spans="1:6" x14ac:dyDescent="0.25">
      <c r="A189" s="24">
        <v>44022</v>
      </c>
      <c r="B189" s="23">
        <v>37.509998000000003</v>
      </c>
      <c r="C189" s="23">
        <f t="shared" si="7"/>
        <v>3.7462939188198292E-3</v>
      </c>
      <c r="D189" s="23">
        <f t="shared" si="8"/>
        <v>3.7392940367201805E-3</v>
      </c>
      <c r="E189" s="23">
        <v>0.22165636005008282</v>
      </c>
      <c r="F189" s="23">
        <v>0.22920055637265829</v>
      </c>
    </row>
    <row r="190" spans="1:6" x14ac:dyDescent="0.25">
      <c r="A190" s="24">
        <v>44025</v>
      </c>
      <c r="B190" s="23">
        <v>37</v>
      </c>
      <c r="C190" s="23">
        <f t="shared" si="7"/>
        <v>-1.3596321706015635E-2</v>
      </c>
      <c r="D190" s="23">
        <f t="shared" si="8"/>
        <v>-1.3689598130455302E-2</v>
      </c>
      <c r="E190" s="23">
        <v>0.20431374442524736</v>
      </c>
      <c r="F190" s="23">
        <v>0.21177166420548282</v>
      </c>
    </row>
    <row r="191" spans="1:6" x14ac:dyDescent="0.25">
      <c r="A191" s="24">
        <v>44026</v>
      </c>
      <c r="B191" s="23">
        <v>36.189999</v>
      </c>
      <c r="C191" s="23">
        <f t="shared" si="7"/>
        <v>-2.1891918918918913E-2</v>
      </c>
      <c r="D191" s="23">
        <f t="shared" si="8"/>
        <v>-2.2135102700516315E-2</v>
      </c>
      <c r="E191" s="23">
        <v>0.19601814721234406</v>
      </c>
      <c r="F191" s="23">
        <v>0.20332615963542178</v>
      </c>
    </row>
    <row r="192" spans="1:6" x14ac:dyDescent="0.25">
      <c r="A192" s="24">
        <v>44027</v>
      </c>
      <c r="B192" s="23">
        <v>35.799999</v>
      </c>
      <c r="C192" s="23">
        <f t="shared" si="7"/>
        <v>-1.0776457882742703E-2</v>
      </c>
      <c r="D192" s="23">
        <f t="shared" si="8"/>
        <v>-1.0834944470014865E-2</v>
      </c>
      <c r="E192" s="23">
        <v>0.20713360824852028</v>
      </c>
      <c r="F192" s="23">
        <v>0.21462631786592323</v>
      </c>
    </row>
    <row r="193" spans="1:6" x14ac:dyDescent="0.25">
      <c r="A193" s="24">
        <v>44028</v>
      </c>
      <c r="B193" s="23">
        <v>35.82</v>
      </c>
      <c r="C193" s="23">
        <f t="shared" si="7"/>
        <v>5.5868716644379244E-4</v>
      </c>
      <c r="D193" s="23">
        <f t="shared" si="8"/>
        <v>5.5853115887241167E-4</v>
      </c>
      <c r="E193" s="23">
        <v>0.21846875329770676</v>
      </c>
      <c r="F193" s="23">
        <v>0.22601979349481052</v>
      </c>
    </row>
    <row r="194" spans="1:6" x14ac:dyDescent="0.25">
      <c r="A194" s="24">
        <v>44029</v>
      </c>
      <c r="B194" s="23">
        <v>36.360000999999997</v>
      </c>
      <c r="C194" s="23">
        <f t="shared" si="7"/>
        <v>1.5075404801786617E-2</v>
      </c>
      <c r="D194" s="23">
        <f t="shared" si="8"/>
        <v>1.4962900179462257E-2</v>
      </c>
      <c r="E194" s="23">
        <v>0.23298547093304961</v>
      </c>
      <c r="F194" s="23">
        <v>0.24042416251540036</v>
      </c>
    </row>
    <row r="195" spans="1:6" x14ac:dyDescent="0.25">
      <c r="A195" s="24">
        <v>44032</v>
      </c>
      <c r="B195" s="23">
        <v>36.220001000000003</v>
      </c>
      <c r="C195" s="23">
        <f t="shared" si="7"/>
        <v>-3.8503849326074957E-3</v>
      </c>
      <c r="D195" s="23">
        <f t="shared" si="8"/>
        <v>-3.8578167477050685E-3</v>
      </c>
      <c r="E195" s="23">
        <v>0.21405968119865548</v>
      </c>
      <c r="F195" s="23">
        <v>0.22160344558823303</v>
      </c>
    </row>
    <row r="196" spans="1:6" x14ac:dyDescent="0.25">
      <c r="A196" s="24">
        <v>44033</v>
      </c>
      <c r="B196" s="23">
        <v>36.770000000000003</v>
      </c>
      <c r="C196" s="23">
        <f t="shared" si="7"/>
        <v>1.5184952645362976E-2</v>
      </c>
      <c r="D196" s="23">
        <f t="shared" si="8"/>
        <v>1.5070815248857845E-2</v>
      </c>
      <c r="E196" s="23">
        <v>0.23309501877662597</v>
      </c>
      <c r="F196" s="23">
        <v>0.24053207758479594</v>
      </c>
    </row>
    <row r="197" spans="1:6" x14ac:dyDescent="0.25">
      <c r="A197" s="24">
        <v>44034</v>
      </c>
      <c r="B197" s="23">
        <v>37.369999</v>
      </c>
      <c r="C197" s="23">
        <f t="shared" si="7"/>
        <v>1.6317623062278946E-2</v>
      </c>
      <c r="D197" s="23">
        <f t="shared" si="8"/>
        <v>1.6185921424778819E-2</v>
      </c>
      <c r="E197" s="23">
        <v>0.23422768919354192</v>
      </c>
      <c r="F197" s="23">
        <v>0.24164718376071692</v>
      </c>
    </row>
    <row r="198" spans="1:6" x14ac:dyDescent="0.25">
      <c r="A198" s="24">
        <v>44035</v>
      </c>
      <c r="B198" s="23">
        <v>37.779998999999997</v>
      </c>
      <c r="C198" s="23">
        <f t="shared" si="7"/>
        <v>1.0971367700598455E-2</v>
      </c>
      <c r="D198" s="23">
        <f t="shared" si="8"/>
        <v>1.0911618866372373E-2</v>
      </c>
      <c r="E198" s="23">
        <v>0.22888143383186144</v>
      </c>
      <c r="F198" s="23">
        <v>0.23637288120231048</v>
      </c>
    </row>
    <row r="199" spans="1:6" x14ac:dyDescent="0.25">
      <c r="A199" s="24">
        <v>44036</v>
      </c>
      <c r="B199" s="23">
        <v>38.939999</v>
      </c>
      <c r="C199" s="23">
        <f t="shared" si="7"/>
        <v>3.0704077043517228E-2</v>
      </c>
      <c r="D199" s="23">
        <f t="shared" si="8"/>
        <v>3.024213865918729E-2</v>
      </c>
      <c r="E199" s="23">
        <v>0.24861414317478023</v>
      </c>
      <c r="F199" s="23">
        <v>0.2557034009951254</v>
      </c>
    </row>
    <row r="200" spans="1:6" x14ac:dyDescent="0.25">
      <c r="A200" s="24">
        <v>44039</v>
      </c>
      <c r="B200" s="23">
        <v>39.209999000000003</v>
      </c>
      <c r="C200" s="23">
        <f t="shared" ref="C200:C257" si="9">(B200-B199)/B199</f>
        <v>6.9337443999421553E-3</v>
      </c>
      <c r="D200" s="23">
        <f t="shared" ref="D200:D257" si="10">LN(B200/B199)</f>
        <v>6.909816537022901E-3</v>
      </c>
      <c r="E200" s="23">
        <v>0.22484381053120514</v>
      </c>
      <c r="F200" s="23">
        <v>0.23237107887296102</v>
      </c>
    </row>
    <row r="201" spans="1:6" x14ac:dyDescent="0.25">
      <c r="A201" s="24">
        <v>44040</v>
      </c>
      <c r="B201" s="23">
        <v>44.73</v>
      </c>
      <c r="C201" s="23">
        <f t="shared" si="9"/>
        <v>0.14078044225402794</v>
      </c>
      <c r="D201" s="23">
        <f t="shared" si="10"/>
        <v>0.13171262664421471</v>
      </c>
      <c r="E201" s="23">
        <v>0.35869050838529093</v>
      </c>
      <c r="F201" s="23">
        <v>0.35717388898015279</v>
      </c>
    </row>
    <row r="202" spans="1:6" x14ac:dyDescent="0.25">
      <c r="A202" s="24">
        <v>44041</v>
      </c>
      <c r="B202" s="23">
        <v>42.130001</v>
      </c>
      <c r="C202" s="23">
        <f t="shared" si="9"/>
        <v>-5.8126514643415984E-2</v>
      </c>
      <c r="D202" s="23">
        <f t="shared" si="10"/>
        <v>-5.988431771777674E-2</v>
      </c>
      <c r="E202" s="23">
        <v>0.15978355148784701</v>
      </c>
      <c r="F202" s="23">
        <v>0.16557694461816136</v>
      </c>
    </row>
    <row r="203" spans="1:6" x14ac:dyDescent="0.25">
      <c r="A203" s="24">
        <v>44042</v>
      </c>
      <c r="B203" s="23">
        <v>40.93</v>
      </c>
      <c r="C203" s="23">
        <f t="shared" si="9"/>
        <v>-2.8483289141151464E-2</v>
      </c>
      <c r="D203" s="23">
        <f t="shared" si="10"/>
        <v>-2.8896809222668365E-2</v>
      </c>
      <c r="E203" s="23">
        <v>0.18942677699011151</v>
      </c>
      <c r="F203" s="23">
        <v>0.19656445311326975</v>
      </c>
    </row>
    <row r="204" spans="1:6" x14ac:dyDescent="0.25">
      <c r="A204" s="24">
        <v>44043</v>
      </c>
      <c r="B204" s="23">
        <v>40.090000000000003</v>
      </c>
      <c r="C204" s="23">
        <f t="shared" si="9"/>
        <v>-2.052284387979468E-2</v>
      </c>
      <c r="D204" s="23">
        <f t="shared" si="10"/>
        <v>-2.0736363849895911E-2</v>
      </c>
      <c r="E204" s="23">
        <v>0.19738722225146832</v>
      </c>
      <c r="F204" s="23">
        <v>0.20472489848604219</v>
      </c>
    </row>
    <row r="205" spans="1:6" x14ac:dyDescent="0.25">
      <c r="A205" s="24">
        <v>44046</v>
      </c>
      <c r="B205" s="23">
        <v>41.290000999999997</v>
      </c>
      <c r="C205" s="23">
        <f t="shared" si="9"/>
        <v>2.9932676477924497E-2</v>
      </c>
      <c r="D205" s="23">
        <f t="shared" si="10"/>
        <v>2.9493437462521949E-2</v>
      </c>
      <c r="E205" s="23">
        <v>0.24784274260918748</v>
      </c>
      <c r="F205" s="23">
        <v>0.25495469979846008</v>
      </c>
    </row>
    <row r="206" spans="1:6" x14ac:dyDescent="0.25">
      <c r="A206" s="24">
        <v>44047</v>
      </c>
      <c r="B206" s="23">
        <v>41.130001</v>
      </c>
      <c r="C206" s="23">
        <f t="shared" si="9"/>
        <v>-3.8750301798248102E-3</v>
      </c>
      <c r="D206" s="23">
        <f t="shared" si="10"/>
        <v>-3.8825575614518798E-3</v>
      </c>
      <c r="E206" s="23">
        <v>0.21403503595143819</v>
      </c>
      <c r="F206" s="23">
        <v>0.22157870477448621</v>
      </c>
    </row>
    <row r="207" spans="1:6" x14ac:dyDescent="0.25">
      <c r="A207" s="24">
        <v>44048</v>
      </c>
      <c r="B207" s="23">
        <v>41.73</v>
      </c>
      <c r="C207" s="23">
        <f t="shared" si="9"/>
        <v>1.4587867381768283E-2</v>
      </c>
      <c r="D207" s="23">
        <f t="shared" si="10"/>
        <v>1.4482488047975356E-2</v>
      </c>
      <c r="E207" s="23">
        <v>0.23249793351303127</v>
      </c>
      <c r="F207" s="23">
        <v>0.23994375038391347</v>
      </c>
    </row>
    <row r="208" spans="1:6" x14ac:dyDescent="0.25">
      <c r="A208" s="24">
        <v>44049</v>
      </c>
      <c r="B208" s="23">
        <v>40.709999000000003</v>
      </c>
      <c r="C208" s="23">
        <f t="shared" si="9"/>
        <v>-2.4442870836328626E-2</v>
      </c>
      <c r="D208" s="23">
        <f t="shared" si="10"/>
        <v>-2.4746556652563156E-2</v>
      </c>
      <c r="E208" s="23">
        <v>0.19346719529493436</v>
      </c>
      <c r="F208" s="23">
        <v>0.20071470568337496</v>
      </c>
    </row>
    <row r="209" spans="1:6" x14ac:dyDescent="0.25">
      <c r="A209" s="24">
        <v>44050</v>
      </c>
      <c r="B209" s="23">
        <v>40.040000999999997</v>
      </c>
      <c r="C209" s="23">
        <f t="shared" si="9"/>
        <v>-1.6457824034827578E-2</v>
      </c>
      <c r="D209" s="23">
        <f t="shared" si="10"/>
        <v>-1.6594758528853601E-2</v>
      </c>
      <c r="E209" s="23">
        <v>0.20145224209643542</v>
      </c>
      <c r="F209" s="23">
        <v>0.20886650380708449</v>
      </c>
    </row>
    <row r="210" spans="1:6" x14ac:dyDescent="0.25">
      <c r="A210" s="24">
        <v>44053</v>
      </c>
      <c r="B210" s="23">
        <v>41.549999</v>
      </c>
      <c r="C210" s="23">
        <f t="shared" si="9"/>
        <v>3.7712236820373786E-2</v>
      </c>
      <c r="D210" s="23">
        <f t="shared" si="10"/>
        <v>3.7018517812023741E-2</v>
      </c>
      <c r="E210" s="23">
        <v>0.25562230295163679</v>
      </c>
      <c r="F210" s="23">
        <v>0.26247978014796181</v>
      </c>
    </row>
    <row r="211" spans="1:6" x14ac:dyDescent="0.25">
      <c r="A211" s="24">
        <v>44054</v>
      </c>
      <c r="B211" s="23">
        <v>41.619999</v>
      </c>
      <c r="C211" s="23">
        <f t="shared" si="9"/>
        <v>1.6847172487296639E-3</v>
      </c>
      <c r="D211" s="23">
        <f t="shared" si="10"/>
        <v>1.6832997045098225E-3</v>
      </c>
      <c r="E211" s="23">
        <v>0.21959478337999266</v>
      </c>
      <c r="F211" s="23">
        <v>0.22714456204044792</v>
      </c>
    </row>
    <row r="212" spans="1:6" x14ac:dyDescent="0.25">
      <c r="A212" s="24">
        <v>44055</v>
      </c>
      <c r="B212" s="23">
        <v>41.299999</v>
      </c>
      <c r="C212" s="23">
        <f t="shared" si="9"/>
        <v>-7.6886114293275281E-3</v>
      </c>
      <c r="D212" s="23">
        <f t="shared" si="10"/>
        <v>-7.7183211846662296E-3</v>
      </c>
      <c r="E212" s="23">
        <v>0.21022145470193546</v>
      </c>
      <c r="F212" s="23">
        <v>0.21774294115127188</v>
      </c>
    </row>
    <row r="213" spans="1:6" x14ac:dyDescent="0.25">
      <c r="A213" s="24">
        <v>44056</v>
      </c>
      <c r="B213" s="23">
        <v>41.299999</v>
      </c>
      <c r="C213" s="23">
        <f t="shared" si="9"/>
        <v>0</v>
      </c>
      <c r="D213" s="23">
        <f t="shared" si="10"/>
        <v>0</v>
      </c>
      <c r="E213" s="23">
        <v>0.21791006613126299</v>
      </c>
      <c r="F213" s="23">
        <v>0.22546126233593811</v>
      </c>
    </row>
    <row r="214" spans="1:6" x14ac:dyDescent="0.25">
      <c r="A214" s="24">
        <v>44057</v>
      </c>
      <c r="B214" s="23">
        <v>41.450001</v>
      </c>
      <c r="C214" s="23">
        <f t="shared" si="9"/>
        <v>3.632009773172165E-3</v>
      </c>
      <c r="D214" s="23">
        <f t="shared" si="10"/>
        <v>3.6254299528443038E-3</v>
      </c>
      <c r="E214" s="23">
        <v>0.22154207590443514</v>
      </c>
      <c r="F214" s="23">
        <v>0.22908669228878242</v>
      </c>
    </row>
    <row r="215" spans="1:6" x14ac:dyDescent="0.25">
      <c r="A215" s="24">
        <v>44060</v>
      </c>
      <c r="B215" s="23">
        <v>43.59</v>
      </c>
      <c r="C215" s="23">
        <f t="shared" si="9"/>
        <v>5.162844266276382E-2</v>
      </c>
      <c r="D215" s="23">
        <f t="shared" si="10"/>
        <v>5.0339860543545223E-2</v>
      </c>
      <c r="E215" s="23">
        <v>0.2695385087940268</v>
      </c>
      <c r="F215" s="23">
        <v>0.27580112287948333</v>
      </c>
    </row>
    <row r="216" spans="1:6" x14ac:dyDescent="0.25">
      <c r="A216" s="24">
        <v>44061</v>
      </c>
      <c r="B216" s="23">
        <v>44.830002</v>
      </c>
      <c r="C216" s="23">
        <f t="shared" si="9"/>
        <v>2.844693737095657E-2</v>
      </c>
      <c r="D216" s="23">
        <f t="shared" si="10"/>
        <v>2.8049836530028245E-2</v>
      </c>
      <c r="E216" s="23">
        <v>0.24635700350221956</v>
      </c>
      <c r="F216" s="23">
        <v>0.25351109886596634</v>
      </c>
    </row>
    <row r="217" spans="1:6" x14ac:dyDescent="0.25">
      <c r="A217" s="24">
        <v>44062</v>
      </c>
      <c r="B217" s="23">
        <v>44.860000999999997</v>
      </c>
      <c r="C217" s="23">
        <f t="shared" si="9"/>
        <v>6.691723993230372E-4</v>
      </c>
      <c r="D217" s="23">
        <f t="shared" si="10"/>
        <v>6.6894860330624193E-4</v>
      </c>
      <c r="E217" s="23">
        <v>0.21857923853058603</v>
      </c>
      <c r="F217" s="23">
        <v>0.22613021093924435</v>
      </c>
    </row>
    <row r="218" spans="1:6" x14ac:dyDescent="0.25">
      <c r="A218" s="24">
        <v>44063</v>
      </c>
      <c r="B218" s="23">
        <v>43.650002000000001</v>
      </c>
      <c r="C218" s="23">
        <f t="shared" si="9"/>
        <v>-2.6972781387142555E-2</v>
      </c>
      <c r="D218" s="23">
        <f t="shared" si="10"/>
        <v>-2.7343223279010648E-2</v>
      </c>
      <c r="E218" s="23">
        <v>0.19093728474412042</v>
      </c>
      <c r="F218" s="23">
        <v>0.19811803905692746</v>
      </c>
    </row>
    <row r="219" spans="1:6" x14ac:dyDescent="0.25">
      <c r="A219" s="24">
        <v>44064</v>
      </c>
      <c r="B219" s="23">
        <v>42.959999000000003</v>
      </c>
      <c r="C219" s="23">
        <f t="shared" si="9"/>
        <v>-1.5807628141689369E-2</v>
      </c>
      <c r="D219" s="23">
        <f t="shared" si="10"/>
        <v>-1.5933901181483398E-2</v>
      </c>
      <c r="E219" s="23">
        <v>0.20210243798957361</v>
      </c>
      <c r="F219" s="23">
        <v>0.20952736115445469</v>
      </c>
    </row>
    <row r="220" spans="1:6" x14ac:dyDescent="0.25">
      <c r="A220" s="24">
        <v>44067</v>
      </c>
      <c r="B220" s="23">
        <v>42.060001</v>
      </c>
      <c r="C220" s="23">
        <f t="shared" si="9"/>
        <v>-2.0949674603111691E-2</v>
      </c>
      <c r="D220" s="23">
        <f t="shared" si="10"/>
        <v>-2.1172232873029495E-2</v>
      </c>
      <c r="E220" s="23">
        <v>0.19696039152815131</v>
      </c>
      <c r="F220" s="23">
        <v>0.20428902946290861</v>
      </c>
    </row>
    <row r="221" spans="1:6" x14ac:dyDescent="0.25">
      <c r="A221" s="24">
        <v>44068</v>
      </c>
      <c r="B221" s="23">
        <v>43.799999</v>
      </c>
      <c r="C221" s="23">
        <f t="shared" si="9"/>
        <v>4.1369423647897675E-2</v>
      </c>
      <c r="D221" s="23">
        <f t="shared" si="10"/>
        <v>4.0536600501237752E-2</v>
      </c>
      <c r="E221" s="23">
        <v>0.25927948977916065</v>
      </c>
      <c r="F221" s="23">
        <v>0.26599786283717586</v>
      </c>
    </row>
    <row r="222" spans="1:6" x14ac:dyDescent="0.25">
      <c r="A222" s="24">
        <v>44069</v>
      </c>
      <c r="B222" s="23">
        <v>43.07</v>
      </c>
      <c r="C222" s="23">
        <f t="shared" si="9"/>
        <v>-1.6666644216133415E-2</v>
      </c>
      <c r="D222" s="23">
        <f t="shared" si="10"/>
        <v>-1.6807095485330711E-2</v>
      </c>
      <c r="E222" s="23">
        <v>0.20124342191512956</v>
      </c>
      <c r="F222" s="23">
        <v>0.20865416685060739</v>
      </c>
    </row>
    <row r="223" spans="1:6" x14ac:dyDescent="0.25">
      <c r="A223" s="24">
        <v>44070</v>
      </c>
      <c r="B223" s="23">
        <v>43.029998999999997</v>
      </c>
      <c r="C223" s="23">
        <f t="shared" si="9"/>
        <v>-9.2874390527057649E-4</v>
      </c>
      <c r="D223" s="23">
        <f t="shared" si="10"/>
        <v>-9.2917545511153675E-4</v>
      </c>
      <c r="E223" s="23">
        <v>0.21698132222599242</v>
      </c>
      <c r="F223" s="23">
        <v>0.22453208688082657</v>
      </c>
    </row>
    <row r="224" spans="1:6" x14ac:dyDescent="0.25">
      <c r="A224" s="24">
        <v>44071</v>
      </c>
      <c r="B224" s="23">
        <v>41.970001000000003</v>
      </c>
      <c r="C224" s="23">
        <f t="shared" si="9"/>
        <v>-2.4633930388889697E-2</v>
      </c>
      <c r="D224" s="23">
        <f t="shared" si="10"/>
        <v>-2.4942422438865602E-2</v>
      </c>
      <c r="E224" s="23">
        <v>0.19327613574237329</v>
      </c>
      <c r="F224" s="23">
        <v>0.2005188398970725</v>
      </c>
    </row>
    <row r="225" spans="1:6" x14ac:dyDescent="0.25">
      <c r="A225" s="24">
        <v>44074</v>
      </c>
      <c r="B225" s="23">
        <v>40.419998</v>
      </c>
      <c r="C225" s="23">
        <f t="shared" si="9"/>
        <v>-3.6931211891083914E-2</v>
      </c>
      <c r="D225" s="23">
        <f t="shared" si="10"/>
        <v>-3.7630438677023606E-2</v>
      </c>
      <c r="E225" s="23">
        <v>0.18097885424017907</v>
      </c>
      <c r="F225" s="23">
        <v>0.18783082365891451</v>
      </c>
    </row>
    <row r="226" spans="1:6" x14ac:dyDescent="0.25">
      <c r="A226" s="24">
        <v>44075</v>
      </c>
      <c r="B226" s="23">
        <v>42.080002</v>
      </c>
      <c r="C226" s="23">
        <f t="shared" si="9"/>
        <v>4.1068878825773342E-2</v>
      </c>
      <c r="D226" s="23">
        <f t="shared" si="10"/>
        <v>4.0247953462951944E-2</v>
      </c>
      <c r="E226" s="23">
        <v>0.25897894495703633</v>
      </c>
      <c r="F226" s="23">
        <v>0.26570921579889006</v>
      </c>
    </row>
    <row r="227" spans="1:6" x14ac:dyDescent="0.25">
      <c r="A227" s="24">
        <v>44076</v>
      </c>
      <c r="B227" s="23">
        <v>41.200001</v>
      </c>
      <c r="C227" s="23">
        <f t="shared" si="9"/>
        <v>-2.0912570298832211E-2</v>
      </c>
      <c r="D227" s="23">
        <f t="shared" si="10"/>
        <v>-2.1134335330645321E-2</v>
      </c>
      <c r="E227" s="23">
        <v>0.19699749583243076</v>
      </c>
      <c r="F227" s="23">
        <v>0.20432692700529279</v>
      </c>
    </row>
    <row r="228" spans="1:6" x14ac:dyDescent="0.25">
      <c r="A228" s="24">
        <v>44077</v>
      </c>
      <c r="B228" s="23">
        <v>40.259998000000003</v>
      </c>
      <c r="C228" s="23">
        <f t="shared" si="9"/>
        <v>-2.2815606242339588E-2</v>
      </c>
      <c r="D228" s="23">
        <f t="shared" si="10"/>
        <v>-2.3079910092779661E-2</v>
      </c>
      <c r="E228" s="23">
        <v>0.1950944598889234</v>
      </c>
      <c r="F228" s="23">
        <v>0.20238135224315845</v>
      </c>
    </row>
    <row r="229" spans="1:6" x14ac:dyDescent="0.25">
      <c r="A229" s="24">
        <v>44078</v>
      </c>
      <c r="B229" s="23">
        <v>40.080002</v>
      </c>
      <c r="C229" s="23">
        <f t="shared" si="9"/>
        <v>-4.470839765069106E-3</v>
      </c>
      <c r="D229" s="23">
        <f t="shared" si="10"/>
        <v>-4.4808638577377036E-3</v>
      </c>
      <c r="E229" s="23">
        <v>0.21343922636619389</v>
      </c>
      <c r="F229" s="23">
        <v>0.22098039847820039</v>
      </c>
    </row>
    <row r="230" spans="1:6" x14ac:dyDescent="0.25">
      <c r="A230" s="24">
        <v>44081</v>
      </c>
      <c r="B230" s="23">
        <v>41.189999</v>
      </c>
      <c r="C230" s="23">
        <f t="shared" si="9"/>
        <v>2.7694534546180909E-2</v>
      </c>
      <c r="D230" s="23">
        <f t="shared" si="10"/>
        <v>2.7317977493444119E-2</v>
      </c>
      <c r="E230" s="23">
        <v>0.24560460067744389</v>
      </c>
      <c r="F230" s="23">
        <v>0.25277923982938222</v>
      </c>
    </row>
    <row r="231" spans="1:6" x14ac:dyDescent="0.25">
      <c r="A231" s="24">
        <v>44082</v>
      </c>
      <c r="B231" s="23">
        <v>40.099997999999999</v>
      </c>
      <c r="C231" s="23">
        <f t="shared" si="9"/>
        <v>-2.6462758593414893E-2</v>
      </c>
      <c r="D231" s="23">
        <f t="shared" si="10"/>
        <v>-2.6819199733041199E-2</v>
      </c>
      <c r="E231" s="23">
        <v>0.19144730753784811</v>
      </c>
      <c r="F231" s="23">
        <v>0.19864206260289691</v>
      </c>
    </row>
    <row r="232" spans="1:6" x14ac:dyDescent="0.25">
      <c r="A232" s="24">
        <v>44083</v>
      </c>
      <c r="B232" s="23">
        <v>40.959999000000003</v>
      </c>
      <c r="C232" s="23">
        <f t="shared" si="9"/>
        <v>2.1446410047202595E-2</v>
      </c>
      <c r="D232" s="23">
        <f t="shared" si="10"/>
        <v>2.1219671879979005E-2</v>
      </c>
      <c r="E232" s="23">
        <v>0.23935647617846559</v>
      </c>
      <c r="F232" s="23">
        <v>0.24668093421591711</v>
      </c>
    </row>
    <row r="233" spans="1:6" x14ac:dyDescent="0.25">
      <c r="A233" s="24">
        <v>44084</v>
      </c>
      <c r="B233" s="23">
        <v>40.009998000000003</v>
      </c>
      <c r="C233" s="23">
        <f t="shared" si="9"/>
        <v>-2.3193384355307239E-2</v>
      </c>
      <c r="D233" s="23">
        <f t="shared" si="10"/>
        <v>-2.3466583435550293E-2</v>
      </c>
      <c r="E233" s="23">
        <v>0.19471668177595575</v>
      </c>
      <c r="F233" s="23">
        <v>0.2019946789003878</v>
      </c>
    </row>
    <row r="234" spans="1:6" x14ac:dyDescent="0.25">
      <c r="A234" s="24">
        <v>44085</v>
      </c>
      <c r="B234" s="23">
        <v>39.630001</v>
      </c>
      <c r="C234" s="23">
        <f t="shared" si="9"/>
        <v>-9.4975510871058537E-3</v>
      </c>
      <c r="D234" s="23">
        <f t="shared" si="10"/>
        <v>-9.542940445886966E-3</v>
      </c>
      <c r="E234" s="23">
        <v>0.20841251504415714</v>
      </c>
      <c r="F234" s="23">
        <v>0.21591832189005114</v>
      </c>
    </row>
    <row r="235" spans="1:6" x14ac:dyDescent="0.25">
      <c r="A235" s="24">
        <v>44088</v>
      </c>
      <c r="B235" s="23">
        <v>40.099997999999999</v>
      </c>
      <c r="C235" s="23">
        <f t="shared" si="9"/>
        <v>1.1859626246287487E-2</v>
      </c>
      <c r="D235" s="23">
        <f t="shared" si="10"/>
        <v>1.1789852001458235E-2</v>
      </c>
      <c r="E235" s="23">
        <v>0.22976969237755046</v>
      </c>
      <c r="F235" s="23">
        <v>0.23725111433739635</v>
      </c>
    </row>
    <row r="236" spans="1:6" x14ac:dyDescent="0.25">
      <c r="A236" s="24">
        <v>44089</v>
      </c>
      <c r="B236" s="23">
        <v>39.919998</v>
      </c>
      <c r="C236" s="23">
        <f t="shared" si="9"/>
        <v>-4.4887782787420517E-3</v>
      </c>
      <c r="D236" s="23">
        <f t="shared" si="10"/>
        <v>-4.4988830941489651E-3</v>
      </c>
      <c r="E236" s="23">
        <v>0.21342128785252093</v>
      </c>
      <c r="F236" s="23">
        <v>0.22096237924178913</v>
      </c>
    </row>
    <row r="237" spans="1:6" x14ac:dyDescent="0.25">
      <c r="A237" s="24">
        <v>44091</v>
      </c>
      <c r="B237" s="23">
        <v>38.889999000000003</v>
      </c>
      <c r="C237" s="23">
        <f t="shared" si="9"/>
        <v>-2.580157944897684E-2</v>
      </c>
      <c r="D237" s="23">
        <f t="shared" si="10"/>
        <v>-2.614027888895697E-2</v>
      </c>
      <c r="E237" s="23">
        <v>0.19210848668228614</v>
      </c>
      <c r="F237" s="23">
        <v>0.19932098344698113</v>
      </c>
    </row>
    <row r="238" spans="1:6" x14ac:dyDescent="0.25">
      <c r="A238" s="24">
        <v>44092</v>
      </c>
      <c r="B238" s="23">
        <v>37.409999999999997</v>
      </c>
      <c r="C238" s="23">
        <f t="shared" si="9"/>
        <v>-3.8056030806275065E-2</v>
      </c>
      <c r="D238" s="23">
        <f t="shared" si="10"/>
        <v>-3.8799074094049944E-2</v>
      </c>
      <c r="E238" s="23">
        <v>0.17985403532498792</v>
      </c>
      <c r="F238" s="23">
        <v>0.18666218824188816</v>
      </c>
    </row>
    <row r="239" spans="1:6" x14ac:dyDescent="0.25">
      <c r="A239" s="24">
        <v>44095</v>
      </c>
      <c r="B239" s="23">
        <v>39.090000000000003</v>
      </c>
      <c r="C239" s="23">
        <f t="shared" si="9"/>
        <v>4.4907778668805319E-2</v>
      </c>
      <c r="D239" s="23">
        <f t="shared" si="10"/>
        <v>4.3928631444808776E-2</v>
      </c>
      <c r="E239" s="23">
        <v>0.26281784480006831</v>
      </c>
      <c r="F239" s="23">
        <v>0.26938989378074685</v>
      </c>
    </row>
    <row r="240" spans="1:6" x14ac:dyDescent="0.25">
      <c r="A240" s="24">
        <v>44096</v>
      </c>
      <c r="B240" s="23">
        <v>39.709999000000003</v>
      </c>
      <c r="C240" s="23">
        <f t="shared" si="9"/>
        <v>1.5860808390892808E-2</v>
      </c>
      <c r="D240" s="23">
        <f t="shared" si="10"/>
        <v>1.5736340155722745E-2</v>
      </c>
      <c r="E240" s="23">
        <v>0.23377087452215581</v>
      </c>
      <c r="F240" s="23">
        <v>0.24119760249166086</v>
      </c>
    </row>
    <row r="241" spans="1:6" x14ac:dyDescent="0.25">
      <c r="A241" s="24">
        <v>44097</v>
      </c>
      <c r="B241" s="23">
        <v>39.740001999999997</v>
      </c>
      <c r="C241" s="23">
        <f t="shared" si="9"/>
        <v>7.5555277651841689E-4</v>
      </c>
      <c r="D241" s="23">
        <f t="shared" si="10"/>
        <v>7.5526749020954321E-4</v>
      </c>
      <c r="E241" s="23">
        <v>0.21866561890778141</v>
      </c>
      <c r="F241" s="23">
        <v>0.22621652982614765</v>
      </c>
    </row>
    <row r="242" spans="1:6" x14ac:dyDescent="0.25">
      <c r="A242" s="24">
        <v>44098</v>
      </c>
      <c r="B242" s="23">
        <v>39.380001</v>
      </c>
      <c r="C242" s="23">
        <f t="shared" si="9"/>
        <v>-9.0589074454499752E-3</v>
      </c>
      <c r="D242" s="23">
        <f t="shared" si="10"/>
        <v>-9.1001888462158339E-3</v>
      </c>
      <c r="E242" s="23">
        <v>0.208851158685813</v>
      </c>
      <c r="F242" s="23">
        <v>0.21636107348972228</v>
      </c>
    </row>
    <row r="243" spans="1:6" x14ac:dyDescent="0.25">
      <c r="A243" s="24">
        <v>44099</v>
      </c>
      <c r="B243" s="23">
        <v>39.619999</v>
      </c>
      <c r="C243" s="23">
        <f t="shared" si="9"/>
        <v>6.0944132530621302E-3</v>
      </c>
      <c r="D243" s="23">
        <f t="shared" si="10"/>
        <v>6.0759174260465966E-3</v>
      </c>
      <c r="E243" s="23">
        <v>0.22400447938432511</v>
      </c>
      <c r="F243" s="23">
        <v>0.23153717976198471</v>
      </c>
    </row>
    <row r="244" spans="1:6" x14ac:dyDescent="0.25">
      <c r="A244" s="24">
        <v>44102</v>
      </c>
      <c r="B244" s="23">
        <v>39.900002000000001</v>
      </c>
      <c r="C244" s="23">
        <f t="shared" si="9"/>
        <v>7.0672137068958701E-3</v>
      </c>
      <c r="D244" s="23">
        <f t="shared" si="10"/>
        <v>7.0423579905031751E-3</v>
      </c>
      <c r="E244" s="23">
        <v>0.22497727983815885</v>
      </c>
      <c r="F244" s="23">
        <v>0.23250362032644128</v>
      </c>
    </row>
    <row r="245" spans="1:6" x14ac:dyDescent="0.25">
      <c r="A245" s="24">
        <v>44103</v>
      </c>
      <c r="B245" s="23">
        <v>40.919998</v>
      </c>
      <c r="C245" s="23">
        <f t="shared" si="9"/>
        <v>2.5563808242415602E-2</v>
      </c>
      <c r="D245" s="23">
        <f t="shared" si="10"/>
        <v>2.5242518186439446E-2</v>
      </c>
      <c r="E245" s="23">
        <v>0.24347387437367859</v>
      </c>
      <c r="F245" s="23">
        <v>0.25070378052237752</v>
      </c>
    </row>
    <row r="246" spans="1:6" x14ac:dyDescent="0.25">
      <c r="A246" s="24">
        <v>44104</v>
      </c>
      <c r="B246" s="23">
        <v>41.369999</v>
      </c>
      <c r="C246" s="23">
        <f t="shared" si="9"/>
        <v>1.0997092424100323E-2</v>
      </c>
      <c r="D246" s="23">
        <f t="shared" si="10"/>
        <v>1.0937064093645225E-2</v>
      </c>
      <c r="E246" s="23">
        <v>0.22890715855536331</v>
      </c>
      <c r="F246" s="23">
        <v>0.23639832642958333</v>
      </c>
    </row>
    <row r="247" spans="1:6" x14ac:dyDescent="0.25">
      <c r="A247" s="24">
        <v>44105</v>
      </c>
      <c r="B247" s="23">
        <v>39.310001</v>
      </c>
      <c r="C247" s="23">
        <f t="shared" si="9"/>
        <v>-4.9794489963608655E-2</v>
      </c>
      <c r="D247" s="23">
        <f t="shared" si="10"/>
        <v>-5.107699142862622E-2</v>
      </c>
      <c r="E247" s="23">
        <v>0.16811557616765432</v>
      </c>
      <c r="F247" s="23">
        <v>0.1743842709073119</v>
      </c>
    </row>
    <row r="248" spans="1:6" x14ac:dyDescent="0.25">
      <c r="A248" s="24">
        <v>44106</v>
      </c>
      <c r="B248" s="23">
        <v>38.939999</v>
      </c>
      <c r="C248" s="23">
        <f t="shared" si="9"/>
        <v>-9.4124139045430062E-3</v>
      </c>
      <c r="D248" s="23">
        <f t="shared" si="10"/>
        <v>-9.4569906090691686E-3</v>
      </c>
      <c r="E248" s="23">
        <v>0.20849765222671998</v>
      </c>
      <c r="F248" s="23">
        <v>0.21600427172686892</v>
      </c>
    </row>
    <row r="249" spans="1:6" x14ac:dyDescent="0.25">
      <c r="A249" s="24">
        <v>44109</v>
      </c>
      <c r="B249" s="23">
        <v>39.470001000000003</v>
      </c>
      <c r="C249" s="23">
        <f t="shared" si="9"/>
        <v>1.3610734812807859E-2</v>
      </c>
      <c r="D249" s="23">
        <f t="shared" si="10"/>
        <v>1.3518940746934336E-2</v>
      </c>
      <c r="E249" s="23">
        <v>0.23152080094407085</v>
      </c>
      <c r="F249" s="23">
        <v>0.23898020308287243</v>
      </c>
    </row>
    <row r="250" spans="1:6" x14ac:dyDescent="0.25">
      <c r="A250" s="24">
        <v>44110</v>
      </c>
      <c r="B250" s="23">
        <v>39.240001999999997</v>
      </c>
      <c r="C250" s="23">
        <f t="shared" si="9"/>
        <v>-5.827185056316732E-3</v>
      </c>
      <c r="D250" s="23">
        <f t="shared" si="10"/>
        <v>-5.8442293448929686E-3</v>
      </c>
      <c r="E250" s="23">
        <v>0.21208288107494627</v>
      </c>
      <c r="F250" s="23">
        <v>0.21961703299104512</v>
      </c>
    </row>
    <row r="251" spans="1:6" x14ac:dyDescent="0.25">
      <c r="A251" s="24">
        <v>44111</v>
      </c>
      <c r="B251" s="23">
        <v>40.590000000000003</v>
      </c>
      <c r="C251" s="23">
        <f t="shared" si="9"/>
        <v>3.4403617002873921E-2</v>
      </c>
      <c r="D251" s="23">
        <f t="shared" si="10"/>
        <v>3.3825045185245844E-2</v>
      </c>
      <c r="E251" s="23">
        <v>0.25231368313413693</v>
      </c>
      <c r="F251" s="23">
        <v>0.25928630752118398</v>
      </c>
    </row>
    <row r="252" spans="1:6" x14ac:dyDescent="0.25">
      <c r="A252" s="24">
        <v>44112</v>
      </c>
      <c r="B252" s="23">
        <v>41.549999</v>
      </c>
      <c r="C252" s="23">
        <f t="shared" si="9"/>
        <v>2.3651120965755019E-2</v>
      </c>
      <c r="D252" s="23">
        <f t="shared" si="10"/>
        <v>2.3375766383261803E-2</v>
      </c>
      <c r="E252" s="23">
        <v>0.24156118709701802</v>
      </c>
      <c r="F252" s="23">
        <v>0.24883702871919991</v>
      </c>
    </row>
    <row r="253" spans="1:6" x14ac:dyDescent="0.25">
      <c r="A253" s="24">
        <v>44113</v>
      </c>
      <c r="B253" s="23">
        <v>41.549999</v>
      </c>
      <c r="C253" s="23">
        <f t="shared" si="9"/>
        <v>0</v>
      </c>
      <c r="D253" s="23">
        <f t="shared" si="10"/>
        <v>0</v>
      </c>
      <c r="E253" s="23">
        <v>0.21791006613126299</v>
      </c>
      <c r="F253" s="23">
        <v>0.22546126233593811</v>
      </c>
    </row>
    <row r="254" spans="1:6" x14ac:dyDescent="0.25">
      <c r="A254" s="24">
        <v>44116</v>
      </c>
      <c r="B254" s="23">
        <v>40.590000000000003</v>
      </c>
      <c r="C254" s="23">
        <f t="shared" si="9"/>
        <v>-2.3104669629474512E-2</v>
      </c>
      <c r="D254" s="23">
        <f t="shared" si="10"/>
        <v>-2.3375766383261807E-2</v>
      </c>
      <c r="E254" s="23">
        <v>0.19480539650178846</v>
      </c>
      <c r="F254" s="23">
        <v>0.2020854959526763</v>
      </c>
    </row>
    <row r="255" spans="1:6" x14ac:dyDescent="0.25">
      <c r="A255" s="24">
        <v>44117</v>
      </c>
      <c r="B255" s="23">
        <v>40.740001999999997</v>
      </c>
      <c r="C255" s="23">
        <f t="shared" si="9"/>
        <v>3.6955407735893946E-3</v>
      </c>
      <c r="D255" s="23">
        <f t="shared" si="10"/>
        <v>3.688729039653775E-3</v>
      </c>
      <c r="E255" s="23">
        <v>0.22160560690485237</v>
      </c>
      <c r="F255" s="23">
        <v>0.22914999137559189</v>
      </c>
    </row>
    <row r="256" spans="1:6" x14ac:dyDescent="0.25">
      <c r="A256" s="24">
        <v>44118</v>
      </c>
      <c r="B256" s="23">
        <v>41.349997999999999</v>
      </c>
      <c r="C256" s="23">
        <f t="shared" si="9"/>
        <v>1.4972900590432039E-2</v>
      </c>
      <c r="D256" s="23">
        <f t="shared" si="10"/>
        <v>1.4861913211645228E-2</v>
      </c>
      <c r="E256" s="23">
        <v>0.23288296672169503</v>
      </c>
      <c r="F256" s="23">
        <v>0.24032317554758334</v>
      </c>
    </row>
    <row r="257" spans="1:6" x14ac:dyDescent="0.25">
      <c r="A257" s="24">
        <v>44119</v>
      </c>
      <c r="B257" s="23">
        <v>41.25</v>
      </c>
      <c r="C257" s="23">
        <f t="shared" si="9"/>
        <v>-2.4183314349857858E-3</v>
      </c>
      <c r="D257" s="23">
        <f t="shared" si="10"/>
        <v>-2.4212603214154678E-3</v>
      </c>
      <c r="E257" s="23">
        <v>0.21549173469627719</v>
      </c>
      <c r="F257" s="23">
        <v>0.22304000201452262</v>
      </c>
    </row>
    <row r="258" spans="1:6" x14ac:dyDescent="0.25"/>
  </sheetData>
  <mergeCells count="2">
    <mergeCell ref="H16:I16"/>
    <mergeCell ref="J16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2F89-4110-4DF4-A0CC-DA3173D9C892}">
  <sheetPr>
    <tabColor theme="9" tint="-0.249977111117893"/>
  </sheetPr>
  <dimension ref="A1:P257"/>
  <sheetViews>
    <sheetView showGridLines="0" zoomScale="90" zoomScaleNormal="90" workbookViewId="0">
      <selection activeCell="F5" sqref="F5"/>
    </sheetView>
  </sheetViews>
  <sheetFormatPr baseColWidth="10" defaultColWidth="0" defaultRowHeight="15" customHeight="1" zeroHeight="1" x14ac:dyDescent="0.25"/>
  <cols>
    <col min="1" max="1" width="11.5703125" bestFit="1" customWidth="1"/>
    <col min="2" max="2" width="0" hidden="1" customWidth="1"/>
    <col min="3" max="3" width="19.28515625" hidden="1" customWidth="1"/>
    <col min="4" max="4" width="23.5703125" hidden="1" customWidth="1"/>
    <col min="5" max="5" width="20.42578125" hidden="1" customWidth="1"/>
    <col min="6" max="6" width="20.140625" bestFit="1" customWidth="1"/>
    <col min="7" max="7" width="9.140625" customWidth="1"/>
    <col min="8" max="8" width="10.7109375" bestFit="1" customWidth="1"/>
    <col min="9" max="9" width="9.140625" customWidth="1"/>
    <col min="10" max="10" width="12.5703125" bestFit="1" customWidth="1"/>
    <col min="11" max="11" width="14.5703125" bestFit="1" customWidth="1"/>
    <col min="12" max="13" width="9.140625" customWidth="1"/>
    <col min="14" max="14" width="11.140625" bestFit="1" customWidth="1"/>
    <col min="15" max="15" width="9.140625" customWidth="1"/>
    <col min="16" max="16" width="12.140625" customWidth="1"/>
    <col min="17" max="16384" width="9.140625" hidden="1"/>
  </cols>
  <sheetData>
    <row r="1" spans="1:14" x14ac:dyDescent="0.25"/>
    <row r="2" spans="1:14" x14ac:dyDescent="0.25"/>
    <row r="3" spans="1:14" x14ac:dyDescent="0.25"/>
    <row r="4" spans="1:14" x14ac:dyDescent="0.25"/>
    <row r="5" spans="1:14" x14ac:dyDescent="0.25">
      <c r="A5" s="32" t="s">
        <v>0</v>
      </c>
      <c r="B5" s="33" t="s">
        <v>1</v>
      </c>
      <c r="C5" s="33" t="s">
        <v>2</v>
      </c>
      <c r="D5" s="33" t="s">
        <v>33</v>
      </c>
      <c r="E5" s="33" t="s">
        <v>50</v>
      </c>
      <c r="F5" s="32" t="s">
        <v>51</v>
      </c>
    </row>
    <row r="6" spans="1:14" x14ac:dyDescent="0.25">
      <c r="A6" s="24">
        <v>43754</v>
      </c>
      <c r="B6" s="23">
        <v>34.419280999999998</v>
      </c>
      <c r="C6" s="23"/>
      <c r="D6" s="23"/>
      <c r="E6" s="23"/>
      <c r="F6" s="23"/>
      <c r="H6" s="32" t="s">
        <v>36</v>
      </c>
      <c r="I6" s="32" t="s">
        <v>37</v>
      </c>
      <c r="J6" s="34" t="s">
        <v>9</v>
      </c>
      <c r="K6" s="34" t="s">
        <v>11</v>
      </c>
      <c r="L6" s="32" t="s">
        <v>39</v>
      </c>
      <c r="M6" s="32" t="s">
        <v>14</v>
      </c>
      <c r="N6" s="32" t="s">
        <v>40</v>
      </c>
    </row>
    <row r="7" spans="1:14" x14ac:dyDescent="0.25">
      <c r="A7" s="24">
        <v>43755</v>
      </c>
      <c r="B7" s="23">
        <v>34.576991999999997</v>
      </c>
      <c r="C7" s="23">
        <f>(B7-B6)/B6</f>
        <v>4.5820538784641972E-3</v>
      </c>
      <c r="D7" s="23">
        <f>LN(B7/B6)</f>
        <v>4.5715882268672365E-3</v>
      </c>
      <c r="E7" s="23">
        <v>0.22249212000972718</v>
      </c>
      <c r="F7" s="23">
        <v>0.23003285056280534</v>
      </c>
      <c r="H7" s="27">
        <v>1</v>
      </c>
      <c r="I7" s="23">
        <v>0</v>
      </c>
      <c r="J7" s="23">
        <v>0.18572462966005093</v>
      </c>
      <c r="K7" s="27">
        <v>9</v>
      </c>
      <c r="L7" s="23">
        <v>5.9741252818224483E-2</v>
      </c>
      <c r="M7" s="23">
        <f t="shared" ref="M7:M13" si="0">$I$20*L7</f>
        <v>14.995054457374346</v>
      </c>
      <c r="N7" s="23">
        <f>(K7-M7)^2/M7</f>
        <v>2.3968354399145859</v>
      </c>
    </row>
    <row r="8" spans="1:14" x14ac:dyDescent="0.25">
      <c r="A8" s="24">
        <v>43756</v>
      </c>
      <c r="B8" s="23">
        <v>33.571617000000003</v>
      </c>
      <c r="C8" s="23">
        <f t="shared" ref="C8:C71" si="1">(B8-B7)/B7</f>
        <v>-2.9076415901070681E-2</v>
      </c>
      <c r="D8" s="23">
        <f t="shared" ref="D8:D71" si="2">LN(B8/B7)</f>
        <v>-2.950751193501747E-2</v>
      </c>
      <c r="E8" s="23">
        <v>0.1888336502301923</v>
      </c>
      <c r="F8" s="23">
        <v>0.19595375040092064</v>
      </c>
      <c r="H8" s="27">
        <v>2</v>
      </c>
      <c r="I8" s="23">
        <v>0.18572462966005093</v>
      </c>
      <c r="J8" s="23">
        <v>0.20286955559206113</v>
      </c>
      <c r="K8" s="27">
        <v>35</v>
      </c>
      <c r="L8" s="23">
        <f>_xlfn.LOGNORM.DIST(J8,$I$18,$I$19,TRUE)-_xlfn.LOGNORM.DIST(I8,$I$18,$I$19,TRUE)</f>
        <v>0.14293839108006115</v>
      </c>
      <c r="M8" s="23">
        <f t="shared" si="0"/>
        <v>35.87753616109535</v>
      </c>
      <c r="N8" s="23">
        <f t="shared" ref="N8:N13" si="3">(K8-M8)^2/M8</f>
        <v>2.1463840509343742E-2</v>
      </c>
    </row>
    <row r="9" spans="1:14" x14ac:dyDescent="0.25">
      <c r="A9" s="24">
        <v>43759</v>
      </c>
      <c r="B9" s="23">
        <v>33.719462999999998</v>
      </c>
      <c r="C9" s="23">
        <f t="shared" si="1"/>
        <v>4.4038986862025183E-3</v>
      </c>
      <c r="D9" s="23">
        <f t="shared" si="2"/>
        <v>4.3942299008906012E-3</v>
      </c>
      <c r="E9" s="23">
        <v>0.22231396481746551</v>
      </c>
      <c r="F9" s="23">
        <v>0.22985549223682872</v>
      </c>
      <c r="H9" s="27">
        <v>3</v>
      </c>
      <c r="I9" s="23">
        <v>0.20286955559206113</v>
      </c>
      <c r="J9" s="23">
        <v>0.22001448152407133</v>
      </c>
      <c r="K9" s="27">
        <v>54</v>
      </c>
      <c r="L9" s="23">
        <f>_xlfn.LOGNORM.DIST(J9,$I$18,$I$19,TRUE)-_xlfn.LOGNORM.DIST(I9,$I$18,$I$19,TRUE)</f>
        <v>0.23137135421409261</v>
      </c>
      <c r="M9" s="23">
        <f t="shared" si="0"/>
        <v>58.074209907737242</v>
      </c>
      <c r="N9" s="23">
        <f t="shared" si="3"/>
        <v>0.28582715802204633</v>
      </c>
    </row>
    <row r="10" spans="1:14" x14ac:dyDescent="0.25">
      <c r="A10" s="24">
        <v>43760</v>
      </c>
      <c r="B10" s="23">
        <v>33.275913000000003</v>
      </c>
      <c r="C10" s="23">
        <f t="shared" si="1"/>
        <v>-1.3154124073683937E-2</v>
      </c>
      <c r="D10" s="23">
        <f t="shared" si="2"/>
        <v>-1.3241405818653518E-2</v>
      </c>
      <c r="E10" s="23">
        <v>0.20475594205757905</v>
      </c>
      <c r="F10" s="23">
        <v>0.21221985651728459</v>
      </c>
      <c r="H10" s="27">
        <v>4</v>
      </c>
      <c r="I10" s="23">
        <v>0.22001448152407133</v>
      </c>
      <c r="J10" s="23">
        <v>0.23715940745608149</v>
      </c>
      <c r="K10" s="27">
        <v>82</v>
      </c>
      <c r="L10" s="23">
        <f>_xlfn.LOGNORM.DIST(J10,$I$18,$I$19,TRUE)-_xlfn.LOGNORM.DIST(I10,$I$18,$I$19,TRUE)</f>
        <v>0.2395741396629979</v>
      </c>
      <c r="M10" s="23">
        <f t="shared" si="0"/>
        <v>60.133109055412476</v>
      </c>
      <c r="N10" s="23">
        <f t="shared" si="3"/>
        <v>7.9517079208703487</v>
      </c>
    </row>
    <row r="11" spans="1:14" x14ac:dyDescent="0.25">
      <c r="A11" s="24">
        <v>43761</v>
      </c>
      <c r="B11" s="23">
        <v>33.128067000000001</v>
      </c>
      <c r="C11" s="23">
        <f t="shared" si="1"/>
        <v>-4.4430336141340811E-3</v>
      </c>
      <c r="D11" s="23">
        <f t="shared" si="2"/>
        <v>-4.4529332217244791E-3</v>
      </c>
      <c r="E11" s="23">
        <v>0.2134670325171289</v>
      </c>
      <c r="F11" s="23">
        <v>0.22100832911421364</v>
      </c>
      <c r="H11" s="27">
        <v>5</v>
      </c>
      <c r="I11" s="23">
        <v>0.23715940745608149</v>
      </c>
      <c r="J11" s="23">
        <v>0.25430433338809166</v>
      </c>
      <c r="K11" s="27">
        <v>41</v>
      </c>
      <c r="L11" s="23">
        <f>_xlfn.LOGNORM.DIST(J11,$I$18,$I$19,TRUE)-_xlfn.LOGNORM.DIST(I11,$I$18,$I$19,TRUE)</f>
        <v>0.17320787160075912</v>
      </c>
      <c r="M11" s="23">
        <f t="shared" si="0"/>
        <v>43.475175771790539</v>
      </c>
      <c r="N11" s="23">
        <f t="shared" si="3"/>
        <v>0.14091938658093134</v>
      </c>
    </row>
    <row r="12" spans="1:14" x14ac:dyDescent="0.25">
      <c r="A12" s="24">
        <v>43762</v>
      </c>
      <c r="B12" s="23">
        <v>33.433619999999998</v>
      </c>
      <c r="C12" s="23">
        <f t="shared" si="1"/>
        <v>9.2233875281644475E-3</v>
      </c>
      <c r="D12" s="23">
        <f t="shared" si="2"/>
        <v>9.1811118406252522E-3</v>
      </c>
      <c r="E12" s="23">
        <v>0.22713345365942744</v>
      </c>
      <c r="F12" s="23">
        <v>0.23464237417656336</v>
      </c>
      <c r="H12" s="27">
        <v>6</v>
      </c>
      <c r="I12" s="23">
        <v>0.25430433338809166</v>
      </c>
      <c r="J12" s="23">
        <v>0.27144925932010189</v>
      </c>
      <c r="K12" s="27">
        <v>18</v>
      </c>
      <c r="L12" s="23">
        <f>_xlfn.LOGNORM.DIST(J12,$I$18,$I$19,TRUE)-_xlfn.LOGNORM.DIST(I12,$I$18,$I$19,TRUE)</f>
        <v>9.3614966367257191E-2</v>
      </c>
      <c r="M12" s="23">
        <f t="shared" si="0"/>
        <v>23.497356558181554</v>
      </c>
      <c r="N12" s="23">
        <f t="shared" si="3"/>
        <v>1.2861416582308747</v>
      </c>
    </row>
    <row r="13" spans="1:14" ht="18.75" x14ac:dyDescent="0.3">
      <c r="A13" s="24">
        <v>43763</v>
      </c>
      <c r="B13" s="23">
        <v>35.375374000000001</v>
      </c>
      <c r="C13" s="23">
        <f t="shared" si="1"/>
        <v>5.8077886869564326E-2</v>
      </c>
      <c r="D13" s="23">
        <f t="shared" si="2"/>
        <v>5.6453947805486814E-2</v>
      </c>
      <c r="E13" s="23">
        <v>0.27598795300082735</v>
      </c>
      <c r="F13" s="23">
        <v>0.28191521014142495</v>
      </c>
      <c r="H13" s="27">
        <v>7</v>
      </c>
      <c r="I13" s="23">
        <v>0.27144925932010189</v>
      </c>
      <c r="J13" s="28" t="s">
        <v>41</v>
      </c>
      <c r="K13" s="27">
        <v>12</v>
      </c>
      <c r="L13" s="23">
        <v>5.955202425660755E-2</v>
      </c>
      <c r="M13" s="23">
        <f t="shared" si="0"/>
        <v>14.947558088408496</v>
      </c>
      <c r="N13" s="23">
        <f t="shared" si="3"/>
        <v>0.58123866340949526</v>
      </c>
    </row>
    <row r="14" spans="1:14" x14ac:dyDescent="0.25">
      <c r="A14" s="24">
        <v>43766</v>
      </c>
      <c r="B14" s="23">
        <v>35.533081000000003</v>
      </c>
      <c r="C14" s="23">
        <f t="shared" si="1"/>
        <v>4.4581012768939781E-3</v>
      </c>
      <c r="D14" s="23">
        <f t="shared" si="2"/>
        <v>4.4481933794229276E-3</v>
      </c>
      <c r="E14" s="23">
        <v>0.22236816740815696</v>
      </c>
      <c r="F14" s="23">
        <v>0.22990945571536103</v>
      </c>
    </row>
    <row r="15" spans="1:14" x14ac:dyDescent="0.25">
      <c r="A15" s="24">
        <v>43767</v>
      </c>
      <c r="B15" s="23">
        <v>36.420177000000002</v>
      </c>
      <c r="C15" s="23">
        <f t="shared" si="1"/>
        <v>2.4965355523209474E-2</v>
      </c>
      <c r="D15" s="23">
        <f t="shared" si="2"/>
        <v>2.465881252960412E-2</v>
      </c>
      <c r="E15" s="23">
        <v>0.24287542165447246</v>
      </c>
      <c r="F15" s="23">
        <v>0.25012007486554222</v>
      </c>
    </row>
    <row r="16" spans="1:14" x14ac:dyDescent="0.25">
      <c r="A16" s="24">
        <v>43768</v>
      </c>
      <c r="B16" s="23">
        <v>36.430031</v>
      </c>
      <c r="C16" s="23">
        <f t="shared" si="1"/>
        <v>2.7056430835020772E-4</v>
      </c>
      <c r="D16" s="23">
        <f t="shared" si="2"/>
        <v>2.7052771242867102E-4</v>
      </c>
      <c r="E16" s="23">
        <v>0.21818063043961319</v>
      </c>
      <c r="F16" s="23">
        <v>0.22573179004836677</v>
      </c>
      <c r="H16" s="80" t="s">
        <v>42</v>
      </c>
      <c r="I16" s="80"/>
      <c r="J16" s="79" t="s">
        <v>43</v>
      </c>
      <c r="K16" s="79"/>
    </row>
    <row r="17" spans="1:11" x14ac:dyDescent="0.25">
      <c r="A17" s="24">
        <v>43769</v>
      </c>
      <c r="B17" s="23">
        <v>35.227528</v>
      </c>
      <c r="C17" s="23">
        <f t="shared" si="1"/>
        <v>-3.3008563731389634E-2</v>
      </c>
      <c r="D17" s="23">
        <f t="shared" si="2"/>
        <v>-3.3565639546743388E-2</v>
      </c>
      <c r="E17" s="23">
        <v>0.18490150239987335</v>
      </c>
      <c r="F17" s="23">
        <v>0.19189562278919473</v>
      </c>
      <c r="H17" s="27" t="s">
        <v>6</v>
      </c>
      <c r="I17" s="27">
        <v>2</v>
      </c>
      <c r="J17" s="27" t="s">
        <v>44</v>
      </c>
      <c r="K17" s="23">
        <f>SUM(N7:N13)</f>
        <v>12.664134067537626</v>
      </c>
    </row>
    <row r="18" spans="1:11" x14ac:dyDescent="0.25">
      <c r="A18" s="24">
        <v>43770</v>
      </c>
      <c r="B18" s="23">
        <v>35.887917000000002</v>
      </c>
      <c r="C18" s="23">
        <f t="shared" si="1"/>
        <v>1.8746390606800514E-2</v>
      </c>
      <c r="D18" s="23">
        <f t="shared" si="2"/>
        <v>1.8572842604009397E-2</v>
      </c>
      <c r="E18" s="23">
        <v>0.23665645673806349</v>
      </c>
      <c r="F18" s="23">
        <v>0.24403410493994751</v>
      </c>
      <c r="H18" s="29" t="s">
        <v>45</v>
      </c>
      <c r="I18" s="30">
        <f>2*LN(AVERAGE($F$7:$F$257))-0.5*LN((SUMSQ($F$7:$F$257)/I20))</f>
        <v>-1.4938323178527166</v>
      </c>
      <c r="J18" s="27" t="s">
        <v>16</v>
      </c>
      <c r="K18" s="23">
        <f>_xlfn.CHISQ.INV(1-I21,H13-I17-1)</f>
        <v>9.4877290367811575</v>
      </c>
    </row>
    <row r="19" spans="1:11" x14ac:dyDescent="0.25">
      <c r="A19" s="24">
        <v>43773</v>
      </c>
      <c r="B19" s="23">
        <v>36.016055999999999</v>
      </c>
      <c r="C19" s="23">
        <f t="shared" si="1"/>
        <v>3.5705332243160652E-3</v>
      </c>
      <c r="D19" s="23">
        <f t="shared" si="2"/>
        <v>3.5641740032743745E-3</v>
      </c>
      <c r="E19" s="23">
        <v>0.22148059935557907</v>
      </c>
      <c r="F19" s="23">
        <v>0.22902543633921249</v>
      </c>
      <c r="H19" s="29" t="s">
        <v>46</v>
      </c>
      <c r="I19" s="30">
        <f>SQRT(LN(SUMSQ($F$7:$F$257)/I20)-2*LN(AVERAGE($F$7:$F$257)))</f>
        <v>0.12181376818966268</v>
      </c>
      <c r="J19" s="27" t="s">
        <v>47</v>
      </c>
      <c r="K19" s="31" t="str">
        <f>IF(K18&gt;K17,"H0 ACEPTADA","H0 RECHAZADA")</f>
        <v>H0 RECHAZADA</v>
      </c>
    </row>
    <row r="20" spans="1:11" x14ac:dyDescent="0.25">
      <c r="A20" s="24">
        <v>43774</v>
      </c>
      <c r="B20" s="23">
        <v>36.361033999999997</v>
      </c>
      <c r="C20" s="23">
        <f t="shared" si="1"/>
        <v>9.578450233418051E-3</v>
      </c>
      <c r="D20" s="23">
        <f t="shared" si="2"/>
        <v>9.532867721042209E-3</v>
      </c>
      <c r="E20" s="23">
        <v>0.22748851636468104</v>
      </c>
      <c r="F20" s="23">
        <v>0.2349941300569803</v>
      </c>
      <c r="H20" s="29" t="s">
        <v>48</v>
      </c>
      <c r="I20" s="27">
        <f>COUNT(F7:F257)</f>
        <v>251</v>
      </c>
    </row>
    <row r="21" spans="1:11" x14ac:dyDescent="0.25">
      <c r="A21" s="24">
        <v>43775</v>
      </c>
      <c r="B21" s="23">
        <v>35.67107</v>
      </c>
      <c r="C21" s="23">
        <f t="shared" si="1"/>
        <v>-1.8975367972208831E-2</v>
      </c>
      <c r="D21" s="23">
        <f t="shared" si="2"/>
        <v>-1.9157710631297554E-2</v>
      </c>
      <c r="E21" s="23">
        <v>0.19893469815905415</v>
      </c>
      <c r="F21" s="23">
        <v>0.20630355170464054</v>
      </c>
      <c r="H21" s="29" t="s">
        <v>49</v>
      </c>
      <c r="I21" s="27">
        <v>0.05</v>
      </c>
    </row>
    <row r="22" spans="1:11" x14ac:dyDescent="0.25">
      <c r="A22" s="24">
        <v>43776</v>
      </c>
      <c r="B22" s="23">
        <v>36.193474000000002</v>
      </c>
      <c r="C22" s="23">
        <f t="shared" si="1"/>
        <v>1.4645033075823115E-2</v>
      </c>
      <c r="D22" s="23">
        <f t="shared" si="2"/>
        <v>1.4538830219499508E-2</v>
      </c>
      <c r="E22" s="23">
        <v>0.23255509920708611</v>
      </c>
      <c r="F22" s="23">
        <v>0.24000009255543761</v>
      </c>
    </row>
    <row r="23" spans="1:11" x14ac:dyDescent="0.25">
      <c r="A23" s="24">
        <v>43777</v>
      </c>
      <c r="B23" s="23">
        <v>35.355659000000003</v>
      </c>
      <c r="C23" s="23">
        <f t="shared" si="1"/>
        <v>-2.3148233850113394E-2</v>
      </c>
      <c r="D23" s="23">
        <f t="shared" si="2"/>
        <v>-2.3420361940919909E-2</v>
      </c>
      <c r="E23" s="23">
        <v>0.1947618322811496</v>
      </c>
      <c r="F23" s="23">
        <v>0.20204090039501821</v>
      </c>
    </row>
    <row r="24" spans="1:11" x14ac:dyDescent="0.25">
      <c r="A24" s="24">
        <v>43780</v>
      </c>
      <c r="B24" s="23">
        <v>36.016055999999999</v>
      </c>
      <c r="C24" s="23">
        <f t="shared" si="1"/>
        <v>1.8678678850251273E-2</v>
      </c>
      <c r="D24" s="23">
        <f t="shared" si="2"/>
        <v>1.8506374631675804E-2</v>
      </c>
      <c r="E24" s="23">
        <v>0.23658874498151425</v>
      </c>
      <c r="F24" s="23">
        <v>0.24396763696761392</v>
      </c>
    </row>
    <row r="25" spans="1:11" x14ac:dyDescent="0.25">
      <c r="A25" s="24">
        <v>43781</v>
      </c>
      <c r="B25" s="23">
        <v>34.695270999999998</v>
      </c>
      <c r="C25" s="23">
        <f t="shared" si="1"/>
        <v>-3.6672116458281848E-2</v>
      </c>
      <c r="D25" s="23">
        <f t="shared" si="2"/>
        <v>-3.7361443782900974E-2</v>
      </c>
      <c r="E25" s="23">
        <v>0.18123794967298112</v>
      </c>
      <c r="F25" s="23">
        <v>0.18809981855303715</v>
      </c>
    </row>
    <row r="26" spans="1:11" x14ac:dyDescent="0.25">
      <c r="A26" s="24">
        <v>43782</v>
      </c>
      <c r="B26" s="23">
        <v>34.606560000000002</v>
      </c>
      <c r="C26" s="23">
        <f t="shared" si="1"/>
        <v>-2.5568614235639327E-3</v>
      </c>
      <c r="D26" s="23">
        <f t="shared" si="2"/>
        <v>-2.5601357763019093E-3</v>
      </c>
      <c r="E26" s="23">
        <v>0.21535320470769906</v>
      </c>
      <c r="F26" s="23">
        <v>0.2229011265596362</v>
      </c>
    </row>
    <row r="27" spans="1:11" x14ac:dyDescent="0.25">
      <c r="A27" s="24">
        <v>43783</v>
      </c>
      <c r="B27" s="23">
        <v>34.458710000000004</v>
      </c>
      <c r="C27" s="23">
        <f t="shared" si="1"/>
        <v>-4.272311376802498E-3</v>
      </c>
      <c r="D27" s="23">
        <f t="shared" si="2"/>
        <v>-4.2814637762883835E-3</v>
      </c>
      <c r="E27" s="23">
        <v>0.21363775475446051</v>
      </c>
      <c r="F27" s="23">
        <v>0.22117979855964973</v>
      </c>
    </row>
    <row r="28" spans="1:11" x14ac:dyDescent="0.25">
      <c r="A28" s="24">
        <v>43784</v>
      </c>
      <c r="B28" s="23">
        <v>34.675556</v>
      </c>
      <c r="C28" s="23">
        <f t="shared" si="1"/>
        <v>6.292922747253067E-3</v>
      </c>
      <c r="D28" s="23">
        <f t="shared" si="2"/>
        <v>6.2732049872269357E-3</v>
      </c>
      <c r="E28" s="23">
        <v>0.22420298887851606</v>
      </c>
      <c r="F28" s="23">
        <v>0.23173446732316505</v>
      </c>
    </row>
    <row r="29" spans="1:11" x14ac:dyDescent="0.25">
      <c r="A29" s="24">
        <v>43788</v>
      </c>
      <c r="B29" s="23">
        <v>34.123584999999999</v>
      </c>
      <c r="C29" s="23">
        <f t="shared" si="1"/>
        <v>-1.5918158601407911E-2</v>
      </c>
      <c r="D29" s="23">
        <f t="shared" si="2"/>
        <v>-1.6046213235454607E-2</v>
      </c>
      <c r="E29" s="23">
        <v>0.20199190752985507</v>
      </c>
      <c r="F29" s="23">
        <v>0.2094150491004835</v>
      </c>
      <c r="K29" s="16"/>
    </row>
    <row r="30" spans="1:11" x14ac:dyDescent="0.25">
      <c r="A30" s="24">
        <v>43789</v>
      </c>
      <c r="B30" s="23">
        <v>33.896881</v>
      </c>
      <c r="C30" s="23">
        <f t="shared" si="1"/>
        <v>-6.6436161382222303E-3</v>
      </c>
      <c r="D30" s="23">
        <f t="shared" si="2"/>
        <v>-6.6657831900562283E-3</v>
      </c>
      <c r="E30" s="23">
        <v>0.21126644999304076</v>
      </c>
      <c r="F30" s="23">
        <v>0.21879547914588188</v>
      </c>
      <c r="K30" s="16"/>
    </row>
    <row r="31" spans="1:11" x14ac:dyDescent="0.25">
      <c r="A31" s="24">
        <v>43790</v>
      </c>
      <c r="B31" s="23">
        <v>33.689895999999997</v>
      </c>
      <c r="C31" s="23">
        <f t="shared" si="1"/>
        <v>-6.1063140293056194E-3</v>
      </c>
      <c r="D31" s="23">
        <f t="shared" si="2"/>
        <v>-6.1250338096275536E-3</v>
      </c>
      <c r="E31" s="23">
        <v>0.21180375210195737</v>
      </c>
      <c r="F31" s="23">
        <v>0.21933622852631057</v>
      </c>
      <c r="K31" s="16"/>
    </row>
    <row r="32" spans="1:11" x14ac:dyDescent="0.25">
      <c r="A32" s="24">
        <v>43791</v>
      </c>
      <c r="B32" s="23">
        <v>33.561756000000003</v>
      </c>
      <c r="C32" s="23">
        <f t="shared" si="1"/>
        <v>-3.8035142643359546E-3</v>
      </c>
      <c r="D32" s="23">
        <f t="shared" si="2"/>
        <v>-3.8107660186563106E-3</v>
      </c>
      <c r="E32" s="23">
        <v>0.21410655186692704</v>
      </c>
      <c r="F32" s="23">
        <v>0.22165049631728179</v>
      </c>
      <c r="K32" s="16"/>
    </row>
    <row r="33" spans="1:6" x14ac:dyDescent="0.25">
      <c r="A33" s="24">
        <v>43794</v>
      </c>
      <c r="B33" s="23">
        <v>33.680034999999997</v>
      </c>
      <c r="C33" s="23">
        <f t="shared" si="1"/>
        <v>3.5242196504853326E-3</v>
      </c>
      <c r="D33" s="23">
        <f t="shared" si="2"/>
        <v>3.5180241403717349E-3</v>
      </c>
      <c r="E33" s="23">
        <v>0.22143428578174831</v>
      </c>
      <c r="F33" s="23">
        <v>0.22897928647630983</v>
      </c>
    </row>
    <row r="34" spans="1:6" x14ac:dyDescent="0.25">
      <c r="A34" s="24">
        <v>43795</v>
      </c>
      <c r="B34" s="23">
        <v>32.950648999999999</v>
      </c>
      <c r="C34" s="23">
        <f t="shared" si="1"/>
        <v>-2.1656331414144855E-2</v>
      </c>
      <c r="D34" s="23">
        <f t="shared" si="2"/>
        <v>-2.1894271301579008E-2</v>
      </c>
      <c r="E34" s="23">
        <v>0.19625373471711813</v>
      </c>
      <c r="F34" s="23">
        <v>0.2035669910343591</v>
      </c>
    </row>
    <row r="35" spans="1:6" x14ac:dyDescent="0.25">
      <c r="A35" s="24">
        <v>43796</v>
      </c>
      <c r="B35" s="23">
        <v>32.881653</v>
      </c>
      <c r="C35" s="23">
        <f t="shared" si="1"/>
        <v>-2.0939193033799883E-3</v>
      </c>
      <c r="D35" s="23">
        <f t="shared" si="2"/>
        <v>-2.0961146174802419E-3</v>
      </c>
      <c r="E35" s="23">
        <v>0.215816146827883</v>
      </c>
      <c r="F35" s="23">
        <v>0.22336514771845786</v>
      </c>
    </row>
    <row r="36" spans="1:6" x14ac:dyDescent="0.25">
      <c r="A36" s="24">
        <v>43797</v>
      </c>
      <c r="B36" s="23">
        <v>33.098498999999997</v>
      </c>
      <c r="C36" s="23">
        <f t="shared" si="1"/>
        <v>6.5947414504981478E-3</v>
      </c>
      <c r="D36" s="23">
        <f t="shared" si="2"/>
        <v>6.5730912758413564E-3</v>
      </c>
      <c r="E36" s="23">
        <v>0.22450480758176114</v>
      </c>
      <c r="F36" s="23">
        <v>0.23203435361177946</v>
      </c>
    </row>
    <row r="37" spans="1:6" x14ac:dyDescent="0.25">
      <c r="A37" s="24">
        <v>43798</v>
      </c>
      <c r="B37" s="23">
        <v>33.315342000000001</v>
      </c>
      <c r="C37" s="23">
        <f t="shared" si="1"/>
        <v>6.5514451274664856E-3</v>
      </c>
      <c r="D37" s="23">
        <f t="shared" si="2"/>
        <v>6.5300776851473239E-3</v>
      </c>
      <c r="E37" s="23">
        <v>0.22446151125872948</v>
      </c>
      <c r="F37" s="23">
        <v>0.23199134002108543</v>
      </c>
    </row>
    <row r="38" spans="1:6" x14ac:dyDescent="0.25">
      <c r="A38" s="24">
        <v>43801</v>
      </c>
      <c r="B38" s="23">
        <v>33.364623999999999</v>
      </c>
      <c r="C38" s="23">
        <f t="shared" si="1"/>
        <v>1.4792584149368195E-3</v>
      </c>
      <c r="D38" s="23">
        <f t="shared" si="2"/>
        <v>1.4781653899858431E-3</v>
      </c>
      <c r="E38" s="23">
        <v>0.2193893245461998</v>
      </c>
      <c r="F38" s="23">
        <v>0.22693942772592396</v>
      </c>
    </row>
    <row r="39" spans="1:6" x14ac:dyDescent="0.25">
      <c r="A39" s="24">
        <v>43802</v>
      </c>
      <c r="B39" s="23">
        <v>33.236491999999998</v>
      </c>
      <c r="C39" s="23">
        <f t="shared" si="1"/>
        <v>-3.8403549819713478E-3</v>
      </c>
      <c r="D39" s="23">
        <f t="shared" si="2"/>
        <v>-3.8477480793138947E-3</v>
      </c>
      <c r="E39" s="23">
        <v>0.21406971114929163</v>
      </c>
      <c r="F39" s="23">
        <v>0.22161351425662421</v>
      </c>
    </row>
    <row r="40" spans="1:6" x14ac:dyDescent="0.25">
      <c r="A40" s="24">
        <v>43803</v>
      </c>
      <c r="B40" s="23">
        <v>33.236491999999998</v>
      </c>
      <c r="C40" s="23">
        <f t="shared" si="1"/>
        <v>0</v>
      </c>
      <c r="D40" s="23">
        <f t="shared" si="2"/>
        <v>0</v>
      </c>
      <c r="E40" s="23">
        <v>0.21791006613126299</v>
      </c>
      <c r="F40" s="23">
        <v>0.22546126233593811</v>
      </c>
    </row>
    <row r="41" spans="1:6" x14ac:dyDescent="0.25">
      <c r="A41" s="24">
        <v>43804</v>
      </c>
      <c r="B41" s="23">
        <v>32.802799</v>
      </c>
      <c r="C41" s="23">
        <f t="shared" si="1"/>
        <v>-1.3048699604037577E-2</v>
      </c>
      <c r="D41" s="23">
        <f t="shared" si="2"/>
        <v>-1.3134581803489873E-2</v>
      </c>
      <c r="E41" s="23">
        <v>0.20486136652722542</v>
      </c>
      <c r="F41" s="23">
        <v>0.21232668053244824</v>
      </c>
    </row>
    <row r="42" spans="1:6" x14ac:dyDescent="0.25">
      <c r="A42" s="24">
        <v>43805</v>
      </c>
      <c r="B42" s="23">
        <v>32.566242000000003</v>
      </c>
      <c r="C42" s="23">
        <f t="shared" si="1"/>
        <v>-7.2114882635471956E-3</v>
      </c>
      <c r="D42" s="23">
        <f t="shared" si="2"/>
        <v>-7.2376167376062527E-3</v>
      </c>
      <c r="E42" s="23">
        <v>0.21069857786771579</v>
      </c>
      <c r="F42" s="23">
        <v>0.21822364559833185</v>
      </c>
    </row>
    <row r="43" spans="1:6" x14ac:dyDescent="0.25">
      <c r="A43" s="24">
        <v>43808</v>
      </c>
      <c r="B43" s="23">
        <v>32.457816999999999</v>
      </c>
      <c r="C43" s="23">
        <f t="shared" si="1"/>
        <v>-3.3293678773253597E-3</v>
      </c>
      <c r="D43" s="23">
        <f t="shared" si="2"/>
        <v>-3.3349225550271095E-3</v>
      </c>
      <c r="E43" s="23">
        <v>0.21458069825393761</v>
      </c>
      <c r="F43" s="23">
        <v>0.22212633978091101</v>
      </c>
    </row>
    <row r="44" spans="1:6" x14ac:dyDescent="0.25">
      <c r="A44" s="24">
        <v>43809</v>
      </c>
      <c r="B44" s="23">
        <v>32.783085</v>
      </c>
      <c r="C44" s="23">
        <f t="shared" si="1"/>
        <v>1.0021253123708265E-2</v>
      </c>
      <c r="D44" s="23">
        <f t="shared" si="2"/>
        <v>9.9713733285145111E-3</v>
      </c>
      <c r="E44" s="23">
        <v>0.22793131925497126</v>
      </c>
      <c r="F44" s="23">
        <v>0.23543263566445261</v>
      </c>
    </row>
    <row r="45" spans="1:6" x14ac:dyDescent="0.25">
      <c r="A45" s="24">
        <v>43810</v>
      </c>
      <c r="B45" s="23">
        <v>33.818030999999998</v>
      </c>
      <c r="C45" s="23">
        <f t="shared" si="1"/>
        <v>3.156951214322868E-2</v>
      </c>
      <c r="D45" s="23">
        <f t="shared" si="2"/>
        <v>3.1081440636434466E-2</v>
      </c>
      <c r="E45" s="23">
        <v>0.24947957827449166</v>
      </c>
      <c r="F45" s="23">
        <v>0.25654270297237258</v>
      </c>
    </row>
    <row r="46" spans="1:6" x14ac:dyDescent="0.25">
      <c r="A46" s="24">
        <v>43812</v>
      </c>
      <c r="B46" s="23">
        <v>33.266060000000003</v>
      </c>
      <c r="C46" s="23">
        <f t="shared" si="1"/>
        <v>-1.6321795908224069E-2</v>
      </c>
      <c r="D46" s="23">
        <f t="shared" si="2"/>
        <v>-1.645646377733585E-2</v>
      </c>
      <c r="E46" s="23">
        <v>0.20158827022303893</v>
      </c>
      <c r="F46" s="23">
        <v>0.20900479855860227</v>
      </c>
    </row>
    <row r="47" spans="1:6" x14ac:dyDescent="0.25">
      <c r="A47" s="24">
        <v>43815</v>
      </c>
      <c r="B47" s="23">
        <v>33.335056000000002</v>
      </c>
      <c r="C47" s="23">
        <f t="shared" si="1"/>
        <v>2.0740658797584834E-3</v>
      </c>
      <c r="D47" s="23">
        <f t="shared" si="2"/>
        <v>2.0719179745401894E-3</v>
      </c>
      <c r="E47" s="23">
        <v>0.21998413201102146</v>
      </c>
      <c r="F47" s="23">
        <v>0.22753318031047828</v>
      </c>
    </row>
    <row r="48" spans="1:6" x14ac:dyDescent="0.25">
      <c r="A48" s="24">
        <v>43816</v>
      </c>
      <c r="B48" s="23">
        <v>33.295628000000001</v>
      </c>
      <c r="C48" s="23">
        <f t="shared" si="1"/>
        <v>-1.1827788739878194E-3</v>
      </c>
      <c r="D48" s="23">
        <f t="shared" si="2"/>
        <v>-1.1834789089656388E-3</v>
      </c>
      <c r="E48" s="23">
        <v>0.21672728725727516</v>
      </c>
      <c r="F48" s="23">
        <v>0.22427778342697247</v>
      </c>
    </row>
    <row r="49" spans="1:6" x14ac:dyDescent="0.25">
      <c r="A49" s="24">
        <v>43817</v>
      </c>
      <c r="B49" s="23">
        <v>33.699748999999997</v>
      </c>
      <c r="C49" s="23">
        <f t="shared" si="1"/>
        <v>1.2137359295340409E-2</v>
      </c>
      <c r="D49" s="23">
        <f t="shared" si="2"/>
        <v>1.20642921837115E-2</v>
      </c>
      <c r="E49" s="23">
        <v>0.23004742542660339</v>
      </c>
      <c r="F49" s="23">
        <v>0.2375255545196496</v>
      </c>
    </row>
    <row r="50" spans="1:6" x14ac:dyDescent="0.25">
      <c r="A50" s="24">
        <v>43818</v>
      </c>
      <c r="B50" s="23">
        <v>34.015160000000002</v>
      </c>
      <c r="C50" s="23">
        <f t="shared" si="1"/>
        <v>9.3594465644241016E-3</v>
      </c>
      <c r="D50" s="23">
        <f t="shared" si="2"/>
        <v>9.3159183337427707E-3</v>
      </c>
      <c r="E50" s="23">
        <v>0.2272695126956871</v>
      </c>
      <c r="F50" s="23">
        <v>0.23477718066968087</v>
      </c>
    </row>
    <row r="51" spans="1:6" x14ac:dyDescent="0.25">
      <c r="A51" s="24">
        <v>43819</v>
      </c>
      <c r="B51" s="23">
        <v>34.350285</v>
      </c>
      <c r="C51" s="23">
        <f t="shared" si="1"/>
        <v>9.8522247139216125E-3</v>
      </c>
      <c r="D51" s="23">
        <f t="shared" si="2"/>
        <v>9.8040079840651956E-3</v>
      </c>
      <c r="E51" s="23">
        <v>0.2277622908451846</v>
      </c>
      <c r="F51" s="23">
        <v>0.2352652703200033</v>
      </c>
    </row>
    <row r="52" spans="1:6" x14ac:dyDescent="0.25">
      <c r="A52" s="24">
        <v>43822</v>
      </c>
      <c r="B52" s="23">
        <v>33.640613999999999</v>
      </c>
      <c r="C52" s="23">
        <f t="shared" si="1"/>
        <v>-2.0659828586575051E-2</v>
      </c>
      <c r="D52" s="23">
        <f t="shared" si="2"/>
        <v>-2.087622855813407E-2</v>
      </c>
      <c r="E52" s="23">
        <v>0.19725023754468793</v>
      </c>
      <c r="F52" s="23">
        <v>0.20458503377780404</v>
      </c>
    </row>
    <row r="53" spans="1:6" x14ac:dyDescent="0.25">
      <c r="A53" s="24">
        <v>43823</v>
      </c>
      <c r="B53" s="23">
        <v>33.325198999999998</v>
      </c>
      <c r="C53" s="23">
        <f t="shared" si="1"/>
        <v>-9.3760179288047939E-3</v>
      </c>
      <c r="D53" s="23">
        <f t="shared" si="2"/>
        <v>-9.420249479220013E-3</v>
      </c>
      <c r="E53" s="23">
        <v>0.20853404820245819</v>
      </c>
      <c r="F53" s="23">
        <v>0.21604101285671809</v>
      </c>
    </row>
    <row r="54" spans="1:6" x14ac:dyDescent="0.25">
      <c r="A54" s="24">
        <v>43825</v>
      </c>
      <c r="B54" s="23">
        <v>33.256207000000003</v>
      </c>
      <c r="C54" s="23">
        <f t="shared" si="1"/>
        <v>-2.0702652068182517E-3</v>
      </c>
      <c r="D54" s="23">
        <f t="shared" si="2"/>
        <v>-2.0724111681491757E-3</v>
      </c>
      <c r="E54" s="23">
        <v>0.21583980092444474</v>
      </c>
      <c r="F54" s="23">
        <v>0.22338885116778895</v>
      </c>
    </row>
    <row r="55" spans="1:6" x14ac:dyDescent="0.25">
      <c r="A55" s="24">
        <v>43826</v>
      </c>
      <c r="B55" s="23">
        <v>34.379855999999997</v>
      </c>
      <c r="C55" s="23">
        <f t="shared" si="1"/>
        <v>3.3787647520957309E-2</v>
      </c>
      <c r="D55" s="23">
        <f t="shared" si="2"/>
        <v>3.3229385092588895E-2</v>
      </c>
      <c r="E55" s="23">
        <v>0.25169771365222027</v>
      </c>
      <c r="F55" s="23">
        <v>0.25869064742852699</v>
      </c>
    </row>
    <row r="56" spans="1:6" x14ac:dyDescent="0.25">
      <c r="A56" s="24">
        <v>43829</v>
      </c>
      <c r="B56" s="23">
        <v>34.379855999999997</v>
      </c>
      <c r="C56" s="23">
        <f t="shared" si="1"/>
        <v>0</v>
      </c>
      <c r="D56" s="23">
        <f t="shared" si="2"/>
        <v>0</v>
      </c>
      <c r="E56" s="23">
        <v>0.21791006613126299</v>
      </c>
      <c r="F56" s="23">
        <v>0.22546126233593811</v>
      </c>
    </row>
    <row r="57" spans="1:6" x14ac:dyDescent="0.25">
      <c r="A57" s="24">
        <v>43830</v>
      </c>
      <c r="B57" s="23">
        <v>34.379855999999997</v>
      </c>
      <c r="C57" s="23">
        <f t="shared" si="1"/>
        <v>0</v>
      </c>
      <c r="D57" s="23">
        <f t="shared" si="2"/>
        <v>0</v>
      </c>
      <c r="E57" s="23">
        <v>0.21791006613126299</v>
      </c>
      <c r="F57" s="23">
        <v>0.22546126233593811</v>
      </c>
    </row>
    <row r="58" spans="1:6" x14ac:dyDescent="0.25">
      <c r="A58" s="24">
        <v>43832</v>
      </c>
      <c r="B58" s="23">
        <v>34.852974000000003</v>
      </c>
      <c r="C58" s="23">
        <f t="shared" si="1"/>
        <v>1.3761488704315882E-2</v>
      </c>
      <c r="D58" s="23">
        <f t="shared" si="2"/>
        <v>1.3667659260522637E-2</v>
      </c>
      <c r="E58" s="23">
        <v>0.23167155483557886</v>
      </c>
      <c r="F58" s="23">
        <v>0.23912892159646074</v>
      </c>
    </row>
    <row r="59" spans="1:6" x14ac:dyDescent="0.25">
      <c r="A59" s="24">
        <v>43833</v>
      </c>
      <c r="B59" s="23">
        <v>34.862831</v>
      </c>
      <c r="C59" s="23">
        <f t="shared" si="1"/>
        <v>2.8281661128822671E-4</v>
      </c>
      <c r="D59" s="23">
        <f t="shared" si="2"/>
        <v>2.8277662620923642E-4</v>
      </c>
      <c r="E59" s="23">
        <v>0.21819288274255122</v>
      </c>
      <c r="F59" s="23">
        <v>0.22574403896214734</v>
      </c>
    </row>
    <row r="60" spans="1:6" x14ac:dyDescent="0.25">
      <c r="A60" s="24">
        <v>43836</v>
      </c>
      <c r="B60" s="23">
        <v>35.015610000000002</v>
      </c>
      <c r="C60" s="23">
        <f t="shared" si="1"/>
        <v>4.3822889770484342E-3</v>
      </c>
      <c r="D60" s="23">
        <f t="shared" si="2"/>
        <v>4.3727147099881045E-3</v>
      </c>
      <c r="E60" s="23">
        <v>0.22229235510831141</v>
      </c>
      <c r="F60" s="23">
        <v>0.2298339770459262</v>
      </c>
    </row>
    <row r="61" spans="1:6" x14ac:dyDescent="0.25">
      <c r="A61" s="24">
        <v>43837</v>
      </c>
      <c r="B61" s="23">
        <v>34.547417000000003</v>
      </c>
      <c r="C61" s="23">
        <f t="shared" si="1"/>
        <v>-1.3370979400330293E-2</v>
      </c>
      <c r="D61" s="23">
        <f t="shared" si="2"/>
        <v>-1.3461175857685527E-2</v>
      </c>
      <c r="E61" s="23">
        <v>0.20453908673093268</v>
      </c>
      <c r="F61" s="23">
        <v>0.21200008647825258</v>
      </c>
    </row>
    <row r="62" spans="1:6" x14ac:dyDescent="0.25">
      <c r="A62" s="24">
        <v>43838</v>
      </c>
      <c r="B62" s="23">
        <v>34.517848999999998</v>
      </c>
      <c r="C62" s="23">
        <f t="shared" si="1"/>
        <v>-8.5586716946174873E-4</v>
      </c>
      <c r="D62" s="23">
        <f t="shared" si="2"/>
        <v>-8.5623363287853861E-4</v>
      </c>
      <c r="E62" s="23">
        <v>0.21705419896180123</v>
      </c>
      <c r="F62" s="23">
        <v>0.22460502870305957</v>
      </c>
    </row>
    <row r="63" spans="1:6" x14ac:dyDescent="0.25">
      <c r="A63" s="24">
        <v>43839</v>
      </c>
      <c r="B63" s="23">
        <v>35.316237999999998</v>
      </c>
      <c r="C63" s="23">
        <f t="shared" si="1"/>
        <v>2.3129743687099399E-2</v>
      </c>
      <c r="D63" s="23">
        <f t="shared" si="2"/>
        <v>2.2866305601273264E-2</v>
      </c>
      <c r="E63" s="23">
        <v>0.2410398098183624</v>
      </c>
      <c r="F63" s="23">
        <v>0.24832756793721136</v>
      </c>
    </row>
    <row r="64" spans="1:6" x14ac:dyDescent="0.25">
      <c r="A64" s="24">
        <v>43840</v>
      </c>
      <c r="B64" s="23">
        <v>35.178241999999997</v>
      </c>
      <c r="C64" s="23">
        <f t="shared" si="1"/>
        <v>-3.9074377061339635E-3</v>
      </c>
      <c r="D64" s="23">
        <f t="shared" si="2"/>
        <v>-3.9150916856523074E-3</v>
      </c>
      <c r="E64" s="23">
        <v>0.21400262842512902</v>
      </c>
      <c r="F64" s="23">
        <v>0.22154617065028581</v>
      </c>
    </row>
    <row r="65" spans="1:6" x14ac:dyDescent="0.25">
      <c r="A65" s="24">
        <v>43843</v>
      </c>
      <c r="B65" s="23">
        <v>35.276809999999998</v>
      </c>
      <c r="C65" s="23">
        <f t="shared" si="1"/>
        <v>2.8019592337786585E-3</v>
      </c>
      <c r="D65" s="23">
        <f t="shared" si="2"/>
        <v>2.7980410633342881E-3</v>
      </c>
      <c r="E65" s="23">
        <v>0.22071202536504164</v>
      </c>
      <c r="F65" s="23">
        <v>0.22825930339927239</v>
      </c>
    </row>
    <row r="66" spans="1:6" x14ac:dyDescent="0.25">
      <c r="A66" s="24">
        <v>43844</v>
      </c>
      <c r="B66" s="23">
        <v>35.06982</v>
      </c>
      <c r="C66" s="23">
        <f t="shared" si="1"/>
        <v>-5.8675940369891039E-3</v>
      </c>
      <c r="D66" s="23">
        <f t="shared" si="2"/>
        <v>-5.8848760024111796E-3</v>
      </c>
      <c r="E66" s="23">
        <v>0.21204247209427388</v>
      </c>
      <c r="F66" s="23">
        <v>0.21957638633352694</v>
      </c>
    </row>
    <row r="67" spans="1:6" x14ac:dyDescent="0.25">
      <c r="A67" s="24">
        <v>43845</v>
      </c>
      <c r="B67" s="23">
        <v>34.478423999999997</v>
      </c>
      <c r="C67" s="23">
        <f t="shared" si="1"/>
        <v>-1.6863388520385995E-2</v>
      </c>
      <c r="D67" s="23">
        <f t="shared" si="2"/>
        <v>-1.7007194452703097E-2</v>
      </c>
      <c r="E67" s="23">
        <v>0.20104667761087699</v>
      </c>
      <c r="F67" s="23">
        <v>0.20845406788323501</v>
      </c>
    </row>
    <row r="68" spans="1:6" x14ac:dyDescent="0.25">
      <c r="A68" s="24">
        <v>43846</v>
      </c>
      <c r="B68" s="23">
        <v>34.793835000000001</v>
      </c>
      <c r="C68" s="23">
        <f t="shared" si="1"/>
        <v>9.1480689488592799E-3</v>
      </c>
      <c r="D68" s="23">
        <f t="shared" si="2"/>
        <v>9.106478819930805E-3</v>
      </c>
      <c r="E68" s="23">
        <v>0.22705813508012226</v>
      </c>
      <c r="F68" s="23">
        <v>0.2345677411558689</v>
      </c>
    </row>
    <row r="69" spans="1:6" x14ac:dyDescent="0.25">
      <c r="A69" s="24">
        <v>43847</v>
      </c>
      <c r="B69" s="23">
        <v>35.178241999999997</v>
      </c>
      <c r="C69" s="23">
        <f t="shared" si="1"/>
        <v>1.104813539525022E-2</v>
      </c>
      <c r="D69" s="23">
        <f t="shared" si="2"/>
        <v>1.098755057184916E-2</v>
      </c>
      <c r="E69" s="23">
        <v>0.22895820152651319</v>
      </c>
      <c r="F69" s="23">
        <v>0.23644881290778727</v>
      </c>
    </row>
    <row r="70" spans="1:6" x14ac:dyDescent="0.25">
      <c r="A70" s="24">
        <v>43850</v>
      </c>
      <c r="B70" s="23">
        <v>35.523223999999999</v>
      </c>
      <c r="C70" s="23">
        <f t="shared" si="1"/>
        <v>9.806686758252494E-3</v>
      </c>
      <c r="D70" s="23">
        <f t="shared" si="2"/>
        <v>9.7589132847392401E-3</v>
      </c>
      <c r="E70" s="23">
        <v>0.22771675288951548</v>
      </c>
      <c r="F70" s="23">
        <v>0.23522017562067735</v>
      </c>
    </row>
    <row r="71" spans="1:6" x14ac:dyDescent="0.25">
      <c r="A71" s="24">
        <v>43851</v>
      </c>
      <c r="B71" s="23">
        <v>35.306376999999998</v>
      </c>
      <c r="C71" s="23">
        <f t="shared" si="1"/>
        <v>-6.1043727337361424E-3</v>
      </c>
      <c r="D71" s="23">
        <f t="shared" si="2"/>
        <v>-6.1230805889752526E-3</v>
      </c>
      <c r="E71" s="23">
        <v>0.21180569339752686</v>
      </c>
      <c r="F71" s="23">
        <v>0.21933818174696285</v>
      </c>
    </row>
    <row r="72" spans="1:6" x14ac:dyDescent="0.25">
      <c r="A72" s="24">
        <v>43852</v>
      </c>
      <c r="B72" s="23">
        <v>34.310862999999998</v>
      </c>
      <c r="C72" s="23">
        <f t="shared" ref="C72:C135" si="4">(B72-B71)/B71</f>
        <v>-2.819643601494427E-2</v>
      </c>
      <c r="D72" s="23">
        <f t="shared" ref="D72:D135" si="5">LN(B72/B71)</f>
        <v>-2.860158961115717E-2</v>
      </c>
      <c r="E72" s="23">
        <v>0.1897136301163187</v>
      </c>
      <c r="F72" s="23">
        <v>0.19685967272478094</v>
      </c>
    </row>
    <row r="73" spans="1:6" x14ac:dyDescent="0.25">
      <c r="A73" s="24">
        <v>43853</v>
      </c>
      <c r="B73" s="23">
        <v>34.034874000000002</v>
      </c>
      <c r="C73" s="23">
        <f t="shared" si="4"/>
        <v>-8.0437790212387148E-3</v>
      </c>
      <c r="D73" s="23">
        <f t="shared" si="5"/>
        <v>-8.076304748974715E-3</v>
      </c>
      <c r="E73" s="23">
        <v>0.20986628711002425</v>
      </c>
      <c r="F73" s="23">
        <v>0.21738495758696338</v>
      </c>
    </row>
    <row r="74" spans="1:6" x14ac:dyDescent="0.25">
      <c r="A74" s="24">
        <v>43854</v>
      </c>
      <c r="B74" s="23">
        <v>33.019646000000002</v>
      </c>
      <c r="C74" s="23">
        <f t="shared" si="4"/>
        <v>-2.9829051225516521E-2</v>
      </c>
      <c r="D74" s="23">
        <f t="shared" si="5"/>
        <v>-3.0282987162438622E-2</v>
      </c>
      <c r="E74" s="23">
        <v>0.18808101490574647</v>
      </c>
      <c r="F74" s="23">
        <v>0.19517827517349948</v>
      </c>
    </row>
    <row r="75" spans="1:6" x14ac:dyDescent="0.25">
      <c r="A75" s="24">
        <v>43857</v>
      </c>
      <c r="B75" s="23">
        <v>32.255755999999998</v>
      </c>
      <c r="C75" s="23">
        <f t="shared" si="4"/>
        <v>-2.3134409133277911E-2</v>
      </c>
      <c r="D75" s="23">
        <f t="shared" si="5"/>
        <v>-2.3406209723060848E-2</v>
      </c>
      <c r="E75" s="23">
        <v>0.19477565699798507</v>
      </c>
      <c r="F75" s="23">
        <v>0.20205505261287726</v>
      </c>
    </row>
    <row r="76" spans="1:6" x14ac:dyDescent="0.25">
      <c r="A76" s="24">
        <v>43858</v>
      </c>
      <c r="B76" s="23">
        <v>33.384338</v>
      </c>
      <c r="C76" s="23">
        <f t="shared" si="4"/>
        <v>3.498854592030029E-2</v>
      </c>
      <c r="D76" s="23">
        <f t="shared" si="5"/>
        <v>3.4390359912424347E-2</v>
      </c>
      <c r="E76" s="23">
        <v>0.25289861205156328</v>
      </c>
      <c r="F76" s="23">
        <v>0.25985162224836245</v>
      </c>
    </row>
    <row r="77" spans="1:6" x14ac:dyDescent="0.25">
      <c r="A77" s="24">
        <v>43859</v>
      </c>
      <c r="B77" s="23">
        <v>33.394196000000001</v>
      </c>
      <c r="C77" s="23">
        <f t="shared" si="4"/>
        <v>2.9528816776301674E-4</v>
      </c>
      <c r="D77" s="23">
        <f t="shared" si="5"/>
        <v>2.9524457879256927E-4</v>
      </c>
      <c r="E77" s="23">
        <v>0.21820535429902599</v>
      </c>
      <c r="F77" s="23">
        <v>0.22575650691473068</v>
      </c>
    </row>
    <row r="78" spans="1:6" x14ac:dyDescent="0.25">
      <c r="A78" s="24">
        <v>43860</v>
      </c>
      <c r="B78" s="23">
        <v>33.561756000000003</v>
      </c>
      <c r="C78" s="23">
        <f t="shared" si="4"/>
        <v>5.0176383944084682E-3</v>
      </c>
      <c r="D78" s="23">
        <f t="shared" si="5"/>
        <v>5.0050919982308571E-3</v>
      </c>
      <c r="E78" s="23">
        <v>0.22292770452567146</v>
      </c>
      <c r="F78" s="23">
        <v>0.23046635433416895</v>
      </c>
    </row>
    <row r="79" spans="1:6" x14ac:dyDescent="0.25">
      <c r="A79" s="24">
        <v>43861</v>
      </c>
      <c r="B79" s="23">
        <v>33.320270999999998</v>
      </c>
      <c r="C79" s="23">
        <f t="shared" si="4"/>
        <v>-7.195243300142113E-3</v>
      </c>
      <c r="D79" s="23">
        <f t="shared" si="5"/>
        <v>-7.2212539067448376E-3</v>
      </c>
      <c r="E79" s="23">
        <v>0.21071482283112086</v>
      </c>
      <c r="F79" s="23">
        <v>0.21824000842919328</v>
      </c>
    </row>
    <row r="80" spans="1:6" x14ac:dyDescent="0.25">
      <c r="A80" s="24">
        <v>43865</v>
      </c>
      <c r="B80" s="23">
        <v>33.793388</v>
      </c>
      <c r="C80" s="23">
        <f t="shared" si="4"/>
        <v>1.4199074191203368E-2</v>
      </c>
      <c r="D80" s="23">
        <f t="shared" si="5"/>
        <v>1.4099211531987035E-2</v>
      </c>
      <c r="E80" s="23">
        <v>0.23210914032246635</v>
      </c>
      <c r="F80" s="23">
        <v>0.23956047386792514</v>
      </c>
    </row>
    <row r="81" spans="1:6" x14ac:dyDescent="0.25">
      <c r="A81" s="24">
        <v>43866</v>
      </c>
      <c r="B81" s="23">
        <v>33.492759999999997</v>
      </c>
      <c r="C81" s="23">
        <f t="shared" si="4"/>
        <v>-8.8960597854232087E-3</v>
      </c>
      <c r="D81" s="23">
        <f t="shared" si="5"/>
        <v>-8.9358659799833231E-3</v>
      </c>
      <c r="E81" s="23">
        <v>0.20901400634583978</v>
      </c>
      <c r="F81" s="23">
        <v>0.2165253963559548</v>
      </c>
    </row>
    <row r="82" spans="1:6" x14ac:dyDescent="0.25">
      <c r="A82" s="24">
        <v>43867</v>
      </c>
      <c r="B82" s="23">
        <v>32.654949000000002</v>
      </c>
      <c r="C82" s="23">
        <f t="shared" si="4"/>
        <v>-2.5014689741902282E-2</v>
      </c>
      <c r="D82" s="23">
        <f t="shared" si="5"/>
        <v>-2.5332874499740265E-2</v>
      </c>
      <c r="E82" s="23">
        <v>0.19289537638936072</v>
      </c>
      <c r="F82" s="23">
        <v>0.20012838783619785</v>
      </c>
    </row>
    <row r="83" spans="1:6" x14ac:dyDescent="0.25">
      <c r="A83" s="24">
        <v>43868</v>
      </c>
      <c r="B83" s="23">
        <v>32.694374000000003</v>
      </c>
      <c r="C83" s="23">
        <f t="shared" si="4"/>
        <v>1.2073208260102129E-3</v>
      </c>
      <c r="D83" s="23">
        <f t="shared" si="5"/>
        <v>1.2065926002974815E-3</v>
      </c>
      <c r="E83" s="23">
        <v>0.2191173869572732</v>
      </c>
      <c r="F83" s="23">
        <v>0.22666785493623559</v>
      </c>
    </row>
    <row r="84" spans="1:6" x14ac:dyDescent="0.25">
      <c r="A84" s="24">
        <v>43871</v>
      </c>
      <c r="B84" s="23">
        <v>32.502170999999997</v>
      </c>
      <c r="C84" s="23">
        <f t="shared" si="4"/>
        <v>-5.8787790217364709E-3</v>
      </c>
      <c r="D84" s="23">
        <f t="shared" si="5"/>
        <v>-5.8961270667582536E-3</v>
      </c>
      <c r="E84" s="23">
        <v>0.21203128710952651</v>
      </c>
      <c r="F84" s="23">
        <v>0.21956513526917987</v>
      </c>
    </row>
    <row r="85" spans="1:6" x14ac:dyDescent="0.25">
      <c r="A85" s="24">
        <v>43872</v>
      </c>
      <c r="B85" s="23">
        <v>33.364623999999999</v>
      </c>
      <c r="C85" s="23">
        <f t="shared" si="4"/>
        <v>2.6535242830394382E-2</v>
      </c>
      <c r="D85" s="23">
        <f t="shared" si="5"/>
        <v>2.6189289893229321E-2</v>
      </c>
      <c r="E85" s="23">
        <v>0.24444530896165736</v>
      </c>
      <c r="F85" s="23">
        <v>0.25165055222916743</v>
      </c>
    </row>
    <row r="86" spans="1:6" x14ac:dyDescent="0.25">
      <c r="A86" s="24">
        <v>43873</v>
      </c>
      <c r="B86" s="23">
        <v>33.591330999999997</v>
      </c>
      <c r="C86" s="23">
        <f t="shared" si="4"/>
        <v>6.7948315557219393E-3</v>
      </c>
      <c r="D86" s="23">
        <f t="shared" si="5"/>
        <v>6.7718507296155089E-3</v>
      </c>
      <c r="E86" s="23">
        <v>0.22470489768698493</v>
      </c>
      <c r="F86" s="23">
        <v>0.23223311306555361</v>
      </c>
    </row>
    <row r="87" spans="1:6" x14ac:dyDescent="0.25">
      <c r="A87" s="24">
        <v>43874</v>
      </c>
      <c r="B87" s="23">
        <v>33.256207000000003</v>
      </c>
      <c r="C87" s="23">
        <f t="shared" si="4"/>
        <v>-9.976502568474984E-3</v>
      </c>
      <c r="D87" s="23">
        <f t="shared" si="5"/>
        <v>-1.0026601355848609E-2</v>
      </c>
      <c r="E87" s="23">
        <v>0.207933563562788</v>
      </c>
      <c r="F87" s="23">
        <v>0.21543466098008951</v>
      </c>
    </row>
    <row r="88" spans="1:6" x14ac:dyDescent="0.25">
      <c r="A88" s="24">
        <v>43875</v>
      </c>
      <c r="B88" s="23">
        <v>32.457816999999999</v>
      </c>
      <c r="C88" s="23">
        <f t="shared" si="4"/>
        <v>-2.4007247729724703E-2</v>
      </c>
      <c r="D88" s="23">
        <f t="shared" si="5"/>
        <v>-2.4300118549203907E-2</v>
      </c>
      <c r="E88" s="23">
        <v>0.19390281840153828</v>
      </c>
      <c r="F88" s="23">
        <v>0.20116114378673419</v>
      </c>
    </row>
    <row r="89" spans="1:6" x14ac:dyDescent="0.25">
      <c r="A89" s="24">
        <v>43878</v>
      </c>
      <c r="B89" s="23">
        <v>32.428249000000001</v>
      </c>
      <c r="C89" s="23">
        <f t="shared" si="4"/>
        <v>-9.1096699448387419E-4</v>
      </c>
      <c r="D89" s="23">
        <f t="shared" si="5"/>
        <v>-9.1138217708066217E-4</v>
      </c>
      <c r="E89" s="23">
        <v>0.21699909913677912</v>
      </c>
      <c r="F89" s="23">
        <v>0.22454988015885746</v>
      </c>
    </row>
    <row r="90" spans="1:6" x14ac:dyDescent="0.25">
      <c r="A90" s="24">
        <v>43879</v>
      </c>
      <c r="B90" s="23">
        <v>31.95513</v>
      </c>
      <c r="C90" s="23">
        <f t="shared" si="4"/>
        <v>-1.4589717748867677E-2</v>
      </c>
      <c r="D90" s="23">
        <f t="shared" si="5"/>
        <v>-1.4697194330476934E-2</v>
      </c>
      <c r="E90" s="23">
        <v>0.20332034838239532</v>
      </c>
      <c r="F90" s="23">
        <v>0.21076406800546116</v>
      </c>
    </row>
    <row r="91" spans="1:6" x14ac:dyDescent="0.25">
      <c r="A91" s="24">
        <v>43880</v>
      </c>
      <c r="B91" s="23">
        <v>31.275023999999998</v>
      </c>
      <c r="C91" s="23">
        <f t="shared" si="4"/>
        <v>-2.1283155474567061E-2</v>
      </c>
      <c r="D91" s="23">
        <f t="shared" si="5"/>
        <v>-2.1512907576134131E-2</v>
      </c>
      <c r="E91" s="23">
        <v>0.19662691065669591</v>
      </c>
      <c r="F91" s="23">
        <v>0.20394835475980397</v>
      </c>
    </row>
    <row r="92" spans="1:6" x14ac:dyDescent="0.25">
      <c r="A92" s="24">
        <v>43881</v>
      </c>
      <c r="B92" s="23">
        <v>30.456925999999999</v>
      </c>
      <c r="C92" s="23">
        <f t="shared" si="4"/>
        <v>-2.6158189359023327E-2</v>
      </c>
      <c r="D92" s="23">
        <f t="shared" si="5"/>
        <v>-2.6506400602790126E-2</v>
      </c>
      <c r="E92" s="23">
        <v>0.19175187677223965</v>
      </c>
      <c r="F92" s="23">
        <v>0.19895486173314797</v>
      </c>
    </row>
    <row r="93" spans="1:6" x14ac:dyDescent="0.25">
      <c r="A93" s="24">
        <v>43882</v>
      </c>
      <c r="B93" s="23">
        <v>31.659431000000001</v>
      </c>
      <c r="C93" s="23">
        <f t="shared" si="4"/>
        <v>3.9482152598065944E-2</v>
      </c>
      <c r="D93" s="23">
        <f t="shared" si="5"/>
        <v>3.872265895070811E-2</v>
      </c>
      <c r="E93" s="23">
        <v>0.25739221872932894</v>
      </c>
      <c r="F93" s="23">
        <v>0.26418392128664625</v>
      </c>
    </row>
    <row r="94" spans="1:6" x14ac:dyDescent="0.25">
      <c r="A94" s="24">
        <v>43885</v>
      </c>
      <c r="B94" s="23">
        <v>31.846708</v>
      </c>
      <c r="C94" s="23">
        <f t="shared" si="4"/>
        <v>5.9153621554347627E-3</v>
      </c>
      <c r="D94" s="23">
        <f t="shared" si="5"/>
        <v>5.8979350918767952E-3</v>
      </c>
      <c r="E94" s="23">
        <v>0.22382542828669774</v>
      </c>
      <c r="F94" s="23">
        <v>0.23135919742781491</v>
      </c>
    </row>
    <row r="95" spans="1:6" x14ac:dyDescent="0.25">
      <c r="A95" s="24">
        <v>43886</v>
      </c>
      <c r="B95" s="23">
        <v>30.949757000000002</v>
      </c>
      <c r="C95" s="23">
        <f t="shared" si="4"/>
        <v>-2.8164637927411456E-2</v>
      </c>
      <c r="D95" s="23">
        <f t="shared" si="5"/>
        <v>-2.8568869451965691E-2</v>
      </c>
      <c r="E95" s="23">
        <v>0.18974542820385154</v>
      </c>
      <c r="F95" s="23">
        <v>0.19689239288397242</v>
      </c>
    </row>
    <row r="96" spans="1:6" x14ac:dyDescent="0.25">
      <c r="A96" s="24">
        <v>43887</v>
      </c>
      <c r="B96" s="23">
        <v>31.077891999999999</v>
      </c>
      <c r="C96" s="23">
        <f t="shared" si="4"/>
        <v>4.1400971258028539E-3</v>
      </c>
      <c r="D96" s="23">
        <f t="shared" si="5"/>
        <v>4.1315505048040288E-3</v>
      </c>
      <c r="E96" s="23">
        <v>0.22205016325706584</v>
      </c>
      <c r="F96" s="23">
        <v>0.22959281284074212</v>
      </c>
    </row>
    <row r="97" spans="1:6" x14ac:dyDescent="0.25">
      <c r="A97" s="24">
        <v>43888</v>
      </c>
      <c r="B97" s="23">
        <v>29.697966000000001</v>
      </c>
      <c r="C97" s="23">
        <f t="shared" si="4"/>
        <v>-4.440217502525582E-2</v>
      </c>
      <c r="D97" s="23">
        <f t="shared" si="5"/>
        <v>-4.5418139616429695E-2</v>
      </c>
      <c r="E97" s="23">
        <v>0.17350789110600717</v>
      </c>
      <c r="F97" s="23">
        <v>0.1800431227195084</v>
      </c>
    </row>
    <row r="98" spans="1:6" x14ac:dyDescent="0.25">
      <c r="A98" s="24">
        <v>43889</v>
      </c>
      <c r="B98" s="23">
        <v>29.264277</v>
      </c>
      <c r="C98" s="23">
        <f t="shared" si="4"/>
        <v>-1.4603323338709496E-2</v>
      </c>
      <c r="D98" s="23">
        <f t="shared" si="5"/>
        <v>-1.4711001456314965E-2</v>
      </c>
      <c r="E98" s="23">
        <v>0.20330674279255351</v>
      </c>
      <c r="F98" s="23">
        <v>0.21075026087962315</v>
      </c>
    </row>
    <row r="99" spans="1:6" x14ac:dyDescent="0.25">
      <c r="A99" s="24">
        <v>43892</v>
      </c>
      <c r="B99" s="23">
        <v>30.397787000000001</v>
      </c>
      <c r="C99" s="23">
        <f t="shared" si="4"/>
        <v>3.87335726763385E-2</v>
      </c>
      <c r="D99" s="23">
        <f t="shared" si="5"/>
        <v>3.8002252551123362E-2</v>
      </c>
      <c r="E99" s="23">
        <v>0.25664363880760149</v>
      </c>
      <c r="F99" s="23">
        <v>0.26346351488706143</v>
      </c>
    </row>
    <row r="100" spans="1:6" x14ac:dyDescent="0.25">
      <c r="A100" s="24">
        <v>43893</v>
      </c>
      <c r="B100" s="23">
        <v>30.713197999999998</v>
      </c>
      <c r="C100" s="23">
        <f t="shared" si="4"/>
        <v>1.0376117182477705E-2</v>
      </c>
      <c r="D100" s="23">
        <f t="shared" si="5"/>
        <v>1.0322654781988938E-2</v>
      </c>
      <c r="E100" s="23">
        <v>0.2282861833137407</v>
      </c>
      <c r="F100" s="23">
        <v>0.23578391711792704</v>
      </c>
    </row>
    <row r="101" spans="1:6" x14ac:dyDescent="0.25">
      <c r="A101" s="24">
        <v>43894</v>
      </c>
      <c r="B101" s="23">
        <v>31.560866999999998</v>
      </c>
      <c r="C101" s="23">
        <f t="shared" si="4"/>
        <v>2.7599502988910493E-2</v>
      </c>
      <c r="D101" s="23">
        <f t="shared" si="5"/>
        <v>2.7225502591456639E-2</v>
      </c>
      <c r="E101" s="23">
        <v>0.24550956912017349</v>
      </c>
      <c r="F101" s="23">
        <v>0.25268676492739472</v>
      </c>
    </row>
    <row r="102" spans="1:6" x14ac:dyDescent="0.25">
      <c r="A102" s="24">
        <v>43895</v>
      </c>
      <c r="B102" s="23">
        <v>30.496352999999999</v>
      </c>
      <c r="C102" s="23">
        <f t="shared" si="4"/>
        <v>-3.372892132526014E-2</v>
      </c>
      <c r="D102" s="23">
        <f t="shared" si="5"/>
        <v>-3.4310864389868051E-2</v>
      </c>
      <c r="E102" s="23">
        <v>0.18418114480600284</v>
      </c>
      <c r="F102" s="23">
        <v>0.19115039794607006</v>
      </c>
    </row>
    <row r="103" spans="1:6" x14ac:dyDescent="0.25">
      <c r="A103" s="24">
        <v>43896</v>
      </c>
      <c r="B103" s="23">
        <v>29.471264000000001</v>
      </c>
      <c r="C103" s="23">
        <f t="shared" si="4"/>
        <v>-3.3613494702136933E-2</v>
      </c>
      <c r="D103" s="23">
        <f t="shared" si="5"/>
        <v>-3.4191415787883178E-2</v>
      </c>
      <c r="E103" s="23">
        <v>0.18429657142912606</v>
      </c>
      <c r="F103" s="23">
        <v>0.19126984654805493</v>
      </c>
    </row>
    <row r="104" spans="1:6" x14ac:dyDescent="0.25">
      <c r="A104" s="24">
        <v>43899</v>
      </c>
      <c r="B104" s="23">
        <v>26.563566000000002</v>
      </c>
      <c r="C104" s="23">
        <f t="shared" si="4"/>
        <v>-9.866214085693778E-2</v>
      </c>
      <c r="D104" s="23">
        <f t="shared" si="5"/>
        <v>-0.10387510926139391</v>
      </c>
      <c r="E104" s="23">
        <v>0.11924792527432521</v>
      </c>
      <c r="F104" s="23">
        <v>0.12158615307454419</v>
      </c>
    </row>
    <row r="105" spans="1:6" x14ac:dyDescent="0.25">
      <c r="A105" s="24">
        <v>43900</v>
      </c>
      <c r="B105" s="23">
        <v>27.706931999999998</v>
      </c>
      <c r="C105" s="23">
        <f t="shared" si="4"/>
        <v>4.3042639681735377E-2</v>
      </c>
      <c r="D105" s="23">
        <f t="shared" si="5"/>
        <v>4.2142056948804518E-2</v>
      </c>
      <c r="E105" s="23">
        <v>0.26095270581299834</v>
      </c>
      <c r="F105" s="23">
        <v>0.26760331928474262</v>
      </c>
    </row>
    <row r="106" spans="1:6" x14ac:dyDescent="0.25">
      <c r="A106" s="24">
        <v>43901</v>
      </c>
      <c r="B106" s="23">
        <v>27.549226999999998</v>
      </c>
      <c r="C106" s="23">
        <f t="shared" si="4"/>
        <v>-5.6918968870317364E-3</v>
      </c>
      <c r="D106" s="23">
        <f t="shared" si="5"/>
        <v>-5.7081574638251356E-3</v>
      </c>
      <c r="E106" s="23">
        <v>0.21221816924423126</v>
      </c>
      <c r="F106" s="23">
        <v>0.21975310487211297</v>
      </c>
    </row>
    <row r="107" spans="1:6" x14ac:dyDescent="0.25">
      <c r="A107" s="24">
        <v>43902</v>
      </c>
      <c r="B107" s="23">
        <v>27.667504999999998</v>
      </c>
      <c r="C107" s="23">
        <f t="shared" si="4"/>
        <v>4.2933328038568964E-3</v>
      </c>
      <c r="D107" s="23">
        <f t="shared" si="5"/>
        <v>4.2841427451719176E-3</v>
      </c>
      <c r="E107" s="23">
        <v>0.22220339893511987</v>
      </c>
      <c r="F107" s="23">
        <v>0.22974540508111002</v>
      </c>
    </row>
    <row r="108" spans="1:6" x14ac:dyDescent="0.25">
      <c r="A108" s="24">
        <v>43903</v>
      </c>
      <c r="B108" s="23">
        <v>29.067143999999999</v>
      </c>
      <c r="C108" s="23">
        <f t="shared" si="4"/>
        <v>5.0587828573628181E-2</v>
      </c>
      <c r="D108" s="23">
        <f t="shared" si="5"/>
        <v>4.9349844256097668E-2</v>
      </c>
      <c r="E108" s="23">
        <v>0.26849789470489116</v>
      </c>
      <c r="F108" s="23">
        <v>0.27481110659203578</v>
      </c>
    </row>
    <row r="109" spans="1:6" x14ac:dyDescent="0.25">
      <c r="A109" s="24">
        <v>43907</v>
      </c>
      <c r="B109" s="23">
        <v>31.008896</v>
      </c>
      <c r="C109" s="23">
        <f t="shared" si="4"/>
        <v>6.6802297466858146E-2</v>
      </c>
      <c r="D109" s="23">
        <f t="shared" si="5"/>
        <v>6.4665666929381832E-2</v>
      </c>
      <c r="E109" s="23">
        <v>0.28471236359812113</v>
      </c>
      <c r="F109" s="23">
        <v>0.29012692926531991</v>
      </c>
    </row>
    <row r="110" spans="1:6" x14ac:dyDescent="0.25">
      <c r="A110" s="24">
        <v>43908</v>
      </c>
      <c r="B110" s="23">
        <v>30.585062000000001</v>
      </c>
      <c r="C110" s="23">
        <f t="shared" si="4"/>
        <v>-1.366814220022536E-2</v>
      </c>
      <c r="D110" s="23">
        <f t="shared" si="5"/>
        <v>-1.3762411229755651E-2</v>
      </c>
      <c r="E110" s="23">
        <v>0.20424192393103763</v>
      </c>
      <c r="F110" s="23">
        <v>0.21169885110618247</v>
      </c>
    </row>
    <row r="111" spans="1:6" x14ac:dyDescent="0.25">
      <c r="A111" s="24">
        <v>43909</v>
      </c>
      <c r="B111" s="23">
        <v>31.156745999999998</v>
      </c>
      <c r="C111" s="23">
        <f t="shared" si="4"/>
        <v>1.8691608341352965E-2</v>
      </c>
      <c r="D111" s="23">
        <f t="shared" si="5"/>
        <v>1.8519066964712168E-2</v>
      </c>
      <c r="E111" s="23">
        <v>0.23660167447261596</v>
      </c>
      <c r="F111" s="23">
        <v>0.24398032930065028</v>
      </c>
    </row>
    <row r="112" spans="1:6" x14ac:dyDescent="0.25">
      <c r="A112" s="24">
        <v>43910</v>
      </c>
      <c r="B112" s="23">
        <v>29.964093999999999</v>
      </c>
      <c r="C112" s="23">
        <f t="shared" si="4"/>
        <v>-3.8279093715370631E-2</v>
      </c>
      <c r="D112" s="23">
        <f t="shared" si="5"/>
        <v>-3.9030988616105017E-2</v>
      </c>
      <c r="E112" s="23">
        <v>0.17963097241589235</v>
      </c>
      <c r="F112" s="23">
        <v>0.18643027371983309</v>
      </c>
    </row>
    <row r="113" spans="1:6" x14ac:dyDescent="0.25">
      <c r="A113" s="24">
        <v>43913</v>
      </c>
      <c r="B113" s="23">
        <v>29.126282</v>
      </c>
      <c r="C113" s="23">
        <f t="shared" si="4"/>
        <v>-2.7960531695034718E-2</v>
      </c>
      <c r="D113" s="23">
        <f t="shared" si="5"/>
        <v>-2.8358870094047056E-2</v>
      </c>
      <c r="E113" s="23">
        <v>0.18994953443622825</v>
      </c>
      <c r="F113" s="23">
        <v>0.19710239224189105</v>
      </c>
    </row>
    <row r="114" spans="1:6" x14ac:dyDescent="0.25">
      <c r="A114" s="24">
        <v>43914</v>
      </c>
      <c r="B114" s="23">
        <v>31.531296000000001</v>
      </c>
      <c r="C114" s="23">
        <f t="shared" si="4"/>
        <v>8.2571953399338829E-2</v>
      </c>
      <c r="D114" s="23">
        <f t="shared" si="5"/>
        <v>7.9339648338467197E-2</v>
      </c>
      <c r="E114" s="23">
        <v>0.30048201953060183</v>
      </c>
      <c r="F114" s="23">
        <v>0.30480091067440529</v>
      </c>
    </row>
    <row r="115" spans="1:6" x14ac:dyDescent="0.25">
      <c r="A115" s="24">
        <v>43915</v>
      </c>
      <c r="B115" s="23">
        <v>33.906742000000001</v>
      </c>
      <c r="C115" s="23">
        <f t="shared" si="4"/>
        <v>7.5336135882267577E-2</v>
      </c>
      <c r="D115" s="23">
        <f t="shared" si="5"/>
        <v>7.2633297245647196E-2</v>
      </c>
      <c r="E115" s="23">
        <v>0.29324620201353058</v>
      </c>
      <c r="F115" s="23">
        <v>0.29809455958158526</v>
      </c>
    </row>
    <row r="116" spans="1:6" x14ac:dyDescent="0.25">
      <c r="A116" s="24">
        <v>43916</v>
      </c>
      <c r="B116" s="23">
        <v>35.276809999999998</v>
      </c>
      <c r="C116" s="23">
        <f t="shared" si="4"/>
        <v>4.0406949154831694E-2</v>
      </c>
      <c r="D116" s="23">
        <f t="shared" si="5"/>
        <v>3.9611933880733231E-2</v>
      </c>
      <c r="E116" s="23">
        <v>0.25831701528609469</v>
      </c>
      <c r="F116" s="23">
        <v>0.26507319621667136</v>
      </c>
    </row>
    <row r="117" spans="1:6" x14ac:dyDescent="0.25">
      <c r="A117" s="24">
        <v>43917</v>
      </c>
      <c r="B117" s="23">
        <v>31.117318999999998</v>
      </c>
      <c r="C117" s="23">
        <f t="shared" si="4"/>
        <v>-0.11791006613126298</v>
      </c>
      <c r="D117" s="23">
        <f t="shared" si="5"/>
        <v>-0.1254612623359381</v>
      </c>
      <c r="E117" s="23">
        <v>0.1</v>
      </c>
      <c r="F117" s="23">
        <v>0.1</v>
      </c>
    </row>
    <row r="118" spans="1:6" x14ac:dyDescent="0.25">
      <c r="A118" s="24">
        <v>43920</v>
      </c>
      <c r="B118" s="23">
        <v>33.788460000000001</v>
      </c>
      <c r="C118" s="23">
        <f t="shared" si="4"/>
        <v>8.5840974924607169E-2</v>
      </c>
      <c r="D118" s="23">
        <f t="shared" si="5"/>
        <v>8.2354778860082675E-2</v>
      </c>
      <c r="E118" s="23">
        <v>0.30375104105587014</v>
      </c>
      <c r="F118" s="23">
        <v>0.3078160411960208</v>
      </c>
    </row>
    <row r="119" spans="1:6" x14ac:dyDescent="0.25">
      <c r="A119" s="24">
        <v>43921</v>
      </c>
      <c r="B119" s="23">
        <v>33.985591999999997</v>
      </c>
      <c r="C119" s="23">
        <f t="shared" si="4"/>
        <v>5.8342996395809787E-3</v>
      </c>
      <c r="D119" s="23">
        <f t="shared" si="5"/>
        <v>5.8173460231301724E-3</v>
      </c>
      <c r="E119" s="23">
        <v>0.22374436577084394</v>
      </c>
      <c r="F119" s="23">
        <v>0.23127860835906827</v>
      </c>
    </row>
    <row r="120" spans="1:6" x14ac:dyDescent="0.25">
      <c r="A120" s="24">
        <v>43922</v>
      </c>
      <c r="B120" s="23">
        <v>32.280399000000003</v>
      </c>
      <c r="C120" s="23">
        <f t="shared" si="4"/>
        <v>-5.0173997263310711E-2</v>
      </c>
      <c r="D120" s="23">
        <f t="shared" si="5"/>
        <v>-5.1476466176489717E-2</v>
      </c>
      <c r="E120" s="23">
        <v>0.16773606886795228</v>
      </c>
      <c r="F120" s="23">
        <v>0.1739847961594484</v>
      </c>
    </row>
    <row r="121" spans="1:6" x14ac:dyDescent="0.25">
      <c r="A121" s="24">
        <v>43923</v>
      </c>
      <c r="B121" s="23">
        <v>32.743659999999998</v>
      </c>
      <c r="C121" s="23">
        <f t="shared" si="4"/>
        <v>1.4351154705367665E-2</v>
      </c>
      <c r="D121" s="23">
        <f t="shared" si="5"/>
        <v>1.4249151634314993E-2</v>
      </c>
      <c r="E121" s="23">
        <v>0.23226122083663064</v>
      </c>
      <c r="F121" s="23">
        <v>0.23971041397025311</v>
      </c>
    </row>
    <row r="122" spans="1:6" x14ac:dyDescent="0.25">
      <c r="A122" s="24">
        <v>43924</v>
      </c>
      <c r="B122" s="23">
        <v>31.05818</v>
      </c>
      <c r="C122" s="23">
        <f t="shared" si="4"/>
        <v>-5.1475003099836686E-2</v>
      </c>
      <c r="D122" s="23">
        <f t="shared" si="5"/>
        <v>-5.2847135816047337E-2</v>
      </c>
      <c r="E122" s="23">
        <v>0.1664350630314263</v>
      </c>
      <c r="F122" s="23">
        <v>0.17261412651989078</v>
      </c>
    </row>
    <row r="123" spans="1:6" x14ac:dyDescent="0.25">
      <c r="A123" s="24">
        <v>43927</v>
      </c>
      <c r="B123" s="23">
        <v>31.215885</v>
      </c>
      <c r="C123" s="23">
        <f t="shared" si="4"/>
        <v>5.0777283150525883E-3</v>
      </c>
      <c r="D123" s="23">
        <f t="shared" si="5"/>
        <v>5.064880127348589E-3</v>
      </c>
      <c r="E123" s="23">
        <v>0.22298779444631556</v>
      </c>
      <c r="F123" s="23">
        <v>0.2305261424632867</v>
      </c>
    </row>
    <row r="124" spans="1:6" x14ac:dyDescent="0.25">
      <c r="A124" s="24">
        <v>43928</v>
      </c>
      <c r="B124" s="23">
        <v>32.250832000000003</v>
      </c>
      <c r="C124" s="23">
        <f t="shared" si="4"/>
        <v>3.3154498102488605E-2</v>
      </c>
      <c r="D124" s="23">
        <f t="shared" si="5"/>
        <v>3.2616741492851091E-2</v>
      </c>
      <c r="E124" s="23">
        <v>0.25106456423375156</v>
      </c>
      <c r="F124" s="23">
        <v>0.2580780038287892</v>
      </c>
    </row>
    <row r="125" spans="1:6" x14ac:dyDescent="0.25">
      <c r="A125" s="24">
        <v>43929</v>
      </c>
      <c r="B125" s="23">
        <v>32.980217000000003</v>
      </c>
      <c r="C125" s="23">
        <f t="shared" si="4"/>
        <v>2.2616005689403626E-2</v>
      </c>
      <c r="D125" s="23">
        <f t="shared" si="5"/>
        <v>2.236405549648695E-2</v>
      </c>
      <c r="E125" s="23">
        <v>0.24052607182066663</v>
      </c>
      <c r="F125" s="23">
        <v>0.24782531783242506</v>
      </c>
    </row>
    <row r="126" spans="1:6" x14ac:dyDescent="0.25">
      <c r="A126" s="24">
        <v>43934</v>
      </c>
      <c r="B126" s="23">
        <v>31.826996000000001</v>
      </c>
      <c r="C126" s="23">
        <f t="shared" si="4"/>
        <v>-3.4967053127637149E-2</v>
      </c>
      <c r="D126" s="23">
        <f t="shared" si="5"/>
        <v>-3.5593036389324921E-2</v>
      </c>
      <c r="E126" s="23">
        <v>0.18294301300362584</v>
      </c>
      <c r="F126" s="23">
        <v>0.18986822594661318</v>
      </c>
    </row>
    <row r="127" spans="1:6" x14ac:dyDescent="0.25">
      <c r="A127" s="24">
        <v>43935</v>
      </c>
      <c r="B127" s="23">
        <v>33.167496</v>
      </c>
      <c r="C127" s="23">
        <f t="shared" si="4"/>
        <v>4.2118332499868939E-2</v>
      </c>
      <c r="D127" s="23">
        <f t="shared" si="5"/>
        <v>4.1255499743160735E-2</v>
      </c>
      <c r="E127" s="23">
        <v>0.26002839863113192</v>
      </c>
      <c r="F127" s="23">
        <v>0.26671676207909883</v>
      </c>
    </row>
    <row r="128" spans="1:6" x14ac:dyDescent="0.25">
      <c r="A128" s="24">
        <v>43936</v>
      </c>
      <c r="B128" s="23">
        <v>32.043838999999998</v>
      </c>
      <c r="C128" s="23">
        <f t="shared" si="4"/>
        <v>-3.387825840093571E-2</v>
      </c>
      <c r="D128" s="23">
        <f t="shared" si="5"/>
        <v>-3.4465426210224727E-2</v>
      </c>
      <c r="E128" s="23">
        <v>0.18403180773032729</v>
      </c>
      <c r="F128" s="23">
        <v>0.19099583612571339</v>
      </c>
    </row>
    <row r="129" spans="1:6" x14ac:dyDescent="0.25">
      <c r="A129" s="24">
        <v>43937</v>
      </c>
      <c r="B129" s="23">
        <v>31.767855000000001</v>
      </c>
      <c r="C129" s="23">
        <f t="shared" si="4"/>
        <v>-8.6127008689563557E-3</v>
      </c>
      <c r="D129" s="23">
        <f t="shared" si="5"/>
        <v>-8.6500045216598744E-3</v>
      </c>
      <c r="E129" s="23">
        <v>0.20929736526230663</v>
      </c>
      <c r="F129" s="23">
        <v>0.21681125781427824</v>
      </c>
    </row>
    <row r="130" spans="1:6" x14ac:dyDescent="0.25">
      <c r="A130" s="24">
        <v>43938</v>
      </c>
      <c r="B130" s="23">
        <v>32.990074</v>
      </c>
      <c r="C130" s="23">
        <f t="shared" si="4"/>
        <v>3.8473450599670611E-2</v>
      </c>
      <c r="D130" s="23">
        <f t="shared" si="5"/>
        <v>3.775179886488722E-2</v>
      </c>
      <c r="E130" s="23">
        <v>0.25638351673093362</v>
      </c>
      <c r="F130" s="23">
        <v>0.26321306120082533</v>
      </c>
    </row>
    <row r="131" spans="1:6" x14ac:dyDescent="0.25">
      <c r="A131" s="24">
        <v>43941</v>
      </c>
      <c r="B131" s="23">
        <v>31.462299000000002</v>
      </c>
      <c r="C131" s="23">
        <f t="shared" si="4"/>
        <v>-4.6310141650485484E-2</v>
      </c>
      <c r="D131" s="23">
        <f t="shared" si="5"/>
        <v>-4.7416756458724771E-2</v>
      </c>
      <c r="E131" s="23">
        <v>0.17159992448077749</v>
      </c>
      <c r="F131" s="23">
        <v>0.17804450587721332</v>
      </c>
    </row>
    <row r="132" spans="1:6" x14ac:dyDescent="0.25">
      <c r="A132" s="24">
        <v>43942</v>
      </c>
      <c r="B132" s="23">
        <v>31.915704999999999</v>
      </c>
      <c r="C132" s="23">
        <f t="shared" si="4"/>
        <v>1.4411089284988281E-2</v>
      </c>
      <c r="D132" s="23">
        <f t="shared" si="5"/>
        <v>1.4308236507188182E-2</v>
      </c>
      <c r="E132" s="23">
        <v>0.23232115541625126</v>
      </c>
      <c r="F132" s="23">
        <v>0.23976949884312629</v>
      </c>
    </row>
    <row r="133" spans="1:6" x14ac:dyDescent="0.25">
      <c r="A133" s="24">
        <v>43943</v>
      </c>
      <c r="B133" s="23">
        <v>32.280399000000003</v>
      </c>
      <c r="C133" s="23">
        <f t="shared" si="4"/>
        <v>1.142678815962247E-2</v>
      </c>
      <c r="D133" s="23">
        <f t="shared" si="5"/>
        <v>1.1361995529743383E-2</v>
      </c>
      <c r="E133" s="23">
        <v>0.22933685429088546</v>
      </c>
      <c r="F133" s="23">
        <v>0.23682325786568148</v>
      </c>
    </row>
    <row r="134" spans="1:6" x14ac:dyDescent="0.25">
      <c r="A134" s="24">
        <v>43944</v>
      </c>
      <c r="B134" s="23">
        <v>31.452444</v>
      </c>
      <c r="C134" s="23">
        <f t="shared" si="4"/>
        <v>-2.5648846533774344E-2</v>
      </c>
      <c r="D134" s="23">
        <f t="shared" si="5"/>
        <v>-2.5983513141190566E-2</v>
      </c>
      <c r="E134" s="23">
        <v>0.19226121959748865</v>
      </c>
      <c r="F134" s="23">
        <v>0.19947774919474753</v>
      </c>
    </row>
    <row r="135" spans="1:6" x14ac:dyDescent="0.25">
      <c r="A135" s="24">
        <v>43945</v>
      </c>
      <c r="B135" s="23">
        <v>32.162120999999999</v>
      </c>
      <c r="C135" s="23">
        <f t="shared" si="4"/>
        <v>2.2563492999144969E-2</v>
      </c>
      <c r="D135" s="23">
        <f t="shared" si="5"/>
        <v>2.2312702849637277E-2</v>
      </c>
      <c r="E135" s="23">
        <v>0.24047355913040797</v>
      </c>
      <c r="F135" s="23">
        <v>0.24777396518557537</v>
      </c>
    </row>
    <row r="136" spans="1:6" x14ac:dyDescent="0.25">
      <c r="A136" s="24">
        <v>43948</v>
      </c>
      <c r="B136" s="23">
        <v>32.674664</v>
      </c>
      <c r="C136" s="23">
        <f t="shared" ref="C136:C199" si="6">(B136-B135)/B135</f>
        <v>1.5936231320067506E-2</v>
      </c>
      <c r="D136" s="23">
        <f t="shared" ref="D136:D199" si="7">LN(B136/B135)</f>
        <v>1.581058273776725E-2</v>
      </c>
      <c r="E136" s="23">
        <v>0.23384629745133048</v>
      </c>
      <c r="F136" s="23">
        <v>0.24127184507370536</v>
      </c>
    </row>
    <row r="137" spans="1:6" x14ac:dyDescent="0.25">
      <c r="A137" s="24">
        <v>43949</v>
      </c>
      <c r="B137" s="23">
        <v>35.956913</v>
      </c>
      <c r="C137" s="23">
        <f t="shared" si="6"/>
        <v>0.10045241781216174</v>
      </c>
      <c r="D137" s="23">
        <f t="shared" si="7"/>
        <v>9.572138416836784E-2</v>
      </c>
      <c r="E137" s="23">
        <v>0.3183624839434247</v>
      </c>
      <c r="F137" s="23">
        <v>0.32118264650430595</v>
      </c>
    </row>
    <row r="138" spans="1:6" x14ac:dyDescent="0.25">
      <c r="A138" s="24">
        <v>43950</v>
      </c>
      <c r="B138" s="23">
        <v>34.409427999999998</v>
      </c>
      <c r="C138" s="23">
        <f t="shared" si="6"/>
        <v>-4.3037204000243343E-2</v>
      </c>
      <c r="D138" s="23">
        <f t="shared" si="7"/>
        <v>-4.3990763938197425E-2</v>
      </c>
      <c r="E138" s="23">
        <v>0.17487286213101966</v>
      </c>
      <c r="F138" s="23">
        <v>0.18147049839774068</v>
      </c>
    </row>
    <row r="139" spans="1:6" x14ac:dyDescent="0.25">
      <c r="A139" s="24">
        <v>43951</v>
      </c>
      <c r="B139" s="23">
        <v>35.079678000000001</v>
      </c>
      <c r="C139" s="23">
        <f t="shared" si="6"/>
        <v>1.9478673112497045E-2</v>
      </c>
      <c r="D139" s="23">
        <f t="shared" si="7"/>
        <v>1.9291391845933984E-2</v>
      </c>
      <c r="E139" s="23">
        <v>0.23738873924376003</v>
      </c>
      <c r="F139" s="23">
        <v>0.24475265418187209</v>
      </c>
    </row>
    <row r="140" spans="1:6" x14ac:dyDescent="0.25">
      <c r="A140" s="24">
        <v>43955</v>
      </c>
      <c r="B140" s="23">
        <v>35.582363000000001</v>
      </c>
      <c r="C140" s="23">
        <f t="shared" si="6"/>
        <v>1.4329806562078466E-2</v>
      </c>
      <c r="D140" s="23">
        <f t="shared" si="7"/>
        <v>1.4228105305495911E-2</v>
      </c>
      <c r="E140" s="23">
        <v>0.23223987269334145</v>
      </c>
      <c r="F140" s="23">
        <v>0.23968936764143403</v>
      </c>
    </row>
    <row r="141" spans="1:6" x14ac:dyDescent="0.25">
      <c r="A141" s="24">
        <v>43956</v>
      </c>
      <c r="B141" s="23">
        <v>35.168385000000001</v>
      </c>
      <c r="C141" s="23">
        <f t="shared" si="6"/>
        <v>-1.1634359415646459E-2</v>
      </c>
      <c r="D141" s="23">
        <f t="shared" si="7"/>
        <v>-1.1702568134449271E-2</v>
      </c>
      <c r="E141" s="23">
        <v>0.20627570671561651</v>
      </c>
      <c r="F141" s="23">
        <v>0.21375869420148885</v>
      </c>
    </row>
    <row r="142" spans="1:6" x14ac:dyDescent="0.25">
      <c r="A142" s="24">
        <v>43957</v>
      </c>
      <c r="B142" s="23">
        <v>34.448853</v>
      </c>
      <c r="C142" s="23">
        <f t="shared" si="6"/>
        <v>-2.0459625882735331E-2</v>
      </c>
      <c r="D142" s="23">
        <f t="shared" si="7"/>
        <v>-2.0671823338026567E-2</v>
      </c>
      <c r="E142" s="23">
        <v>0.19745044024852765</v>
      </c>
      <c r="F142" s="23">
        <v>0.20478943899791152</v>
      </c>
    </row>
    <row r="143" spans="1:6" x14ac:dyDescent="0.25">
      <c r="A143" s="24">
        <v>43958</v>
      </c>
      <c r="B143" s="23">
        <v>34.369999</v>
      </c>
      <c r="C143" s="23">
        <f t="shared" si="6"/>
        <v>-2.2890167054328268E-3</v>
      </c>
      <c r="D143" s="23">
        <f t="shared" si="7"/>
        <v>-2.2916405088896654E-3</v>
      </c>
      <c r="E143" s="23">
        <v>0.21562104942583016</v>
      </c>
      <c r="F143" s="23">
        <v>0.22316962182704844</v>
      </c>
    </row>
    <row r="144" spans="1:6" x14ac:dyDescent="0.25">
      <c r="A144" s="24">
        <v>43959</v>
      </c>
      <c r="B144" s="23">
        <v>34.5</v>
      </c>
      <c r="C144" s="23">
        <f t="shared" si="6"/>
        <v>3.7823975496769735E-3</v>
      </c>
      <c r="D144" s="23">
        <f t="shared" si="7"/>
        <v>3.7752622707130272E-3</v>
      </c>
      <c r="E144" s="23">
        <v>0.22169246368093998</v>
      </c>
      <c r="F144" s="23">
        <v>0.22923652460665114</v>
      </c>
    </row>
    <row r="145" spans="1:6" x14ac:dyDescent="0.25">
      <c r="A145" s="24">
        <v>43962</v>
      </c>
      <c r="B145" s="23">
        <v>36.330002</v>
      </c>
      <c r="C145" s="23">
        <f t="shared" si="6"/>
        <v>5.304353623188407E-2</v>
      </c>
      <c r="D145" s="23">
        <f t="shared" si="7"/>
        <v>5.1684577246716996E-2</v>
      </c>
      <c r="E145" s="23">
        <v>0.27095360236314703</v>
      </c>
      <c r="F145" s="23">
        <v>0.2771458395826551</v>
      </c>
    </row>
    <row r="146" spans="1:6" x14ac:dyDescent="0.25">
      <c r="A146" s="24">
        <v>43963</v>
      </c>
      <c r="B146" s="23">
        <v>37.110000999999997</v>
      </c>
      <c r="C146" s="23">
        <f t="shared" si="6"/>
        <v>2.1469830912753503E-2</v>
      </c>
      <c r="D146" s="23">
        <f t="shared" si="7"/>
        <v>2.1242600735389132E-2</v>
      </c>
      <c r="E146" s="23">
        <v>0.23937989704401649</v>
      </c>
      <c r="F146" s="23">
        <v>0.24670386307132725</v>
      </c>
    </row>
    <row r="147" spans="1:6" x14ac:dyDescent="0.25">
      <c r="A147" s="24">
        <v>43964</v>
      </c>
      <c r="B147" s="23">
        <v>36.610000999999997</v>
      </c>
      <c r="C147" s="23">
        <f t="shared" si="6"/>
        <v>-1.3473456926072302E-2</v>
      </c>
      <c r="D147" s="23">
        <f t="shared" si="7"/>
        <v>-1.3565047572334668E-2</v>
      </c>
      <c r="E147" s="23">
        <v>0.20443660920519069</v>
      </c>
      <c r="F147" s="23">
        <v>0.21189621476360343</v>
      </c>
    </row>
    <row r="148" spans="1:6" x14ac:dyDescent="0.25">
      <c r="A148" s="24">
        <v>43965</v>
      </c>
      <c r="B148" s="23">
        <v>35.669998</v>
      </c>
      <c r="C148" s="23">
        <f t="shared" si="6"/>
        <v>-2.5676126039985557E-2</v>
      </c>
      <c r="D148" s="23">
        <f t="shared" si="7"/>
        <v>-2.6011511145813328E-2</v>
      </c>
      <c r="E148" s="23">
        <v>0.19223394009127742</v>
      </c>
      <c r="F148" s="23">
        <v>0.19944975119012479</v>
      </c>
    </row>
    <row r="149" spans="1:6" x14ac:dyDescent="0.25">
      <c r="A149" s="24">
        <v>43966</v>
      </c>
      <c r="B149" s="23">
        <v>35.599997999999999</v>
      </c>
      <c r="C149" s="23">
        <f t="shared" si="6"/>
        <v>-1.9624335274703486E-3</v>
      </c>
      <c r="D149" s="23">
        <f t="shared" si="7"/>
        <v>-1.9643616230645014E-3</v>
      </c>
      <c r="E149" s="23">
        <v>0.21594763260379263</v>
      </c>
      <c r="F149" s="23">
        <v>0.22349690071287359</v>
      </c>
    </row>
    <row r="150" spans="1:6" x14ac:dyDescent="0.25">
      <c r="A150" s="24">
        <v>43969</v>
      </c>
      <c r="B150" s="23">
        <v>37</v>
      </c>
      <c r="C150" s="23">
        <f t="shared" si="6"/>
        <v>3.9325901085724799E-2</v>
      </c>
      <c r="D150" s="23">
        <f t="shared" si="7"/>
        <v>3.8572330966016505E-2</v>
      </c>
      <c r="E150" s="23">
        <v>0.25723596721698783</v>
      </c>
      <c r="F150" s="23">
        <v>0.26403359330195464</v>
      </c>
    </row>
    <row r="151" spans="1:6" x14ac:dyDescent="0.25">
      <c r="A151" s="24">
        <v>43970</v>
      </c>
      <c r="B151" s="23">
        <v>35.990001999999997</v>
      </c>
      <c r="C151" s="23">
        <f t="shared" si="6"/>
        <v>-2.7297243243243327E-2</v>
      </c>
      <c r="D151" s="23">
        <f t="shared" si="7"/>
        <v>-2.7676734982294816E-2</v>
      </c>
      <c r="E151" s="23">
        <v>0.19061282288801967</v>
      </c>
      <c r="F151" s="23">
        <v>0.1977845273536433</v>
      </c>
    </row>
    <row r="152" spans="1:6" x14ac:dyDescent="0.25">
      <c r="A152" s="24">
        <v>43971</v>
      </c>
      <c r="B152" s="23">
        <v>35.880001</v>
      </c>
      <c r="C152" s="23">
        <f t="shared" si="6"/>
        <v>-3.0564321724682571E-3</v>
      </c>
      <c r="D152" s="23">
        <f t="shared" si="7"/>
        <v>-3.0611126006545651E-3</v>
      </c>
      <c r="E152" s="23">
        <v>0.21485363395879473</v>
      </c>
      <c r="F152" s="23">
        <v>0.22240014973528355</v>
      </c>
    </row>
    <row r="153" spans="1:6" x14ac:dyDescent="0.25">
      <c r="A153" s="24">
        <v>43972</v>
      </c>
      <c r="B153" s="23">
        <v>35.689999</v>
      </c>
      <c r="C153" s="23">
        <f t="shared" si="6"/>
        <v>-5.2954848022440069E-3</v>
      </c>
      <c r="D153" s="23">
        <f t="shared" si="7"/>
        <v>-5.3095555782593359E-3</v>
      </c>
      <c r="E153" s="23">
        <v>0.21261458132901898</v>
      </c>
      <c r="F153" s="23">
        <v>0.22015170675767876</v>
      </c>
    </row>
    <row r="154" spans="1:6" x14ac:dyDescent="0.25">
      <c r="A154" s="24">
        <v>43973</v>
      </c>
      <c r="B154" s="23">
        <v>35.540000999999997</v>
      </c>
      <c r="C154" s="23">
        <f t="shared" si="6"/>
        <v>-4.202802023054235E-3</v>
      </c>
      <c r="D154" s="23">
        <f t="shared" si="7"/>
        <v>-4.2116586192007758E-3</v>
      </c>
      <c r="E154" s="23">
        <v>0.21370726410820876</v>
      </c>
      <c r="F154" s="23">
        <v>0.22124960371673733</v>
      </c>
    </row>
    <row r="155" spans="1:6" x14ac:dyDescent="0.25">
      <c r="A155" s="24">
        <v>43976</v>
      </c>
      <c r="B155" s="23">
        <v>35.259998000000003</v>
      </c>
      <c r="C155" s="23">
        <f t="shared" si="6"/>
        <v>-7.8785310107333303E-3</v>
      </c>
      <c r="D155" s="23">
        <f t="shared" si="7"/>
        <v>-7.9097306155896524E-3</v>
      </c>
      <c r="E155" s="23">
        <v>0.21003153512052966</v>
      </c>
      <c r="F155" s="23">
        <v>0.21755153172034847</v>
      </c>
    </row>
    <row r="156" spans="1:6" x14ac:dyDescent="0.25">
      <c r="A156" s="24">
        <v>43977</v>
      </c>
      <c r="B156" s="23">
        <v>35.830002</v>
      </c>
      <c r="C156" s="23">
        <f t="shared" si="6"/>
        <v>1.6165741132486658E-2</v>
      </c>
      <c r="D156" s="23">
        <f t="shared" si="7"/>
        <v>1.6036466887781705E-2</v>
      </c>
      <c r="E156" s="23">
        <v>0.23407580726374963</v>
      </c>
      <c r="F156" s="23">
        <v>0.24149772922371981</v>
      </c>
    </row>
    <row r="157" spans="1:6" x14ac:dyDescent="0.25">
      <c r="A157" s="24">
        <v>43978</v>
      </c>
      <c r="B157" s="23">
        <v>36.029998999999997</v>
      </c>
      <c r="C157" s="23">
        <f t="shared" si="6"/>
        <v>5.5818305564145996E-3</v>
      </c>
      <c r="D157" s="23">
        <f t="shared" si="7"/>
        <v>5.5663098693456087E-3</v>
      </c>
      <c r="E157" s="23">
        <v>0.2234918966876776</v>
      </c>
      <c r="F157" s="23">
        <v>0.23102757220528372</v>
      </c>
    </row>
    <row r="158" spans="1:6" x14ac:dyDescent="0.25">
      <c r="A158" s="24">
        <v>43979</v>
      </c>
      <c r="B158" s="23">
        <v>35.130001</v>
      </c>
      <c r="C158" s="23">
        <f t="shared" si="6"/>
        <v>-2.4979129197311292E-2</v>
      </c>
      <c r="D158" s="23">
        <f t="shared" si="7"/>
        <v>-2.5296402261918361E-2</v>
      </c>
      <c r="E158" s="23">
        <v>0.19293093693395169</v>
      </c>
      <c r="F158" s="23">
        <v>0.20016486007401973</v>
      </c>
    </row>
    <row r="159" spans="1:6" x14ac:dyDescent="0.25">
      <c r="A159" s="24">
        <v>43980</v>
      </c>
      <c r="B159" s="23">
        <v>34.669998</v>
      </c>
      <c r="C159" s="23">
        <f t="shared" si="6"/>
        <v>-1.3094306487494845E-2</v>
      </c>
      <c r="D159" s="23">
        <f t="shared" si="7"/>
        <v>-1.3180792733264625E-2</v>
      </c>
      <c r="E159" s="23">
        <v>0.20481575964376814</v>
      </c>
      <c r="F159" s="23">
        <v>0.21228046960267349</v>
      </c>
    </row>
    <row r="160" spans="1:6" x14ac:dyDescent="0.25">
      <c r="A160" s="24">
        <v>43983</v>
      </c>
      <c r="B160" s="23">
        <v>36.389999000000003</v>
      </c>
      <c r="C160" s="23">
        <f t="shared" si="6"/>
        <v>4.961064606926148E-2</v>
      </c>
      <c r="D160" s="23">
        <f t="shared" si="7"/>
        <v>4.8419282133821802E-2</v>
      </c>
      <c r="E160" s="23">
        <v>0.26752071220052442</v>
      </c>
      <c r="F160" s="23">
        <v>0.2738805444697599</v>
      </c>
    </row>
    <row r="161" spans="1:6" x14ac:dyDescent="0.25">
      <c r="A161" s="24">
        <v>43984</v>
      </c>
      <c r="B161" s="23">
        <v>37.040000999999997</v>
      </c>
      <c r="C161" s="23">
        <f t="shared" si="6"/>
        <v>1.786210546474578E-2</v>
      </c>
      <c r="D161" s="23">
        <f t="shared" si="7"/>
        <v>1.7704452631827221E-2</v>
      </c>
      <c r="E161" s="23">
        <v>0.23577217159600877</v>
      </c>
      <c r="F161" s="23">
        <v>0.24316571496776532</v>
      </c>
    </row>
    <row r="162" spans="1:6" x14ac:dyDescent="0.25">
      <c r="A162" s="24">
        <v>43985</v>
      </c>
      <c r="B162" s="23">
        <v>36.560001</v>
      </c>
      <c r="C162" s="23">
        <f t="shared" si="6"/>
        <v>-1.2958962933073272E-2</v>
      </c>
      <c r="D162" s="23">
        <f t="shared" si="7"/>
        <v>-1.3043662837571912E-2</v>
      </c>
      <c r="E162" s="23">
        <v>0.20495110319818971</v>
      </c>
      <c r="F162" s="23">
        <v>0.21241759949836619</v>
      </c>
    </row>
    <row r="163" spans="1:6" x14ac:dyDescent="0.25">
      <c r="A163" s="24">
        <v>43986</v>
      </c>
      <c r="B163" s="23">
        <v>35.860000999999997</v>
      </c>
      <c r="C163" s="23">
        <f t="shared" si="6"/>
        <v>-1.9146607791394831E-2</v>
      </c>
      <c r="D163" s="23">
        <f t="shared" si="7"/>
        <v>-1.9332277875035966E-2</v>
      </c>
      <c r="E163" s="23">
        <v>0.19876345833986814</v>
      </c>
      <c r="F163" s="23">
        <v>0.20612898446090214</v>
      </c>
    </row>
    <row r="164" spans="1:6" x14ac:dyDescent="0.25">
      <c r="A164" s="24">
        <v>43987</v>
      </c>
      <c r="B164" s="23">
        <v>35.270000000000003</v>
      </c>
      <c r="C164" s="23">
        <f t="shared" si="6"/>
        <v>-1.6452899708507922E-2</v>
      </c>
      <c r="D164" s="23">
        <f t="shared" si="7"/>
        <v>-1.6589751815249854E-2</v>
      </c>
      <c r="E164" s="23">
        <v>0.20145716642275507</v>
      </c>
      <c r="F164" s="23">
        <v>0.20887151052068825</v>
      </c>
    </row>
    <row r="165" spans="1:6" x14ac:dyDescent="0.25">
      <c r="A165" s="24">
        <v>43990</v>
      </c>
      <c r="B165" s="23">
        <v>36.259998000000003</v>
      </c>
      <c r="C165" s="23">
        <f t="shared" si="6"/>
        <v>2.8069123901332572E-2</v>
      </c>
      <c r="D165" s="23">
        <f t="shared" si="7"/>
        <v>2.7682405921544903E-2</v>
      </c>
      <c r="E165" s="23">
        <v>0.24597919003259555</v>
      </c>
      <c r="F165" s="23">
        <v>0.25314366825748302</v>
      </c>
    </row>
    <row r="166" spans="1:6" x14ac:dyDescent="0.25">
      <c r="A166" s="24">
        <v>43991</v>
      </c>
      <c r="B166" s="23">
        <v>35.560001</v>
      </c>
      <c r="C166" s="23">
        <f t="shared" si="6"/>
        <v>-1.930493763402864E-2</v>
      </c>
      <c r="D166" s="23">
        <f t="shared" si="7"/>
        <v>-1.9493711402317291E-2</v>
      </c>
      <c r="E166" s="23">
        <v>0.19860512849723433</v>
      </c>
      <c r="F166" s="23">
        <v>0.20596755093362082</v>
      </c>
    </row>
    <row r="167" spans="1:6" x14ac:dyDescent="0.25">
      <c r="A167" s="24">
        <v>43992</v>
      </c>
      <c r="B167" s="23">
        <v>35.330002</v>
      </c>
      <c r="C167" s="23">
        <f t="shared" si="6"/>
        <v>-6.4679132039394318E-3</v>
      </c>
      <c r="D167" s="23">
        <f t="shared" si="7"/>
        <v>-6.4889207870219524E-3</v>
      </c>
      <c r="E167" s="23">
        <v>0.21144215292732355</v>
      </c>
      <c r="F167" s="23">
        <v>0.21897234154891615</v>
      </c>
    </row>
    <row r="168" spans="1:6" x14ac:dyDescent="0.25">
      <c r="A168" s="24">
        <v>43993</v>
      </c>
      <c r="B168" s="23">
        <v>34.509998000000003</v>
      </c>
      <c r="C168" s="23">
        <f t="shared" si="6"/>
        <v>-2.3209848671958674E-2</v>
      </c>
      <c r="D168" s="23">
        <f t="shared" si="7"/>
        <v>-2.3483438824472E-2</v>
      </c>
      <c r="E168" s="23">
        <v>0.19470021745930433</v>
      </c>
      <c r="F168" s="23">
        <v>0.20197782351146609</v>
      </c>
    </row>
    <row r="169" spans="1:6" x14ac:dyDescent="0.25">
      <c r="A169" s="24">
        <v>43994</v>
      </c>
      <c r="B169" s="23">
        <v>35.090000000000003</v>
      </c>
      <c r="C169" s="23">
        <f t="shared" si="6"/>
        <v>1.6806781617315664E-2</v>
      </c>
      <c r="D169" s="23">
        <f t="shared" si="7"/>
        <v>1.6667110439429533E-2</v>
      </c>
      <c r="E169" s="23">
        <v>0.23471684774857865</v>
      </c>
      <c r="F169" s="23">
        <v>0.24212837277536764</v>
      </c>
    </row>
    <row r="170" spans="1:6" x14ac:dyDescent="0.25">
      <c r="A170" s="24">
        <v>43997</v>
      </c>
      <c r="B170" s="23">
        <v>35.159999999999997</v>
      </c>
      <c r="C170" s="23">
        <f t="shared" si="6"/>
        <v>1.9948703334281325E-3</v>
      </c>
      <c r="D170" s="23">
        <f t="shared" si="7"/>
        <v>1.9928832218522193E-3</v>
      </c>
      <c r="E170" s="23">
        <v>0.21990493646469111</v>
      </c>
      <c r="F170" s="23">
        <v>0.22745414555779034</v>
      </c>
    </row>
    <row r="171" spans="1:6" x14ac:dyDescent="0.25">
      <c r="A171" s="24">
        <v>43998</v>
      </c>
      <c r="B171" s="23">
        <v>35.650002000000001</v>
      </c>
      <c r="C171" s="23">
        <f t="shared" si="6"/>
        <v>1.3936348122867011E-2</v>
      </c>
      <c r="D171" s="23">
        <f t="shared" si="7"/>
        <v>1.384013014430892E-2</v>
      </c>
      <c r="E171" s="23">
        <v>0.23184641425413</v>
      </c>
      <c r="F171" s="23">
        <v>0.23930139248024704</v>
      </c>
    </row>
    <row r="172" spans="1:6" x14ac:dyDescent="0.25">
      <c r="A172" s="24">
        <v>43999</v>
      </c>
      <c r="B172" s="23">
        <v>37.540000999999997</v>
      </c>
      <c r="C172" s="23">
        <f t="shared" si="6"/>
        <v>5.3015396745279171E-2</v>
      </c>
      <c r="D172" s="23">
        <f t="shared" si="7"/>
        <v>5.1657854835329635E-2</v>
      </c>
      <c r="E172" s="23">
        <v>0.27092546287654218</v>
      </c>
      <c r="F172" s="23">
        <v>0.27711911717126775</v>
      </c>
    </row>
    <row r="173" spans="1:6" x14ac:dyDescent="0.25">
      <c r="A173" s="24">
        <v>44000</v>
      </c>
      <c r="B173" s="23">
        <v>37.020000000000003</v>
      </c>
      <c r="C173" s="23">
        <f t="shared" si="6"/>
        <v>-1.3851917585191154E-2</v>
      </c>
      <c r="D173" s="23">
        <f t="shared" si="7"/>
        <v>-1.3948750651263268E-2</v>
      </c>
      <c r="E173" s="23">
        <v>0.20405814854607185</v>
      </c>
      <c r="F173" s="23">
        <v>0.21151251168467483</v>
      </c>
    </row>
    <row r="174" spans="1:6" x14ac:dyDescent="0.25">
      <c r="A174" s="24">
        <v>44001</v>
      </c>
      <c r="B174" s="23">
        <v>37.830002</v>
      </c>
      <c r="C174" s="23">
        <f t="shared" si="6"/>
        <v>2.1880118854673072E-2</v>
      </c>
      <c r="D174" s="23">
        <f t="shared" si="7"/>
        <v>2.1644184367679106E-2</v>
      </c>
      <c r="E174" s="23">
        <v>0.23979018498593604</v>
      </c>
      <c r="F174" s="23">
        <v>0.2471054467036172</v>
      </c>
    </row>
    <row r="175" spans="1:6" x14ac:dyDescent="0.25">
      <c r="A175" s="24">
        <v>44004</v>
      </c>
      <c r="B175" s="23">
        <v>38.520000000000003</v>
      </c>
      <c r="C175" s="23">
        <f t="shared" si="6"/>
        <v>1.8239438633918199E-2</v>
      </c>
      <c r="D175" s="23">
        <f t="shared" si="7"/>
        <v>1.8075095416894282E-2</v>
      </c>
      <c r="E175" s="23">
        <v>0.23614950476518118</v>
      </c>
      <c r="F175" s="23">
        <v>0.24353635775283239</v>
      </c>
    </row>
    <row r="176" spans="1:6" x14ac:dyDescent="0.25">
      <c r="A176" s="24">
        <v>44005</v>
      </c>
      <c r="B176" s="23">
        <v>39.479999999999997</v>
      </c>
      <c r="C176" s="23">
        <f t="shared" si="6"/>
        <v>2.4922118380062142E-2</v>
      </c>
      <c r="D176" s="23">
        <f t="shared" si="7"/>
        <v>2.4616627635355812E-2</v>
      </c>
      <c r="E176" s="23">
        <v>0.24283218451132513</v>
      </c>
      <c r="F176" s="23">
        <v>0.25007788997129388</v>
      </c>
    </row>
    <row r="177" spans="1:6" x14ac:dyDescent="0.25">
      <c r="A177" s="24">
        <v>44006</v>
      </c>
      <c r="B177" s="23">
        <v>38.990001999999997</v>
      </c>
      <c r="C177" s="23">
        <f t="shared" si="6"/>
        <v>-1.2411296859169198E-2</v>
      </c>
      <c r="D177" s="23">
        <f t="shared" si="7"/>
        <v>-1.2488960275572289E-2</v>
      </c>
      <c r="E177" s="23">
        <v>0.20549876927209379</v>
      </c>
      <c r="F177" s="23">
        <v>0.21297230206036583</v>
      </c>
    </row>
    <row r="178" spans="1:6" x14ac:dyDescent="0.25">
      <c r="A178" s="24">
        <v>44007</v>
      </c>
      <c r="B178" s="23">
        <v>39.240001999999997</v>
      </c>
      <c r="C178" s="23">
        <f t="shared" si="6"/>
        <v>6.4119001584047111E-3</v>
      </c>
      <c r="D178" s="23">
        <f t="shared" si="7"/>
        <v>6.3914313758520235E-3</v>
      </c>
      <c r="E178" s="23">
        <v>0.22432196628966769</v>
      </c>
      <c r="F178" s="23">
        <v>0.23185269371179013</v>
      </c>
    </row>
    <row r="179" spans="1:6" x14ac:dyDescent="0.25">
      <c r="A179" s="24">
        <v>44008</v>
      </c>
      <c r="B179" s="23">
        <v>39.470001000000003</v>
      </c>
      <c r="C179" s="23">
        <f t="shared" si="6"/>
        <v>5.8613401701663147E-3</v>
      </c>
      <c r="D179" s="23">
        <f t="shared" si="7"/>
        <v>5.8442293448930189E-3</v>
      </c>
      <c r="E179" s="23">
        <v>0.2237714063014293</v>
      </c>
      <c r="F179" s="23">
        <v>0.23130549168083112</v>
      </c>
    </row>
    <row r="180" spans="1:6" x14ac:dyDescent="0.25">
      <c r="A180" s="24">
        <v>44011</v>
      </c>
      <c r="B180" s="23">
        <v>38.970001000000003</v>
      </c>
      <c r="C180" s="23">
        <f t="shared" si="6"/>
        <v>-1.2667848678291139E-2</v>
      </c>
      <c r="D180" s="23">
        <f t="shared" si="7"/>
        <v>-1.2748769999071241E-2</v>
      </c>
      <c r="E180" s="23">
        <v>0.20524221745297183</v>
      </c>
      <c r="F180" s="23">
        <v>0.21271249233686687</v>
      </c>
    </row>
    <row r="181" spans="1:6" x14ac:dyDescent="0.25">
      <c r="A181" s="24">
        <v>44012</v>
      </c>
      <c r="B181" s="23">
        <v>38.470001000000003</v>
      </c>
      <c r="C181" s="23">
        <f t="shared" si="6"/>
        <v>-1.2830382016156478E-2</v>
      </c>
      <c r="D181" s="23">
        <f t="shared" si="7"/>
        <v>-1.2913402252897563E-2</v>
      </c>
      <c r="E181" s="23">
        <v>0.20507968411510652</v>
      </c>
      <c r="F181" s="23">
        <v>0.21254786008304055</v>
      </c>
    </row>
    <row r="182" spans="1:6" x14ac:dyDescent="0.25">
      <c r="A182" s="24">
        <v>44013</v>
      </c>
      <c r="B182" s="23">
        <v>38.990001999999997</v>
      </c>
      <c r="C182" s="23">
        <f t="shared" si="6"/>
        <v>1.351705189713911E-2</v>
      </c>
      <c r="D182" s="23">
        <f t="shared" si="7"/>
        <v>1.3426511531223623E-2</v>
      </c>
      <c r="E182" s="23">
        <v>0.2314271180284021</v>
      </c>
      <c r="F182" s="23">
        <v>0.23888777386716173</v>
      </c>
    </row>
    <row r="183" spans="1:6" x14ac:dyDescent="0.25">
      <c r="A183" s="24">
        <v>44014</v>
      </c>
      <c r="B183" s="23">
        <v>39</v>
      </c>
      <c r="C183" s="23">
        <f t="shared" si="6"/>
        <v>2.5642471113499968E-4</v>
      </c>
      <c r="D183" s="23">
        <f t="shared" si="7"/>
        <v>2.5639183993792598E-4</v>
      </c>
      <c r="E183" s="23">
        <v>0.21816649084239798</v>
      </c>
      <c r="F183" s="23">
        <v>0.22571765417587603</v>
      </c>
    </row>
    <row r="184" spans="1:6" x14ac:dyDescent="0.25">
      <c r="A184" s="24">
        <v>44015</v>
      </c>
      <c r="B184" s="23">
        <v>38.840000000000003</v>
      </c>
      <c r="C184" s="23">
        <f t="shared" si="6"/>
        <v>-4.102564102564015E-3</v>
      </c>
      <c r="D184" s="23">
        <f t="shared" si="7"/>
        <v>-4.1110027065222061E-3</v>
      </c>
      <c r="E184" s="23">
        <v>0.21380750202869897</v>
      </c>
      <c r="F184" s="23">
        <v>0.2213502596294159</v>
      </c>
    </row>
    <row r="185" spans="1:6" x14ac:dyDescent="0.25">
      <c r="A185" s="24">
        <v>44018</v>
      </c>
      <c r="B185" s="23">
        <v>39.119999</v>
      </c>
      <c r="C185" s="23">
        <f t="shared" si="6"/>
        <v>7.209037075180137E-3</v>
      </c>
      <c r="D185" s="23">
        <f t="shared" si="7"/>
        <v>7.1831761811197419E-3</v>
      </c>
      <c r="E185" s="23">
        <v>0.22511910320644313</v>
      </c>
      <c r="F185" s="23">
        <v>0.23264443851705785</v>
      </c>
    </row>
    <row r="186" spans="1:6" x14ac:dyDescent="0.25">
      <c r="A186" s="24">
        <v>44019</v>
      </c>
      <c r="B186" s="23">
        <v>39.520000000000003</v>
      </c>
      <c r="C186" s="23">
        <f t="shared" si="6"/>
        <v>1.0224974699002501E-2</v>
      </c>
      <c r="D186" s="23">
        <f t="shared" si="7"/>
        <v>1.0173053275422984E-2</v>
      </c>
      <c r="E186" s="23">
        <v>0.22813504083026548</v>
      </c>
      <c r="F186" s="23">
        <v>0.23563431561136108</v>
      </c>
    </row>
    <row r="187" spans="1:6" x14ac:dyDescent="0.25">
      <c r="A187" s="24">
        <v>44020</v>
      </c>
      <c r="B187" s="23">
        <v>38.439999</v>
      </c>
      <c r="C187" s="23">
        <f t="shared" si="6"/>
        <v>-2.7327960526315861E-2</v>
      </c>
      <c r="D187" s="23">
        <f t="shared" si="7"/>
        <v>-2.7708314792143838E-2</v>
      </c>
      <c r="E187" s="23">
        <v>0.19058210560494712</v>
      </c>
      <c r="F187" s="23">
        <v>0.19775294754379427</v>
      </c>
    </row>
    <row r="188" spans="1:6" x14ac:dyDescent="0.25">
      <c r="A188" s="24">
        <v>44021</v>
      </c>
      <c r="B188" s="23">
        <v>37.369999</v>
      </c>
      <c r="C188" s="23">
        <f t="shared" si="6"/>
        <v>-2.7835588653371199E-2</v>
      </c>
      <c r="D188" s="23">
        <f t="shared" si="7"/>
        <v>-2.8230341349563797E-2</v>
      </c>
      <c r="E188" s="23">
        <v>0.1900744774778918</v>
      </c>
      <c r="F188" s="23">
        <v>0.19723092098637429</v>
      </c>
    </row>
    <row r="189" spans="1:6" x14ac:dyDescent="0.25">
      <c r="A189" s="24">
        <v>44022</v>
      </c>
      <c r="B189" s="23">
        <v>37.509998000000003</v>
      </c>
      <c r="C189" s="23">
        <f t="shared" si="6"/>
        <v>3.7462939188198292E-3</v>
      </c>
      <c r="D189" s="23">
        <f t="shared" si="7"/>
        <v>3.7392940367201805E-3</v>
      </c>
      <c r="E189" s="23">
        <v>0.22165636005008282</v>
      </c>
      <c r="F189" s="23">
        <v>0.22920055637265829</v>
      </c>
    </row>
    <row r="190" spans="1:6" x14ac:dyDescent="0.25">
      <c r="A190" s="24">
        <v>44025</v>
      </c>
      <c r="B190" s="23">
        <v>37</v>
      </c>
      <c r="C190" s="23">
        <f t="shared" si="6"/>
        <v>-1.3596321706015635E-2</v>
      </c>
      <c r="D190" s="23">
        <f t="shared" si="7"/>
        <v>-1.3689598130455302E-2</v>
      </c>
      <c r="E190" s="23">
        <v>0.20431374442524736</v>
      </c>
      <c r="F190" s="23">
        <v>0.21177166420548282</v>
      </c>
    </row>
    <row r="191" spans="1:6" x14ac:dyDescent="0.25">
      <c r="A191" s="24">
        <v>44026</v>
      </c>
      <c r="B191" s="23">
        <v>36.189999</v>
      </c>
      <c r="C191" s="23">
        <f t="shared" si="6"/>
        <v>-2.1891918918918913E-2</v>
      </c>
      <c r="D191" s="23">
        <f t="shared" si="7"/>
        <v>-2.2135102700516315E-2</v>
      </c>
      <c r="E191" s="23">
        <v>0.19601814721234406</v>
      </c>
      <c r="F191" s="23">
        <v>0.20332615963542178</v>
      </c>
    </row>
    <row r="192" spans="1:6" x14ac:dyDescent="0.25">
      <c r="A192" s="24">
        <v>44027</v>
      </c>
      <c r="B192" s="23">
        <v>35.799999</v>
      </c>
      <c r="C192" s="23">
        <f t="shared" si="6"/>
        <v>-1.0776457882742703E-2</v>
      </c>
      <c r="D192" s="23">
        <f t="shared" si="7"/>
        <v>-1.0834944470014865E-2</v>
      </c>
      <c r="E192" s="23">
        <v>0.20713360824852028</v>
      </c>
      <c r="F192" s="23">
        <v>0.21462631786592323</v>
      </c>
    </row>
    <row r="193" spans="1:6" x14ac:dyDescent="0.25">
      <c r="A193" s="24">
        <v>44028</v>
      </c>
      <c r="B193" s="23">
        <v>35.82</v>
      </c>
      <c r="C193" s="23">
        <f t="shared" si="6"/>
        <v>5.5868716644379244E-4</v>
      </c>
      <c r="D193" s="23">
        <f t="shared" si="7"/>
        <v>5.5853115887241167E-4</v>
      </c>
      <c r="E193" s="23">
        <v>0.21846875329770676</v>
      </c>
      <c r="F193" s="23">
        <v>0.22601979349481052</v>
      </c>
    </row>
    <row r="194" spans="1:6" x14ac:dyDescent="0.25">
      <c r="A194" s="24">
        <v>44029</v>
      </c>
      <c r="B194" s="23">
        <v>36.360000999999997</v>
      </c>
      <c r="C194" s="23">
        <f t="shared" si="6"/>
        <v>1.5075404801786617E-2</v>
      </c>
      <c r="D194" s="23">
        <f t="shared" si="7"/>
        <v>1.4962900179462257E-2</v>
      </c>
      <c r="E194" s="23">
        <v>0.23298547093304961</v>
      </c>
      <c r="F194" s="23">
        <v>0.24042416251540036</v>
      </c>
    </row>
    <row r="195" spans="1:6" x14ac:dyDescent="0.25">
      <c r="A195" s="24">
        <v>44032</v>
      </c>
      <c r="B195" s="23">
        <v>36.220001000000003</v>
      </c>
      <c r="C195" s="23">
        <f t="shared" si="6"/>
        <v>-3.8503849326074957E-3</v>
      </c>
      <c r="D195" s="23">
        <f t="shared" si="7"/>
        <v>-3.8578167477050685E-3</v>
      </c>
      <c r="E195" s="23">
        <v>0.21405968119865548</v>
      </c>
      <c r="F195" s="23">
        <v>0.22160344558823303</v>
      </c>
    </row>
    <row r="196" spans="1:6" x14ac:dyDescent="0.25">
      <c r="A196" s="24">
        <v>44033</v>
      </c>
      <c r="B196" s="23">
        <v>36.770000000000003</v>
      </c>
      <c r="C196" s="23">
        <f t="shared" si="6"/>
        <v>1.5184952645362976E-2</v>
      </c>
      <c r="D196" s="23">
        <f t="shared" si="7"/>
        <v>1.5070815248857845E-2</v>
      </c>
      <c r="E196" s="23">
        <v>0.23309501877662597</v>
      </c>
      <c r="F196" s="23">
        <v>0.24053207758479594</v>
      </c>
    </row>
    <row r="197" spans="1:6" x14ac:dyDescent="0.25">
      <c r="A197" s="24">
        <v>44034</v>
      </c>
      <c r="B197" s="23">
        <v>37.369999</v>
      </c>
      <c r="C197" s="23">
        <f t="shared" si="6"/>
        <v>1.6317623062278946E-2</v>
      </c>
      <c r="D197" s="23">
        <f t="shared" si="7"/>
        <v>1.6185921424778819E-2</v>
      </c>
      <c r="E197" s="23">
        <v>0.23422768919354192</v>
      </c>
      <c r="F197" s="23">
        <v>0.24164718376071692</v>
      </c>
    </row>
    <row r="198" spans="1:6" x14ac:dyDescent="0.25">
      <c r="A198" s="24">
        <v>44035</v>
      </c>
      <c r="B198" s="23">
        <v>37.779998999999997</v>
      </c>
      <c r="C198" s="23">
        <f t="shared" si="6"/>
        <v>1.0971367700598455E-2</v>
      </c>
      <c r="D198" s="23">
        <f t="shared" si="7"/>
        <v>1.0911618866372373E-2</v>
      </c>
      <c r="E198" s="23">
        <v>0.22888143383186144</v>
      </c>
      <c r="F198" s="23">
        <v>0.23637288120231048</v>
      </c>
    </row>
    <row r="199" spans="1:6" x14ac:dyDescent="0.25">
      <c r="A199" s="24">
        <v>44036</v>
      </c>
      <c r="B199" s="23">
        <v>38.939999</v>
      </c>
      <c r="C199" s="23">
        <f t="shared" si="6"/>
        <v>3.0704077043517228E-2</v>
      </c>
      <c r="D199" s="23">
        <f t="shared" si="7"/>
        <v>3.024213865918729E-2</v>
      </c>
      <c r="E199" s="23">
        <v>0.24861414317478023</v>
      </c>
      <c r="F199" s="23">
        <v>0.2557034009951254</v>
      </c>
    </row>
    <row r="200" spans="1:6" x14ac:dyDescent="0.25">
      <c r="A200" s="24">
        <v>44039</v>
      </c>
      <c r="B200" s="23">
        <v>39.209999000000003</v>
      </c>
      <c r="C200" s="23">
        <f t="shared" ref="C200:C257" si="8">(B200-B199)/B199</f>
        <v>6.9337443999421553E-3</v>
      </c>
      <c r="D200" s="23">
        <f t="shared" ref="D200:D257" si="9">LN(B200/B199)</f>
        <v>6.909816537022901E-3</v>
      </c>
      <c r="E200" s="23">
        <v>0.22484381053120514</v>
      </c>
      <c r="F200" s="23">
        <v>0.23237107887296102</v>
      </c>
    </row>
    <row r="201" spans="1:6" x14ac:dyDescent="0.25">
      <c r="A201" s="24">
        <v>44040</v>
      </c>
      <c r="B201" s="23">
        <v>44.73</v>
      </c>
      <c r="C201" s="23">
        <f t="shared" si="8"/>
        <v>0.14078044225402794</v>
      </c>
      <c r="D201" s="23">
        <f t="shared" si="9"/>
        <v>0.13171262664421471</v>
      </c>
      <c r="E201" s="23">
        <v>0.35869050838529093</v>
      </c>
      <c r="F201" s="23">
        <v>0.35717388898015279</v>
      </c>
    </row>
    <row r="202" spans="1:6" x14ac:dyDescent="0.25">
      <c r="A202" s="24">
        <v>44041</v>
      </c>
      <c r="B202" s="23">
        <v>42.130001</v>
      </c>
      <c r="C202" s="23">
        <f t="shared" si="8"/>
        <v>-5.8126514643415984E-2</v>
      </c>
      <c r="D202" s="23">
        <f t="shared" si="9"/>
        <v>-5.988431771777674E-2</v>
      </c>
      <c r="E202" s="23">
        <v>0.15978355148784701</v>
      </c>
      <c r="F202" s="23">
        <v>0.16557694461816136</v>
      </c>
    </row>
    <row r="203" spans="1:6" x14ac:dyDescent="0.25">
      <c r="A203" s="24">
        <v>44042</v>
      </c>
      <c r="B203" s="23">
        <v>40.93</v>
      </c>
      <c r="C203" s="23">
        <f t="shared" si="8"/>
        <v>-2.8483289141151464E-2</v>
      </c>
      <c r="D203" s="23">
        <f t="shared" si="9"/>
        <v>-2.8896809222668365E-2</v>
      </c>
      <c r="E203" s="23">
        <v>0.18942677699011151</v>
      </c>
      <c r="F203" s="23">
        <v>0.19656445311326975</v>
      </c>
    </row>
    <row r="204" spans="1:6" x14ac:dyDescent="0.25">
      <c r="A204" s="24">
        <v>44043</v>
      </c>
      <c r="B204" s="23">
        <v>40.090000000000003</v>
      </c>
      <c r="C204" s="23">
        <f t="shared" si="8"/>
        <v>-2.052284387979468E-2</v>
      </c>
      <c r="D204" s="23">
        <f t="shared" si="9"/>
        <v>-2.0736363849895911E-2</v>
      </c>
      <c r="E204" s="23">
        <v>0.19738722225146832</v>
      </c>
      <c r="F204" s="23">
        <v>0.20472489848604219</v>
      </c>
    </row>
    <row r="205" spans="1:6" x14ac:dyDescent="0.25">
      <c r="A205" s="24">
        <v>44046</v>
      </c>
      <c r="B205" s="23">
        <v>41.290000999999997</v>
      </c>
      <c r="C205" s="23">
        <f t="shared" si="8"/>
        <v>2.9932676477924497E-2</v>
      </c>
      <c r="D205" s="23">
        <f t="shared" si="9"/>
        <v>2.9493437462521949E-2</v>
      </c>
      <c r="E205" s="23">
        <v>0.24784274260918748</v>
      </c>
      <c r="F205" s="23">
        <v>0.25495469979846008</v>
      </c>
    </row>
    <row r="206" spans="1:6" x14ac:dyDescent="0.25">
      <c r="A206" s="24">
        <v>44047</v>
      </c>
      <c r="B206" s="23">
        <v>41.130001</v>
      </c>
      <c r="C206" s="23">
        <f t="shared" si="8"/>
        <v>-3.8750301798248102E-3</v>
      </c>
      <c r="D206" s="23">
        <f t="shared" si="9"/>
        <v>-3.8825575614518798E-3</v>
      </c>
      <c r="E206" s="23">
        <v>0.21403503595143819</v>
      </c>
      <c r="F206" s="23">
        <v>0.22157870477448621</v>
      </c>
    </row>
    <row r="207" spans="1:6" x14ac:dyDescent="0.25">
      <c r="A207" s="24">
        <v>44048</v>
      </c>
      <c r="B207" s="23">
        <v>41.73</v>
      </c>
      <c r="C207" s="23">
        <f t="shared" si="8"/>
        <v>1.4587867381768283E-2</v>
      </c>
      <c r="D207" s="23">
        <f t="shared" si="9"/>
        <v>1.4482488047975356E-2</v>
      </c>
      <c r="E207" s="23">
        <v>0.23249793351303127</v>
      </c>
      <c r="F207" s="23">
        <v>0.23994375038391347</v>
      </c>
    </row>
    <row r="208" spans="1:6" x14ac:dyDescent="0.25">
      <c r="A208" s="24">
        <v>44049</v>
      </c>
      <c r="B208" s="23">
        <v>40.709999000000003</v>
      </c>
      <c r="C208" s="23">
        <f t="shared" si="8"/>
        <v>-2.4442870836328626E-2</v>
      </c>
      <c r="D208" s="23">
        <f t="shared" si="9"/>
        <v>-2.4746556652563156E-2</v>
      </c>
      <c r="E208" s="23">
        <v>0.19346719529493436</v>
      </c>
      <c r="F208" s="23">
        <v>0.20071470568337496</v>
      </c>
    </row>
    <row r="209" spans="1:6" x14ac:dyDescent="0.25">
      <c r="A209" s="24">
        <v>44050</v>
      </c>
      <c r="B209" s="23">
        <v>40.040000999999997</v>
      </c>
      <c r="C209" s="23">
        <f t="shared" si="8"/>
        <v>-1.6457824034827578E-2</v>
      </c>
      <c r="D209" s="23">
        <f t="shared" si="9"/>
        <v>-1.6594758528853601E-2</v>
      </c>
      <c r="E209" s="23">
        <v>0.20145224209643542</v>
      </c>
      <c r="F209" s="23">
        <v>0.20886650380708449</v>
      </c>
    </row>
    <row r="210" spans="1:6" x14ac:dyDescent="0.25">
      <c r="A210" s="24">
        <v>44053</v>
      </c>
      <c r="B210" s="23">
        <v>41.549999</v>
      </c>
      <c r="C210" s="23">
        <f t="shared" si="8"/>
        <v>3.7712236820373786E-2</v>
      </c>
      <c r="D210" s="23">
        <f t="shared" si="9"/>
        <v>3.7018517812023741E-2</v>
      </c>
      <c r="E210" s="23">
        <v>0.25562230295163679</v>
      </c>
      <c r="F210" s="23">
        <v>0.26247978014796181</v>
      </c>
    </row>
    <row r="211" spans="1:6" x14ac:dyDescent="0.25">
      <c r="A211" s="24">
        <v>44054</v>
      </c>
      <c r="B211" s="23">
        <v>41.619999</v>
      </c>
      <c r="C211" s="23">
        <f t="shared" si="8"/>
        <v>1.6847172487296639E-3</v>
      </c>
      <c r="D211" s="23">
        <f t="shared" si="9"/>
        <v>1.6832997045098225E-3</v>
      </c>
      <c r="E211" s="23">
        <v>0.21959478337999266</v>
      </c>
      <c r="F211" s="23">
        <v>0.22714456204044792</v>
      </c>
    </row>
    <row r="212" spans="1:6" x14ac:dyDescent="0.25">
      <c r="A212" s="24">
        <v>44055</v>
      </c>
      <c r="B212" s="23">
        <v>41.299999</v>
      </c>
      <c r="C212" s="23">
        <f t="shared" si="8"/>
        <v>-7.6886114293275281E-3</v>
      </c>
      <c r="D212" s="23">
        <f t="shared" si="9"/>
        <v>-7.7183211846662296E-3</v>
      </c>
      <c r="E212" s="23">
        <v>0.21022145470193546</v>
      </c>
      <c r="F212" s="23">
        <v>0.21774294115127188</v>
      </c>
    </row>
    <row r="213" spans="1:6" x14ac:dyDescent="0.25">
      <c r="A213" s="24">
        <v>44056</v>
      </c>
      <c r="B213" s="23">
        <v>41.299999</v>
      </c>
      <c r="C213" s="23">
        <f t="shared" si="8"/>
        <v>0</v>
      </c>
      <c r="D213" s="23">
        <f t="shared" si="9"/>
        <v>0</v>
      </c>
      <c r="E213" s="23">
        <v>0.21791006613126299</v>
      </c>
      <c r="F213" s="23">
        <v>0.22546126233593811</v>
      </c>
    </row>
    <row r="214" spans="1:6" x14ac:dyDescent="0.25">
      <c r="A214" s="24">
        <v>44057</v>
      </c>
      <c r="B214" s="23">
        <v>41.450001</v>
      </c>
      <c r="C214" s="23">
        <f t="shared" si="8"/>
        <v>3.632009773172165E-3</v>
      </c>
      <c r="D214" s="23">
        <f t="shared" si="9"/>
        <v>3.6254299528443038E-3</v>
      </c>
      <c r="E214" s="23">
        <v>0.22154207590443514</v>
      </c>
      <c r="F214" s="23">
        <v>0.22908669228878242</v>
      </c>
    </row>
    <row r="215" spans="1:6" x14ac:dyDescent="0.25">
      <c r="A215" s="24">
        <v>44060</v>
      </c>
      <c r="B215" s="23">
        <v>43.59</v>
      </c>
      <c r="C215" s="23">
        <f t="shared" si="8"/>
        <v>5.162844266276382E-2</v>
      </c>
      <c r="D215" s="23">
        <f t="shared" si="9"/>
        <v>5.0339860543545223E-2</v>
      </c>
      <c r="E215" s="23">
        <v>0.2695385087940268</v>
      </c>
      <c r="F215" s="23">
        <v>0.27580112287948333</v>
      </c>
    </row>
    <row r="216" spans="1:6" x14ac:dyDescent="0.25">
      <c r="A216" s="24">
        <v>44061</v>
      </c>
      <c r="B216" s="23">
        <v>44.830002</v>
      </c>
      <c r="C216" s="23">
        <f t="shared" si="8"/>
        <v>2.844693737095657E-2</v>
      </c>
      <c r="D216" s="23">
        <f t="shared" si="9"/>
        <v>2.8049836530028245E-2</v>
      </c>
      <c r="E216" s="23">
        <v>0.24635700350221956</v>
      </c>
      <c r="F216" s="23">
        <v>0.25351109886596634</v>
      </c>
    </row>
    <row r="217" spans="1:6" x14ac:dyDescent="0.25">
      <c r="A217" s="24">
        <v>44062</v>
      </c>
      <c r="B217" s="23">
        <v>44.860000999999997</v>
      </c>
      <c r="C217" s="23">
        <f t="shared" si="8"/>
        <v>6.691723993230372E-4</v>
      </c>
      <c r="D217" s="23">
        <f t="shared" si="9"/>
        <v>6.6894860330624193E-4</v>
      </c>
      <c r="E217" s="23">
        <v>0.21857923853058603</v>
      </c>
      <c r="F217" s="23">
        <v>0.22613021093924435</v>
      </c>
    </row>
    <row r="218" spans="1:6" x14ac:dyDescent="0.25">
      <c r="A218" s="24">
        <v>44063</v>
      </c>
      <c r="B218" s="23">
        <v>43.650002000000001</v>
      </c>
      <c r="C218" s="23">
        <f t="shared" si="8"/>
        <v>-2.6972781387142555E-2</v>
      </c>
      <c r="D218" s="23">
        <f t="shared" si="9"/>
        <v>-2.7343223279010648E-2</v>
      </c>
      <c r="E218" s="23">
        <v>0.19093728474412042</v>
      </c>
      <c r="F218" s="23">
        <v>0.19811803905692746</v>
      </c>
    </row>
    <row r="219" spans="1:6" x14ac:dyDescent="0.25">
      <c r="A219" s="24">
        <v>44064</v>
      </c>
      <c r="B219" s="23">
        <v>42.959999000000003</v>
      </c>
      <c r="C219" s="23">
        <f t="shared" si="8"/>
        <v>-1.5807628141689369E-2</v>
      </c>
      <c r="D219" s="23">
        <f t="shared" si="9"/>
        <v>-1.5933901181483398E-2</v>
      </c>
      <c r="E219" s="23">
        <v>0.20210243798957361</v>
      </c>
      <c r="F219" s="23">
        <v>0.20952736115445469</v>
      </c>
    </row>
    <row r="220" spans="1:6" x14ac:dyDescent="0.25">
      <c r="A220" s="24">
        <v>44067</v>
      </c>
      <c r="B220" s="23">
        <v>42.060001</v>
      </c>
      <c r="C220" s="23">
        <f t="shared" si="8"/>
        <v>-2.0949674603111691E-2</v>
      </c>
      <c r="D220" s="23">
        <f t="shared" si="9"/>
        <v>-2.1172232873029495E-2</v>
      </c>
      <c r="E220" s="23">
        <v>0.19696039152815131</v>
      </c>
      <c r="F220" s="23">
        <v>0.20428902946290861</v>
      </c>
    </row>
    <row r="221" spans="1:6" x14ac:dyDescent="0.25">
      <c r="A221" s="24">
        <v>44068</v>
      </c>
      <c r="B221" s="23">
        <v>43.799999</v>
      </c>
      <c r="C221" s="23">
        <f t="shared" si="8"/>
        <v>4.1369423647897675E-2</v>
      </c>
      <c r="D221" s="23">
        <f t="shared" si="9"/>
        <v>4.0536600501237752E-2</v>
      </c>
      <c r="E221" s="23">
        <v>0.25927948977916065</v>
      </c>
      <c r="F221" s="23">
        <v>0.26599786283717586</v>
      </c>
    </row>
    <row r="222" spans="1:6" x14ac:dyDescent="0.25">
      <c r="A222" s="24">
        <v>44069</v>
      </c>
      <c r="B222" s="23">
        <v>43.07</v>
      </c>
      <c r="C222" s="23">
        <f t="shared" si="8"/>
        <v>-1.6666644216133415E-2</v>
      </c>
      <c r="D222" s="23">
        <f t="shared" si="9"/>
        <v>-1.6807095485330711E-2</v>
      </c>
      <c r="E222" s="23">
        <v>0.20124342191512956</v>
      </c>
      <c r="F222" s="23">
        <v>0.20865416685060739</v>
      </c>
    </row>
    <row r="223" spans="1:6" x14ac:dyDescent="0.25">
      <c r="A223" s="24">
        <v>44070</v>
      </c>
      <c r="B223" s="23">
        <v>43.029998999999997</v>
      </c>
      <c r="C223" s="23">
        <f t="shared" si="8"/>
        <v>-9.2874390527057649E-4</v>
      </c>
      <c r="D223" s="23">
        <f t="shared" si="9"/>
        <v>-9.2917545511153675E-4</v>
      </c>
      <c r="E223" s="23">
        <v>0.21698132222599242</v>
      </c>
      <c r="F223" s="23">
        <v>0.22453208688082657</v>
      </c>
    </row>
    <row r="224" spans="1:6" x14ac:dyDescent="0.25">
      <c r="A224" s="24">
        <v>44071</v>
      </c>
      <c r="B224" s="23">
        <v>41.970001000000003</v>
      </c>
      <c r="C224" s="23">
        <f t="shared" si="8"/>
        <v>-2.4633930388889697E-2</v>
      </c>
      <c r="D224" s="23">
        <f t="shared" si="9"/>
        <v>-2.4942422438865602E-2</v>
      </c>
      <c r="E224" s="23">
        <v>0.19327613574237329</v>
      </c>
      <c r="F224" s="23">
        <v>0.2005188398970725</v>
      </c>
    </row>
    <row r="225" spans="1:6" x14ac:dyDescent="0.25">
      <c r="A225" s="24">
        <v>44074</v>
      </c>
      <c r="B225" s="23">
        <v>40.419998</v>
      </c>
      <c r="C225" s="23">
        <f t="shared" si="8"/>
        <v>-3.6931211891083914E-2</v>
      </c>
      <c r="D225" s="23">
        <f t="shared" si="9"/>
        <v>-3.7630438677023606E-2</v>
      </c>
      <c r="E225" s="23">
        <v>0.18097885424017907</v>
      </c>
      <c r="F225" s="23">
        <v>0.18783082365891451</v>
      </c>
    </row>
    <row r="226" spans="1:6" x14ac:dyDescent="0.25">
      <c r="A226" s="24">
        <v>44075</v>
      </c>
      <c r="B226" s="23">
        <v>42.080002</v>
      </c>
      <c r="C226" s="23">
        <f t="shared" si="8"/>
        <v>4.1068878825773342E-2</v>
      </c>
      <c r="D226" s="23">
        <f t="shared" si="9"/>
        <v>4.0247953462951944E-2</v>
      </c>
      <c r="E226" s="23">
        <v>0.25897894495703633</v>
      </c>
      <c r="F226" s="23">
        <v>0.26570921579889006</v>
      </c>
    </row>
    <row r="227" spans="1:6" x14ac:dyDescent="0.25">
      <c r="A227" s="24">
        <v>44076</v>
      </c>
      <c r="B227" s="23">
        <v>41.200001</v>
      </c>
      <c r="C227" s="23">
        <f t="shared" si="8"/>
        <v>-2.0912570298832211E-2</v>
      </c>
      <c r="D227" s="23">
        <f t="shared" si="9"/>
        <v>-2.1134335330645321E-2</v>
      </c>
      <c r="E227" s="23">
        <v>0.19699749583243076</v>
      </c>
      <c r="F227" s="23">
        <v>0.20432692700529279</v>
      </c>
    </row>
    <row r="228" spans="1:6" x14ac:dyDescent="0.25">
      <c r="A228" s="24">
        <v>44077</v>
      </c>
      <c r="B228" s="23">
        <v>40.259998000000003</v>
      </c>
      <c r="C228" s="23">
        <f t="shared" si="8"/>
        <v>-2.2815606242339588E-2</v>
      </c>
      <c r="D228" s="23">
        <f t="shared" si="9"/>
        <v>-2.3079910092779661E-2</v>
      </c>
      <c r="E228" s="23">
        <v>0.1950944598889234</v>
      </c>
      <c r="F228" s="23">
        <v>0.20238135224315845</v>
      </c>
    </row>
    <row r="229" spans="1:6" x14ac:dyDescent="0.25">
      <c r="A229" s="24">
        <v>44078</v>
      </c>
      <c r="B229" s="23">
        <v>40.080002</v>
      </c>
      <c r="C229" s="23">
        <f t="shared" si="8"/>
        <v>-4.470839765069106E-3</v>
      </c>
      <c r="D229" s="23">
        <f t="shared" si="9"/>
        <v>-4.4808638577377036E-3</v>
      </c>
      <c r="E229" s="23">
        <v>0.21343922636619389</v>
      </c>
      <c r="F229" s="23">
        <v>0.22098039847820039</v>
      </c>
    </row>
    <row r="230" spans="1:6" x14ac:dyDescent="0.25">
      <c r="A230" s="24">
        <v>44081</v>
      </c>
      <c r="B230" s="23">
        <v>41.189999</v>
      </c>
      <c r="C230" s="23">
        <f t="shared" si="8"/>
        <v>2.7694534546180909E-2</v>
      </c>
      <c r="D230" s="23">
        <f t="shared" si="9"/>
        <v>2.7317977493444119E-2</v>
      </c>
      <c r="E230" s="23">
        <v>0.24560460067744389</v>
      </c>
      <c r="F230" s="23">
        <v>0.25277923982938222</v>
      </c>
    </row>
    <row r="231" spans="1:6" x14ac:dyDescent="0.25">
      <c r="A231" s="24">
        <v>44082</v>
      </c>
      <c r="B231" s="23">
        <v>40.099997999999999</v>
      </c>
      <c r="C231" s="23">
        <f t="shared" si="8"/>
        <v>-2.6462758593414893E-2</v>
      </c>
      <c r="D231" s="23">
        <f t="shared" si="9"/>
        <v>-2.6819199733041199E-2</v>
      </c>
      <c r="E231" s="23">
        <v>0.19144730753784811</v>
      </c>
      <c r="F231" s="23">
        <v>0.19864206260289691</v>
      </c>
    </row>
    <row r="232" spans="1:6" x14ac:dyDescent="0.25">
      <c r="A232" s="24">
        <v>44083</v>
      </c>
      <c r="B232" s="23">
        <v>40.959999000000003</v>
      </c>
      <c r="C232" s="23">
        <f t="shared" si="8"/>
        <v>2.1446410047202595E-2</v>
      </c>
      <c r="D232" s="23">
        <f t="shared" si="9"/>
        <v>2.1219671879979005E-2</v>
      </c>
      <c r="E232" s="23">
        <v>0.23935647617846559</v>
      </c>
      <c r="F232" s="23">
        <v>0.24668093421591711</v>
      </c>
    </row>
    <row r="233" spans="1:6" x14ac:dyDescent="0.25">
      <c r="A233" s="24">
        <v>44084</v>
      </c>
      <c r="B233" s="23">
        <v>40.009998000000003</v>
      </c>
      <c r="C233" s="23">
        <f t="shared" si="8"/>
        <v>-2.3193384355307239E-2</v>
      </c>
      <c r="D233" s="23">
        <f t="shared" si="9"/>
        <v>-2.3466583435550293E-2</v>
      </c>
      <c r="E233" s="23">
        <v>0.19471668177595575</v>
      </c>
      <c r="F233" s="23">
        <v>0.2019946789003878</v>
      </c>
    </row>
    <row r="234" spans="1:6" x14ac:dyDescent="0.25">
      <c r="A234" s="24">
        <v>44085</v>
      </c>
      <c r="B234" s="23">
        <v>39.630001</v>
      </c>
      <c r="C234" s="23">
        <f t="shared" si="8"/>
        <v>-9.4975510871058537E-3</v>
      </c>
      <c r="D234" s="23">
        <f t="shared" si="9"/>
        <v>-9.542940445886966E-3</v>
      </c>
      <c r="E234" s="23">
        <v>0.20841251504415714</v>
      </c>
      <c r="F234" s="23">
        <v>0.21591832189005114</v>
      </c>
    </row>
    <row r="235" spans="1:6" x14ac:dyDescent="0.25">
      <c r="A235" s="24">
        <v>44088</v>
      </c>
      <c r="B235" s="23">
        <v>40.099997999999999</v>
      </c>
      <c r="C235" s="23">
        <f t="shared" si="8"/>
        <v>1.1859626246287487E-2</v>
      </c>
      <c r="D235" s="23">
        <f t="shared" si="9"/>
        <v>1.1789852001458235E-2</v>
      </c>
      <c r="E235" s="23">
        <v>0.22976969237755046</v>
      </c>
      <c r="F235" s="23">
        <v>0.23725111433739635</v>
      </c>
    </row>
    <row r="236" spans="1:6" x14ac:dyDescent="0.25">
      <c r="A236" s="24">
        <v>44089</v>
      </c>
      <c r="B236" s="23">
        <v>39.919998</v>
      </c>
      <c r="C236" s="23">
        <f t="shared" si="8"/>
        <v>-4.4887782787420517E-3</v>
      </c>
      <c r="D236" s="23">
        <f t="shared" si="9"/>
        <v>-4.4988830941489651E-3</v>
      </c>
      <c r="E236" s="23">
        <v>0.21342128785252093</v>
      </c>
      <c r="F236" s="23">
        <v>0.22096237924178913</v>
      </c>
    </row>
    <row r="237" spans="1:6" x14ac:dyDescent="0.25">
      <c r="A237" s="24">
        <v>44091</v>
      </c>
      <c r="B237" s="23">
        <v>38.889999000000003</v>
      </c>
      <c r="C237" s="23">
        <f t="shared" si="8"/>
        <v>-2.580157944897684E-2</v>
      </c>
      <c r="D237" s="23">
        <f t="shared" si="9"/>
        <v>-2.614027888895697E-2</v>
      </c>
      <c r="E237" s="23">
        <v>0.19210848668228614</v>
      </c>
      <c r="F237" s="23">
        <v>0.19932098344698113</v>
      </c>
    </row>
    <row r="238" spans="1:6" x14ac:dyDescent="0.25">
      <c r="A238" s="24">
        <v>44092</v>
      </c>
      <c r="B238" s="23">
        <v>37.409999999999997</v>
      </c>
      <c r="C238" s="23">
        <f t="shared" si="8"/>
        <v>-3.8056030806275065E-2</v>
      </c>
      <c r="D238" s="23">
        <f t="shared" si="9"/>
        <v>-3.8799074094049944E-2</v>
      </c>
      <c r="E238" s="23">
        <v>0.17985403532498792</v>
      </c>
      <c r="F238" s="23">
        <v>0.18666218824188816</v>
      </c>
    </row>
    <row r="239" spans="1:6" x14ac:dyDescent="0.25">
      <c r="A239" s="24">
        <v>44095</v>
      </c>
      <c r="B239" s="23">
        <v>39.090000000000003</v>
      </c>
      <c r="C239" s="23">
        <f t="shared" si="8"/>
        <v>4.4907778668805319E-2</v>
      </c>
      <c r="D239" s="23">
        <f t="shared" si="9"/>
        <v>4.3928631444808776E-2</v>
      </c>
      <c r="E239" s="23">
        <v>0.26281784480006831</v>
      </c>
      <c r="F239" s="23">
        <v>0.26938989378074685</v>
      </c>
    </row>
    <row r="240" spans="1:6" x14ac:dyDescent="0.25">
      <c r="A240" s="24">
        <v>44096</v>
      </c>
      <c r="B240" s="23">
        <v>39.709999000000003</v>
      </c>
      <c r="C240" s="23">
        <f t="shared" si="8"/>
        <v>1.5860808390892808E-2</v>
      </c>
      <c r="D240" s="23">
        <f t="shared" si="9"/>
        <v>1.5736340155722745E-2</v>
      </c>
      <c r="E240" s="23">
        <v>0.23377087452215581</v>
      </c>
      <c r="F240" s="23">
        <v>0.24119760249166086</v>
      </c>
    </row>
    <row r="241" spans="1:6" x14ac:dyDescent="0.25">
      <c r="A241" s="24">
        <v>44097</v>
      </c>
      <c r="B241" s="23">
        <v>39.740001999999997</v>
      </c>
      <c r="C241" s="23">
        <f t="shared" si="8"/>
        <v>7.5555277651841689E-4</v>
      </c>
      <c r="D241" s="23">
        <f t="shared" si="9"/>
        <v>7.5526749020954321E-4</v>
      </c>
      <c r="E241" s="23">
        <v>0.21866561890778141</v>
      </c>
      <c r="F241" s="23">
        <v>0.22621652982614765</v>
      </c>
    </row>
    <row r="242" spans="1:6" x14ac:dyDescent="0.25">
      <c r="A242" s="24">
        <v>44098</v>
      </c>
      <c r="B242" s="23">
        <v>39.380001</v>
      </c>
      <c r="C242" s="23">
        <f t="shared" si="8"/>
        <v>-9.0589074454499752E-3</v>
      </c>
      <c r="D242" s="23">
        <f t="shared" si="9"/>
        <v>-9.1001888462158339E-3</v>
      </c>
      <c r="E242" s="23">
        <v>0.208851158685813</v>
      </c>
      <c r="F242" s="23">
        <v>0.21636107348972228</v>
      </c>
    </row>
    <row r="243" spans="1:6" x14ac:dyDescent="0.25">
      <c r="A243" s="24">
        <v>44099</v>
      </c>
      <c r="B243" s="23">
        <v>39.619999</v>
      </c>
      <c r="C243" s="23">
        <f t="shared" si="8"/>
        <v>6.0944132530621302E-3</v>
      </c>
      <c r="D243" s="23">
        <f t="shared" si="9"/>
        <v>6.0759174260465966E-3</v>
      </c>
      <c r="E243" s="23">
        <v>0.22400447938432511</v>
      </c>
      <c r="F243" s="23">
        <v>0.23153717976198471</v>
      </c>
    </row>
    <row r="244" spans="1:6" x14ac:dyDescent="0.25">
      <c r="A244" s="24">
        <v>44102</v>
      </c>
      <c r="B244" s="23">
        <v>39.900002000000001</v>
      </c>
      <c r="C244" s="23">
        <f t="shared" si="8"/>
        <v>7.0672137068958701E-3</v>
      </c>
      <c r="D244" s="23">
        <f t="shared" si="9"/>
        <v>7.0423579905031751E-3</v>
      </c>
      <c r="E244" s="23">
        <v>0.22497727983815885</v>
      </c>
      <c r="F244" s="23">
        <v>0.23250362032644128</v>
      </c>
    </row>
    <row r="245" spans="1:6" x14ac:dyDescent="0.25">
      <c r="A245" s="24">
        <v>44103</v>
      </c>
      <c r="B245" s="23">
        <v>40.919998</v>
      </c>
      <c r="C245" s="23">
        <f t="shared" si="8"/>
        <v>2.5563808242415602E-2</v>
      </c>
      <c r="D245" s="23">
        <f t="shared" si="9"/>
        <v>2.5242518186439446E-2</v>
      </c>
      <c r="E245" s="23">
        <v>0.24347387437367859</v>
      </c>
      <c r="F245" s="23">
        <v>0.25070378052237752</v>
      </c>
    </row>
    <row r="246" spans="1:6" x14ac:dyDescent="0.25">
      <c r="A246" s="24">
        <v>44104</v>
      </c>
      <c r="B246" s="23">
        <v>41.369999</v>
      </c>
      <c r="C246" s="23">
        <f t="shared" si="8"/>
        <v>1.0997092424100323E-2</v>
      </c>
      <c r="D246" s="23">
        <f t="shared" si="9"/>
        <v>1.0937064093645225E-2</v>
      </c>
      <c r="E246" s="23">
        <v>0.22890715855536331</v>
      </c>
      <c r="F246" s="23">
        <v>0.23639832642958333</v>
      </c>
    </row>
    <row r="247" spans="1:6" x14ac:dyDescent="0.25">
      <c r="A247" s="24">
        <v>44105</v>
      </c>
      <c r="B247" s="23">
        <v>39.310001</v>
      </c>
      <c r="C247" s="23">
        <f t="shared" si="8"/>
        <v>-4.9794489963608655E-2</v>
      </c>
      <c r="D247" s="23">
        <f t="shared" si="9"/>
        <v>-5.107699142862622E-2</v>
      </c>
      <c r="E247" s="23">
        <v>0.16811557616765432</v>
      </c>
      <c r="F247" s="23">
        <v>0.1743842709073119</v>
      </c>
    </row>
    <row r="248" spans="1:6" x14ac:dyDescent="0.25">
      <c r="A248" s="24">
        <v>44106</v>
      </c>
      <c r="B248" s="23">
        <v>38.939999</v>
      </c>
      <c r="C248" s="23">
        <f t="shared" si="8"/>
        <v>-9.4124139045430062E-3</v>
      </c>
      <c r="D248" s="23">
        <f t="shared" si="9"/>
        <v>-9.4569906090691686E-3</v>
      </c>
      <c r="E248" s="23">
        <v>0.20849765222671998</v>
      </c>
      <c r="F248" s="23">
        <v>0.21600427172686892</v>
      </c>
    </row>
    <row r="249" spans="1:6" x14ac:dyDescent="0.25">
      <c r="A249" s="24">
        <v>44109</v>
      </c>
      <c r="B249" s="23">
        <v>39.470001000000003</v>
      </c>
      <c r="C249" s="23">
        <f t="shared" si="8"/>
        <v>1.3610734812807859E-2</v>
      </c>
      <c r="D249" s="23">
        <f t="shared" si="9"/>
        <v>1.3518940746934336E-2</v>
      </c>
      <c r="E249" s="23">
        <v>0.23152080094407085</v>
      </c>
      <c r="F249" s="23">
        <v>0.23898020308287243</v>
      </c>
    </row>
    <row r="250" spans="1:6" x14ac:dyDescent="0.25">
      <c r="A250" s="24">
        <v>44110</v>
      </c>
      <c r="B250" s="23">
        <v>39.240001999999997</v>
      </c>
      <c r="C250" s="23">
        <f t="shared" si="8"/>
        <v>-5.827185056316732E-3</v>
      </c>
      <c r="D250" s="23">
        <f t="shared" si="9"/>
        <v>-5.8442293448929686E-3</v>
      </c>
      <c r="E250" s="23">
        <v>0.21208288107494627</v>
      </c>
      <c r="F250" s="23">
        <v>0.21961703299104512</v>
      </c>
    </row>
    <row r="251" spans="1:6" x14ac:dyDescent="0.25">
      <c r="A251" s="24">
        <v>44111</v>
      </c>
      <c r="B251" s="23">
        <v>40.590000000000003</v>
      </c>
      <c r="C251" s="23">
        <f t="shared" si="8"/>
        <v>3.4403617002873921E-2</v>
      </c>
      <c r="D251" s="23">
        <f t="shared" si="9"/>
        <v>3.3825045185245844E-2</v>
      </c>
      <c r="E251" s="23">
        <v>0.25231368313413693</v>
      </c>
      <c r="F251" s="23">
        <v>0.25928630752118398</v>
      </c>
    </row>
    <row r="252" spans="1:6" x14ac:dyDescent="0.25">
      <c r="A252" s="24">
        <v>44112</v>
      </c>
      <c r="B252" s="23">
        <v>41.549999</v>
      </c>
      <c r="C252" s="23">
        <f t="shared" si="8"/>
        <v>2.3651120965755019E-2</v>
      </c>
      <c r="D252" s="23">
        <f t="shared" si="9"/>
        <v>2.3375766383261803E-2</v>
      </c>
      <c r="E252" s="23">
        <v>0.24156118709701802</v>
      </c>
      <c r="F252" s="23">
        <v>0.24883702871919991</v>
      </c>
    </row>
    <row r="253" spans="1:6" x14ac:dyDescent="0.25">
      <c r="A253" s="24">
        <v>44113</v>
      </c>
      <c r="B253" s="23">
        <v>41.549999</v>
      </c>
      <c r="C253" s="23">
        <f t="shared" si="8"/>
        <v>0</v>
      </c>
      <c r="D253" s="23">
        <f t="shared" si="9"/>
        <v>0</v>
      </c>
      <c r="E253" s="23">
        <v>0.21791006613126299</v>
      </c>
      <c r="F253" s="23">
        <v>0.22546126233593811</v>
      </c>
    </row>
    <row r="254" spans="1:6" x14ac:dyDescent="0.25">
      <c r="A254" s="24">
        <v>44116</v>
      </c>
      <c r="B254" s="23">
        <v>40.590000000000003</v>
      </c>
      <c r="C254" s="23">
        <f t="shared" si="8"/>
        <v>-2.3104669629474512E-2</v>
      </c>
      <c r="D254" s="23">
        <f t="shared" si="9"/>
        <v>-2.3375766383261807E-2</v>
      </c>
      <c r="E254" s="23">
        <v>0.19480539650178846</v>
      </c>
      <c r="F254" s="23">
        <v>0.2020854959526763</v>
      </c>
    </row>
    <row r="255" spans="1:6" x14ac:dyDescent="0.25">
      <c r="A255" s="24">
        <v>44117</v>
      </c>
      <c r="B255" s="23">
        <v>40.740001999999997</v>
      </c>
      <c r="C255" s="23">
        <f t="shared" si="8"/>
        <v>3.6955407735893946E-3</v>
      </c>
      <c r="D255" s="23">
        <f t="shared" si="9"/>
        <v>3.688729039653775E-3</v>
      </c>
      <c r="E255" s="23">
        <v>0.22160560690485237</v>
      </c>
      <c r="F255" s="23">
        <v>0.22914999137559189</v>
      </c>
    </row>
    <row r="256" spans="1:6" x14ac:dyDescent="0.25">
      <c r="A256" s="24">
        <v>44118</v>
      </c>
      <c r="B256" s="23">
        <v>41.349997999999999</v>
      </c>
      <c r="C256" s="23">
        <f t="shared" si="8"/>
        <v>1.4972900590432039E-2</v>
      </c>
      <c r="D256" s="23">
        <f t="shared" si="9"/>
        <v>1.4861913211645228E-2</v>
      </c>
      <c r="E256" s="23">
        <v>0.23288296672169503</v>
      </c>
      <c r="F256" s="23">
        <v>0.24032317554758334</v>
      </c>
    </row>
    <row r="257" spans="1:6" x14ac:dyDescent="0.25">
      <c r="A257" s="24">
        <v>44119</v>
      </c>
      <c r="B257" s="23">
        <v>41.25</v>
      </c>
      <c r="C257" s="23">
        <f t="shared" si="8"/>
        <v>-2.4183314349857858E-3</v>
      </c>
      <c r="D257" s="23">
        <f t="shared" si="9"/>
        <v>-2.4212603214154678E-3</v>
      </c>
      <c r="E257" s="23">
        <v>0.21549173469627719</v>
      </c>
      <c r="F257" s="23">
        <v>0.22304000201452262</v>
      </c>
    </row>
  </sheetData>
  <mergeCells count="2">
    <mergeCell ref="H16:I16"/>
    <mergeCell ref="J16:K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7CFB-8965-4E40-A1E3-505DDD4122C4}">
  <sheetPr>
    <tabColor theme="4" tint="-0.249977111117893"/>
  </sheetPr>
  <dimension ref="A1:R253"/>
  <sheetViews>
    <sheetView showGridLines="0" zoomScale="80" zoomScaleNormal="80" workbookViewId="0">
      <selection activeCell="E4" sqref="E4"/>
    </sheetView>
  </sheetViews>
  <sheetFormatPr baseColWidth="10" defaultColWidth="9.140625" defaultRowHeight="15" x14ac:dyDescent="0.25"/>
  <cols>
    <col min="1" max="1" width="12.5703125" customWidth="1"/>
    <col min="2" max="2" width="11.7109375" customWidth="1"/>
    <col min="3" max="3" width="21.140625" customWidth="1"/>
    <col min="4" max="4" width="14.7109375" customWidth="1"/>
    <col min="5" max="5" width="11" customWidth="1"/>
    <col min="6" max="6" width="15.85546875" customWidth="1"/>
    <col min="7" max="7" width="11.42578125" customWidth="1"/>
    <col min="9" max="9" width="12.85546875" customWidth="1"/>
    <col min="10" max="10" width="10.7109375" customWidth="1"/>
    <col min="11" max="11" width="14" customWidth="1"/>
  </cols>
  <sheetData>
    <row r="1" spans="1:16" x14ac:dyDescent="0.25">
      <c r="A1" s="35" t="s">
        <v>0</v>
      </c>
      <c r="B1" t="s">
        <v>52</v>
      </c>
      <c r="C1" t="s">
        <v>2</v>
      </c>
      <c r="D1" t="s">
        <v>53</v>
      </c>
      <c r="E1" s="81" t="s">
        <v>244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</row>
    <row r="2" spans="1:16" x14ac:dyDescent="0.25">
      <c r="A2" s="35" t="s">
        <v>54</v>
      </c>
      <c r="B2" s="36">
        <v>34.42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spans="1:16" ht="15.75" thickBot="1" x14ac:dyDescent="0.3">
      <c r="A3" s="35" t="s">
        <v>55</v>
      </c>
      <c r="B3" s="36">
        <v>34.58</v>
      </c>
      <c r="C3">
        <v>-4.561154423E-3</v>
      </c>
      <c r="D3">
        <v>-4.5715882270000001E-3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4" spans="1:16" ht="15.75" thickBot="1" x14ac:dyDescent="0.3">
      <c r="A4" s="35" t="s">
        <v>56</v>
      </c>
      <c r="B4" s="36">
        <v>33.57</v>
      </c>
      <c r="C4">
        <v>2.9947172340000001E-2</v>
      </c>
      <c r="D4">
        <v>2.9507511940000002E-2</v>
      </c>
      <c r="G4" s="82" t="s">
        <v>57</v>
      </c>
      <c r="H4" s="83"/>
      <c r="I4" s="83"/>
      <c r="J4" s="83"/>
      <c r="K4" s="83"/>
      <c r="L4" s="83"/>
      <c r="M4" s="83"/>
      <c r="N4" s="83"/>
      <c r="O4" s="83"/>
      <c r="P4" s="84"/>
    </row>
    <row r="5" spans="1:16" x14ac:dyDescent="0.25">
      <c r="A5" s="35" t="s">
        <v>58</v>
      </c>
      <c r="B5" s="36">
        <v>33.72</v>
      </c>
      <c r="C5">
        <v>-4.3845893990000001E-3</v>
      </c>
      <c r="D5">
        <v>-4.3942299009999998E-3</v>
      </c>
    </row>
    <row r="6" spans="1:16" ht="15.75" thickBot="1" x14ac:dyDescent="0.3">
      <c r="A6" s="35" t="s">
        <v>59</v>
      </c>
      <c r="B6" s="36">
        <v>33.28</v>
      </c>
      <c r="C6">
        <v>1.3329461460000001E-2</v>
      </c>
      <c r="D6">
        <v>1.324140582E-2</v>
      </c>
    </row>
    <row r="7" spans="1:16" ht="15.75" thickBot="1" x14ac:dyDescent="0.3">
      <c r="A7" s="35" t="s">
        <v>60</v>
      </c>
      <c r="B7" s="36">
        <v>33.130000000000003</v>
      </c>
      <c r="C7">
        <v>4.462862261E-3</v>
      </c>
      <c r="D7">
        <v>4.452933222E-3</v>
      </c>
      <c r="E7" s="4" t="s">
        <v>6</v>
      </c>
      <c r="F7" s="18">
        <v>2</v>
      </c>
    </row>
    <row r="8" spans="1:16" ht="30.75" thickBot="1" x14ac:dyDescent="0.3">
      <c r="A8" s="35" t="s">
        <v>61</v>
      </c>
      <c r="B8" s="36">
        <v>33.43</v>
      </c>
      <c r="C8">
        <v>-9.1390941210000003E-3</v>
      </c>
      <c r="D8">
        <v>-9.1811118409999993E-3</v>
      </c>
      <c r="E8" s="37" t="s">
        <v>62</v>
      </c>
      <c r="F8" s="38">
        <v>-3.3932802900000001E-4</v>
      </c>
    </row>
    <row r="9" spans="1:16" ht="30.75" thickBot="1" x14ac:dyDescent="0.3">
      <c r="A9" s="35" t="s">
        <v>63</v>
      </c>
      <c r="B9" s="36">
        <v>35.380000000000003</v>
      </c>
      <c r="C9">
        <v>-5.4889992120000002E-2</v>
      </c>
      <c r="D9">
        <v>-5.6453947810000002E-2</v>
      </c>
      <c r="E9" s="37" t="s">
        <v>64</v>
      </c>
      <c r="F9" s="38">
        <v>2.763902843E-2</v>
      </c>
    </row>
    <row r="10" spans="1:16" ht="15.75" thickBot="1" x14ac:dyDescent="0.3">
      <c r="A10" s="35" t="s">
        <v>65</v>
      </c>
      <c r="B10" s="36">
        <v>35.53</v>
      </c>
      <c r="C10">
        <v>-4.4383148199999998E-3</v>
      </c>
      <c r="D10">
        <v>-4.4481933790000002E-3</v>
      </c>
      <c r="E10" s="4" t="s">
        <v>7</v>
      </c>
      <c r="F10" s="2">
        <f>COUNT(C3:C253)</f>
        <v>251</v>
      </c>
    </row>
    <row r="11" spans="1:16" x14ac:dyDescent="0.25">
      <c r="A11" s="35" t="s">
        <v>66</v>
      </c>
      <c r="B11" s="36">
        <v>36.42</v>
      </c>
      <c r="C11">
        <v>-2.4357267679999999E-2</v>
      </c>
      <c r="D11">
        <v>-2.4658812530000001E-2</v>
      </c>
    </row>
    <row r="12" spans="1:16" x14ac:dyDescent="0.25">
      <c r="A12" s="35" t="s">
        <v>67</v>
      </c>
      <c r="B12" s="36">
        <v>36.43</v>
      </c>
      <c r="C12">
        <v>-2.7049112310000001E-4</v>
      </c>
      <c r="D12">
        <v>-2.705277124E-4</v>
      </c>
    </row>
    <row r="13" spans="1:16" x14ac:dyDescent="0.25">
      <c r="A13" s="35" t="s">
        <v>68</v>
      </c>
      <c r="B13" s="36">
        <v>35.229999999999997</v>
      </c>
      <c r="C13">
        <v>3.4135321670000003E-2</v>
      </c>
      <c r="D13">
        <v>3.3565639549999998E-2</v>
      </c>
    </row>
    <row r="14" spans="1:16" ht="19.5" customHeight="1" thickBot="1" x14ac:dyDescent="0.3">
      <c r="A14" s="39">
        <v>43476</v>
      </c>
      <c r="B14" s="36">
        <v>35.89</v>
      </c>
      <c r="C14">
        <v>-1.840143021E-2</v>
      </c>
      <c r="D14">
        <v>-1.85728426E-2</v>
      </c>
    </row>
    <row r="15" spans="1:16" ht="21" customHeight="1" x14ac:dyDescent="0.25">
      <c r="A15" s="39">
        <v>43566</v>
      </c>
      <c r="B15" s="36">
        <v>36.020000000000003</v>
      </c>
      <c r="C15">
        <v>-3.5578298750000002E-3</v>
      </c>
      <c r="D15">
        <v>-3.5641740029999998E-3</v>
      </c>
      <c r="E15" t="s">
        <v>36</v>
      </c>
      <c r="F15" s="40" t="s">
        <v>69</v>
      </c>
      <c r="G15" s="41" t="s">
        <v>70</v>
      </c>
      <c r="H15" s="41" t="s">
        <v>11</v>
      </c>
      <c r="I15" t="s">
        <v>39</v>
      </c>
      <c r="J15" t="s">
        <v>14</v>
      </c>
      <c r="K15" t="s">
        <v>71</v>
      </c>
    </row>
    <row r="16" spans="1:16" x14ac:dyDescent="0.25">
      <c r="A16" s="39">
        <v>43596</v>
      </c>
      <c r="B16" s="36">
        <v>36.36</v>
      </c>
      <c r="C16">
        <v>-9.4875739779999996E-3</v>
      </c>
      <c r="D16">
        <v>-9.5328677209999997E-3</v>
      </c>
      <c r="E16">
        <v>1</v>
      </c>
      <c r="F16" t="s">
        <v>72</v>
      </c>
      <c r="G16">
        <v>-5.4873116579999992E-2</v>
      </c>
      <c r="H16">
        <v>7</v>
      </c>
      <c r="I16">
        <v>2.4243689297447118E-2</v>
      </c>
      <c r="J16">
        <v>6.0851660136592276</v>
      </c>
      <c r="K16">
        <f t="shared" ref="K16:K23" si="0">POWER(H16-J16,2)/J16</f>
        <v>0.13753465734304232</v>
      </c>
    </row>
    <row r="17" spans="1:18" x14ac:dyDescent="0.25">
      <c r="A17" s="39">
        <v>43627</v>
      </c>
      <c r="B17" s="36">
        <v>35.67</v>
      </c>
      <c r="C17">
        <v>1.934239707E-2</v>
      </c>
      <c r="D17">
        <v>1.9157710630000001E-2</v>
      </c>
      <c r="E17">
        <v>2</v>
      </c>
      <c r="F17">
        <f t="shared" ref="F17:F22" si="1">G16</f>
        <v>-5.4873116579999992E-2</v>
      </c>
      <c r="G17">
        <v>-3.7734029299999985E-2</v>
      </c>
      <c r="H17">
        <v>13</v>
      </c>
      <c r="I17">
        <f t="shared" ref="I17:I22" si="2">_xlfn.NORM.DIST(G17,$F$8,$F$9,TRUE)-_xlfn.NORM.DIST(F17,$F$8,$F$9,TRUE)</f>
        <v>6.3789351625104157E-2</v>
      </c>
      <c r="J17">
        <f t="shared" ref="J17:J22" si="3">I17*$F$10</f>
        <v>16.011127257901144</v>
      </c>
      <c r="K17">
        <f t="shared" si="0"/>
        <v>0.566286634115718</v>
      </c>
    </row>
    <row r="18" spans="1:18" x14ac:dyDescent="0.25">
      <c r="A18" s="39">
        <v>43657</v>
      </c>
      <c r="B18" s="36">
        <v>36.19</v>
      </c>
      <c r="C18">
        <v>-1.443365177E-2</v>
      </c>
      <c r="D18">
        <v>-1.453883022E-2</v>
      </c>
      <c r="E18">
        <v>3</v>
      </c>
      <c r="F18">
        <f t="shared" si="1"/>
        <v>-3.7734029299999985E-2</v>
      </c>
      <c r="G18">
        <v>-2.0594942019999993E-2</v>
      </c>
      <c r="H18">
        <v>25</v>
      </c>
      <c r="I18">
        <f t="shared" si="2"/>
        <v>0.14378803561018155</v>
      </c>
      <c r="J18">
        <f t="shared" si="3"/>
        <v>36.09079693815557</v>
      </c>
      <c r="K18">
        <f t="shared" si="0"/>
        <v>3.4082311048487259</v>
      </c>
    </row>
    <row r="19" spans="1:18" x14ac:dyDescent="0.25">
      <c r="A19" s="39">
        <v>43688</v>
      </c>
      <c r="B19" s="36">
        <v>35.36</v>
      </c>
      <c r="C19">
        <v>2.369677228E-2</v>
      </c>
      <c r="D19">
        <v>2.3420361939999999E-2</v>
      </c>
      <c r="E19">
        <v>4</v>
      </c>
      <c r="F19">
        <f t="shared" si="1"/>
        <v>-2.0594942019999993E-2</v>
      </c>
      <c r="G19">
        <v>-3.4558547399999862E-3</v>
      </c>
      <c r="H19">
        <v>67</v>
      </c>
      <c r="I19">
        <f t="shared" si="2"/>
        <v>0.2232900582272779</v>
      </c>
      <c r="J19">
        <f t="shared" si="3"/>
        <v>56.045804615046755</v>
      </c>
      <c r="K19">
        <f t="shared" si="0"/>
        <v>2.1410058675384915</v>
      </c>
    </row>
    <row r="20" spans="1:18" x14ac:dyDescent="0.25">
      <c r="A20" s="39">
        <v>43780</v>
      </c>
      <c r="B20" s="36">
        <v>36.020000000000003</v>
      </c>
      <c r="C20">
        <v>-1.8336183169999999E-2</v>
      </c>
      <c r="D20">
        <v>-1.8506374629999999E-2</v>
      </c>
      <c r="E20">
        <v>5</v>
      </c>
      <c r="F20">
        <f t="shared" si="1"/>
        <v>-3.4558547399999862E-3</v>
      </c>
      <c r="G20">
        <v>1.368323254000002E-2</v>
      </c>
      <c r="H20">
        <v>72</v>
      </c>
      <c r="I20">
        <f t="shared" si="2"/>
        <v>0.23893295888783173</v>
      </c>
      <c r="J20">
        <f t="shared" si="3"/>
        <v>59.972172680845766</v>
      </c>
      <c r="K20">
        <f t="shared" si="0"/>
        <v>2.4122626136837955</v>
      </c>
    </row>
    <row r="21" spans="1:18" x14ac:dyDescent="0.25">
      <c r="A21" s="39">
        <v>43810</v>
      </c>
      <c r="B21" s="36">
        <v>34.700000000000003</v>
      </c>
      <c r="C21">
        <v>3.8068156319999998E-2</v>
      </c>
      <c r="D21">
        <v>3.7361443780000003E-2</v>
      </c>
      <c r="E21">
        <v>6</v>
      </c>
      <c r="F21">
        <f t="shared" si="1"/>
        <v>1.368323254000002E-2</v>
      </c>
      <c r="G21">
        <v>3.0822319820000013E-2</v>
      </c>
      <c r="H21">
        <v>48</v>
      </c>
      <c r="I21">
        <f t="shared" si="2"/>
        <v>0.17617996475002851</v>
      </c>
      <c r="J21">
        <f t="shared" si="3"/>
        <v>44.221171152257156</v>
      </c>
      <c r="K21">
        <f t="shared" si="0"/>
        <v>0.32291201450472318</v>
      </c>
      <c r="P21" s="40"/>
      <c r="Q21" s="42"/>
      <c r="R21" s="42"/>
    </row>
    <row r="22" spans="1:18" x14ac:dyDescent="0.25">
      <c r="A22" s="35" t="s">
        <v>73</v>
      </c>
      <c r="B22" s="36">
        <v>34.61</v>
      </c>
      <c r="C22">
        <v>2.563415722E-3</v>
      </c>
      <c r="D22">
        <v>2.5601357760000002E-3</v>
      </c>
      <c r="E22">
        <v>7</v>
      </c>
      <c r="F22">
        <f t="shared" si="1"/>
        <v>3.0822319820000013E-2</v>
      </c>
      <c r="G22">
        <v>4.7961407100000034E-2</v>
      </c>
      <c r="H22">
        <v>12</v>
      </c>
      <c r="I22">
        <f t="shared" si="2"/>
        <v>8.950542509383963E-2</v>
      </c>
      <c r="J22">
        <f t="shared" si="3"/>
        <v>22.465861698553748</v>
      </c>
      <c r="K22">
        <f t="shared" si="0"/>
        <v>4.8755869043877222</v>
      </c>
    </row>
    <row r="23" spans="1:18" ht="15.75" thickBot="1" x14ac:dyDescent="0.3">
      <c r="A23" s="35" t="s">
        <v>74</v>
      </c>
      <c r="B23" s="36">
        <v>34.46</v>
      </c>
      <c r="C23">
        <v>4.2906423369999998E-3</v>
      </c>
      <c r="D23">
        <v>4.2814637759999996E-3</v>
      </c>
      <c r="E23">
        <v>8</v>
      </c>
      <c r="F23">
        <v>4.7961407100000034E-2</v>
      </c>
      <c r="G23" s="43" t="s">
        <v>75</v>
      </c>
      <c r="H23" s="43">
        <v>7</v>
      </c>
      <c r="I23">
        <v>4.0270516508289389E-2</v>
      </c>
      <c r="J23">
        <v>10.107899643580637</v>
      </c>
      <c r="K23">
        <f t="shared" si="0"/>
        <v>0.95559320285722793</v>
      </c>
    </row>
    <row r="24" spans="1:18" x14ac:dyDescent="0.25">
      <c r="A24" s="35" t="s">
        <v>76</v>
      </c>
      <c r="B24" s="36">
        <v>34.68</v>
      </c>
      <c r="C24">
        <v>-6.2376351840000002E-3</v>
      </c>
      <c r="D24">
        <v>-6.2571705090000004E-3</v>
      </c>
      <c r="H24">
        <f>SUM(H16:H23)</f>
        <v>251</v>
      </c>
      <c r="I24">
        <f>SUM(I16:I23)</f>
        <v>1</v>
      </c>
      <c r="J24">
        <f>SUM(J16:J23)</f>
        <v>251</v>
      </c>
      <c r="K24">
        <f>SUM(K16:K23)</f>
        <v>14.819412999279447</v>
      </c>
      <c r="L24" t="s">
        <v>77</v>
      </c>
    </row>
    <row r="25" spans="1:18" x14ac:dyDescent="0.25">
      <c r="A25" s="35" t="s">
        <v>78</v>
      </c>
      <c r="B25" s="36">
        <v>34.119999999999997</v>
      </c>
      <c r="C25">
        <v>1.6176772270000001E-2</v>
      </c>
      <c r="D25">
        <v>1.604732247E-2</v>
      </c>
      <c r="K25">
        <f>_xlfn.CHISQ.INV(1-K26,E23-F7-1)</f>
        <v>11.070497693516351</v>
      </c>
      <c r="L25" t="s">
        <v>79</v>
      </c>
    </row>
    <row r="26" spans="1:18" x14ac:dyDescent="0.25">
      <c r="A26" s="35" t="s">
        <v>80</v>
      </c>
      <c r="B26" s="36">
        <v>33.9</v>
      </c>
      <c r="C26">
        <v>6.6969553929999998E-3</v>
      </c>
      <c r="D26">
        <v>6.6746304049999997E-3</v>
      </c>
      <c r="K26">
        <v>0.05</v>
      </c>
      <c r="L26" t="s">
        <v>81</v>
      </c>
    </row>
    <row r="27" spans="1:18" x14ac:dyDescent="0.25">
      <c r="A27" s="35" t="s">
        <v>82</v>
      </c>
      <c r="B27" s="36">
        <v>33.69</v>
      </c>
      <c r="C27">
        <v>6.1444388379999996E-3</v>
      </c>
      <c r="D27">
        <v>6.1256387450000001E-3</v>
      </c>
      <c r="K27" t="str">
        <f>IF(K24&gt;K25,"Se rechaza H0")</f>
        <v>Se rechaza H0</v>
      </c>
    </row>
    <row r="28" spans="1:18" x14ac:dyDescent="0.25">
      <c r="A28" s="35" t="s">
        <v>83</v>
      </c>
      <c r="B28" s="36">
        <v>33.56</v>
      </c>
      <c r="C28">
        <v>3.8139507170000001E-3</v>
      </c>
      <c r="D28">
        <v>3.8066960469999999E-3</v>
      </c>
    </row>
    <row r="29" spans="1:18" x14ac:dyDescent="0.25">
      <c r="A29" s="35" t="s">
        <v>84</v>
      </c>
      <c r="B29" s="36">
        <v>33.68</v>
      </c>
      <c r="C29">
        <v>-3.5332541569999998E-3</v>
      </c>
      <c r="D29">
        <v>-3.5395108410000002E-3</v>
      </c>
    </row>
    <row r="30" spans="1:18" x14ac:dyDescent="0.25">
      <c r="A30" s="35" t="s">
        <v>85</v>
      </c>
      <c r="B30" s="36">
        <v>32.950000000000003</v>
      </c>
      <c r="C30">
        <v>2.215477997E-2</v>
      </c>
      <c r="D30">
        <v>2.1912928429999999E-2</v>
      </c>
    </row>
    <row r="31" spans="1:18" x14ac:dyDescent="0.25">
      <c r="A31" s="35" t="s">
        <v>86</v>
      </c>
      <c r="B31" s="36">
        <v>32.880000000000003</v>
      </c>
      <c r="C31">
        <v>2.0984763240000002E-3</v>
      </c>
      <c r="D31">
        <v>2.0962775979999999E-3</v>
      </c>
    </row>
    <row r="32" spans="1:18" x14ac:dyDescent="0.25">
      <c r="A32" s="35" t="s">
        <v>87</v>
      </c>
      <c r="B32" s="36">
        <v>33.1</v>
      </c>
      <c r="C32">
        <v>-6.5562873889999998E-3</v>
      </c>
      <c r="D32">
        <v>-6.5778742459999999E-3</v>
      </c>
    </row>
    <row r="33" spans="1:4" x14ac:dyDescent="0.25">
      <c r="A33" s="35" t="s">
        <v>88</v>
      </c>
      <c r="B33" s="36">
        <v>33.32</v>
      </c>
      <c r="C33">
        <v>-6.5135824700000003E-3</v>
      </c>
      <c r="D33">
        <v>-6.534888418E-3</v>
      </c>
    </row>
    <row r="34" spans="1:4" x14ac:dyDescent="0.25">
      <c r="A34" s="39">
        <v>43508</v>
      </c>
      <c r="B34" s="36">
        <v>33.36</v>
      </c>
      <c r="C34">
        <v>-1.468648843E-3</v>
      </c>
      <c r="D34">
        <v>-1.4697283650000001E-3</v>
      </c>
    </row>
    <row r="35" spans="1:4" x14ac:dyDescent="0.25">
      <c r="A35" s="39">
        <v>43536</v>
      </c>
      <c r="B35" s="36">
        <v>33.24</v>
      </c>
      <c r="C35">
        <v>3.8512456370000002E-3</v>
      </c>
      <c r="D35">
        <v>3.8438485769999998E-3</v>
      </c>
    </row>
    <row r="36" spans="1:4" x14ac:dyDescent="0.25">
      <c r="A36" s="39">
        <v>43567</v>
      </c>
      <c r="B36" s="36">
        <v>33.24</v>
      </c>
      <c r="C36">
        <v>0</v>
      </c>
      <c r="D36">
        <v>0</v>
      </c>
    </row>
    <row r="37" spans="1:4" x14ac:dyDescent="0.25">
      <c r="A37" s="39">
        <v>43597</v>
      </c>
      <c r="B37" s="36">
        <v>32.799999999999997</v>
      </c>
      <c r="C37">
        <v>1.3230900550000001E-2</v>
      </c>
      <c r="D37">
        <v>1.314413666E-2</v>
      </c>
    </row>
    <row r="38" spans="1:4" x14ac:dyDescent="0.25">
      <c r="A38" s="39">
        <v>43628</v>
      </c>
      <c r="B38" s="36">
        <v>32.57</v>
      </c>
      <c r="C38">
        <v>7.2468218390000002E-3</v>
      </c>
      <c r="D38">
        <v>7.2206897989999996E-3</v>
      </c>
    </row>
    <row r="39" spans="1:4" x14ac:dyDescent="0.25">
      <c r="A39" s="39">
        <v>43720</v>
      </c>
      <c r="B39" s="36">
        <v>32.46</v>
      </c>
      <c r="C39">
        <v>3.358289429E-3</v>
      </c>
      <c r="D39">
        <v>3.3526629680000002E-3</v>
      </c>
    </row>
    <row r="40" spans="1:4" x14ac:dyDescent="0.25">
      <c r="A40" s="39">
        <v>43750</v>
      </c>
      <c r="B40" s="36">
        <v>32.78</v>
      </c>
      <c r="C40">
        <v>-9.9441783850000003E-3</v>
      </c>
      <c r="D40">
        <v>-9.9939519739999996E-3</v>
      </c>
    </row>
    <row r="41" spans="1:4" x14ac:dyDescent="0.25">
      <c r="A41" s="39">
        <v>43781</v>
      </c>
      <c r="B41" s="36">
        <v>33.82</v>
      </c>
      <c r="C41">
        <v>-3.0605003249999999E-2</v>
      </c>
      <c r="D41">
        <v>-3.1083116769999999E-2</v>
      </c>
    </row>
    <row r="42" spans="1:4" x14ac:dyDescent="0.25">
      <c r="A42" s="35" t="s">
        <v>89</v>
      </c>
      <c r="B42" s="36">
        <v>33.26</v>
      </c>
      <c r="C42">
        <v>1.6776909199999999E-2</v>
      </c>
      <c r="D42">
        <v>1.6637731350000001E-2</v>
      </c>
    </row>
    <row r="43" spans="1:4" x14ac:dyDescent="0.25">
      <c r="A43" s="35" t="s">
        <v>90</v>
      </c>
      <c r="B43" s="36">
        <v>33.340000000000003</v>
      </c>
      <c r="C43">
        <v>-2.249887506E-3</v>
      </c>
      <c r="D43">
        <v>-2.2524223050000001E-3</v>
      </c>
    </row>
    <row r="44" spans="1:4" x14ac:dyDescent="0.25">
      <c r="A44" s="35" t="s">
        <v>91</v>
      </c>
      <c r="B44" s="36">
        <v>33.299999999999997</v>
      </c>
      <c r="C44">
        <v>1.2013815890000001E-3</v>
      </c>
      <c r="D44">
        <v>1.200660507E-3</v>
      </c>
    </row>
    <row r="45" spans="1:4" x14ac:dyDescent="0.25">
      <c r="A45" s="35" t="s">
        <v>92</v>
      </c>
      <c r="B45" s="36">
        <v>33.700000000000003</v>
      </c>
      <c r="C45">
        <v>-1.1988486309999999E-2</v>
      </c>
      <c r="D45">
        <v>-1.2060927759999999E-2</v>
      </c>
    </row>
    <row r="46" spans="1:4" x14ac:dyDescent="0.25">
      <c r="A46" s="35" t="s">
        <v>93</v>
      </c>
      <c r="B46" s="36">
        <v>34.020000000000003</v>
      </c>
      <c r="C46">
        <v>-9.2946791959999994E-3</v>
      </c>
      <c r="D46">
        <v>-9.3381442659999994E-3</v>
      </c>
    </row>
    <row r="47" spans="1:4" x14ac:dyDescent="0.25">
      <c r="A47" s="35" t="s">
        <v>94</v>
      </c>
      <c r="B47" s="36">
        <v>34.35</v>
      </c>
      <c r="C47">
        <v>-9.7478893740000003E-3</v>
      </c>
      <c r="D47">
        <v>-9.7957110749999996E-3</v>
      </c>
    </row>
    <row r="48" spans="1:4" x14ac:dyDescent="0.25">
      <c r="A48" s="35" t="s">
        <v>95</v>
      </c>
      <c r="B48" s="36">
        <v>33.64</v>
      </c>
      <c r="C48">
        <v>2.11058264E-2</v>
      </c>
      <c r="D48">
        <v>2.088618356E-2</v>
      </c>
    </row>
    <row r="49" spans="1:4" x14ac:dyDescent="0.25">
      <c r="A49" s="35" t="s">
        <v>96</v>
      </c>
      <c r="B49" s="36">
        <v>33.33</v>
      </c>
      <c r="C49">
        <v>9.4523630909999993E-3</v>
      </c>
      <c r="D49">
        <v>9.4079690400000002E-3</v>
      </c>
    </row>
    <row r="50" spans="1:4" x14ac:dyDescent="0.25">
      <c r="A50" s="35" t="s">
        <v>97</v>
      </c>
      <c r="B50" s="36">
        <v>33.26</v>
      </c>
      <c r="C50">
        <v>2.0748135669999999E-3</v>
      </c>
      <c r="D50">
        <v>2.0726641140000001E-3</v>
      </c>
    </row>
    <row r="51" spans="1:4" x14ac:dyDescent="0.25">
      <c r="A51" s="35" t="s">
        <v>98</v>
      </c>
      <c r="B51" s="36">
        <v>34.380000000000003</v>
      </c>
      <c r="C51">
        <v>-3.2665289860000002E-2</v>
      </c>
      <c r="D51">
        <v>-3.3210710900000003E-2</v>
      </c>
    </row>
    <row r="52" spans="1:4" x14ac:dyDescent="0.25">
      <c r="A52" s="35" t="s">
        <v>99</v>
      </c>
      <c r="B52" s="36">
        <v>34.378999999999998</v>
      </c>
      <c r="C52">
        <v>0</v>
      </c>
      <c r="D52">
        <v>0</v>
      </c>
    </row>
    <row r="53" spans="1:4" x14ac:dyDescent="0.25">
      <c r="A53" s="35" t="s">
        <v>100</v>
      </c>
      <c r="B53" s="36">
        <v>34.378999999999998</v>
      </c>
      <c r="C53">
        <v>0</v>
      </c>
      <c r="D53">
        <v>0</v>
      </c>
    </row>
    <row r="54" spans="1:4" x14ac:dyDescent="0.25">
      <c r="A54" s="39">
        <v>43862</v>
      </c>
      <c r="B54" s="36">
        <v>34.85</v>
      </c>
      <c r="C54">
        <v>-1.3571674509999999E-2</v>
      </c>
      <c r="D54">
        <v>-1.366461152E-2</v>
      </c>
    </row>
    <row r="55" spans="1:4" x14ac:dyDescent="0.25">
      <c r="A55" s="39">
        <v>43891</v>
      </c>
      <c r="B55" s="36">
        <v>34.86</v>
      </c>
      <c r="C55">
        <v>-2.8684527569999998E-4</v>
      </c>
      <c r="D55">
        <v>-2.868864236E-4</v>
      </c>
    </row>
    <row r="56" spans="1:4" x14ac:dyDescent="0.25">
      <c r="A56" s="39">
        <v>43983</v>
      </c>
      <c r="B56" s="36">
        <v>35.020000000000003</v>
      </c>
      <c r="C56">
        <v>-4.3866162509999997E-3</v>
      </c>
      <c r="D56">
        <v>-4.3962656810000002E-3</v>
      </c>
    </row>
    <row r="57" spans="1:4" x14ac:dyDescent="0.25">
      <c r="A57" s="39">
        <v>44013</v>
      </c>
      <c r="B57" s="36">
        <v>34.549999999999997</v>
      </c>
      <c r="C57">
        <v>1.356413003E-2</v>
      </c>
      <c r="D57">
        <v>1.3472960710000001E-2</v>
      </c>
    </row>
    <row r="58" spans="1:4" x14ac:dyDescent="0.25">
      <c r="A58" s="39">
        <v>44044</v>
      </c>
      <c r="B58" s="36">
        <v>34.520000000000003</v>
      </c>
      <c r="C58">
        <v>8.6913694699999996E-4</v>
      </c>
      <c r="D58">
        <v>8.6875946620000003E-4</v>
      </c>
    </row>
    <row r="59" spans="1:4" x14ac:dyDescent="0.25">
      <c r="A59" s="39">
        <v>44075</v>
      </c>
      <c r="B59" s="36">
        <v>35.32</v>
      </c>
      <c r="C59">
        <v>-2.2624306260000001E-2</v>
      </c>
      <c r="D59">
        <v>-2.2884162739999998E-2</v>
      </c>
    </row>
    <row r="60" spans="1:4" x14ac:dyDescent="0.25">
      <c r="A60" s="39">
        <v>44105</v>
      </c>
      <c r="B60" s="36">
        <v>35.18</v>
      </c>
      <c r="C60">
        <v>3.9229063619999997E-3</v>
      </c>
      <c r="D60">
        <v>3.9152318289999996E-3</v>
      </c>
    </row>
    <row r="61" spans="1:4" x14ac:dyDescent="0.25">
      <c r="A61" s="35" t="s">
        <v>101</v>
      </c>
      <c r="B61" s="36">
        <v>35.28</v>
      </c>
      <c r="C61">
        <v>-2.8346278129999999E-3</v>
      </c>
      <c r="D61">
        <v>-2.8386529790000001E-3</v>
      </c>
    </row>
    <row r="62" spans="1:4" x14ac:dyDescent="0.25">
      <c r="A62" s="35" t="s">
        <v>102</v>
      </c>
      <c r="B62" s="36">
        <v>35.07</v>
      </c>
      <c r="C62">
        <v>5.9361582120000004E-3</v>
      </c>
      <c r="D62">
        <v>5.9186086419999997E-3</v>
      </c>
    </row>
    <row r="63" spans="1:4" x14ac:dyDescent="0.25">
      <c r="A63" s="35" t="s">
        <v>103</v>
      </c>
      <c r="B63" s="36">
        <v>34.479999999999997</v>
      </c>
      <c r="C63">
        <v>1.7165148790000001E-2</v>
      </c>
      <c r="D63">
        <v>1.701949207E-2</v>
      </c>
    </row>
    <row r="64" spans="1:4" x14ac:dyDescent="0.25">
      <c r="A64" s="35" t="s">
        <v>104</v>
      </c>
      <c r="B64" s="36">
        <v>34.79</v>
      </c>
      <c r="C64">
        <v>-9.0535452530000008E-3</v>
      </c>
      <c r="D64">
        <v>-9.0947776489999996E-3</v>
      </c>
    </row>
    <row r="65" spans="1:4" x14ac:dyDescent="0.25">
      <c r="A65" s="35" t="s">
        <v>105</v>
      </c>
      <c r="B65" s="36">
        <v>35.18</v>
      </c>
      <c r="C65">
        <v>-1.094434021E-2</v>
      </c>
      <c r="D65">
        <v>-1.100467009E-2</v>
      </c>
    </row>
    <row r="66" spans="1:4" x14ac:dyDescent="0.25">
      <c r="A66" s="35" t="s">
        <v>106</v>
      </c>
      <c r="B66" s="36">
        <v>35.520000000000003</v>
      </c>
      <c r="C66">
        <v>-9.7120175660000002E-3</v>
      </c>
      <c r="D66">
        <v>-9.7594868069999993E-3</v>
      </c>
    </row>
    <row r="67" spans="1:4" x14ac:dyDescent="0.25">
      <c r="A67" s="35" t="s">
        <v>107</v>
      </c>
      <c r="B67" s="36">
        <v>35.31</v>
      </c>
      <c r="C67">
        <v>6.1462640910000003E-3</v>
      </c>
      <c r="D67">
        <v>6.1274528500000003E-3</v>
      </c>
    </row>
    <row r="68" spans="1:4" x14ac:dyDescent="0.25">
      <c r="A68" s="35" t="s">
        <v>108</v>
      </c>
      <c r="B68" s="36">
        <v>34.31</v>
      </c>
      <c r="C68">
        <v>2.902943748E-2</v>
      </c>
      <c r="D68">
        <v>2.8616064300000001E-2</v>
      </c>
    </row>
    <row r="69" spans="1:4" x14ac:dyDescent="0.25">
      <c r="A69" s="35" t="s">
        <v>109</v>
      </c>
      <c r="B69" s="36">
        <v>34.03</v>
      </c>
      <c r="C69">
        <v>8.1095375210000001E-3</v>
      </c>
      <c r="D69">
        <v>8.0768319209999998E-3</v>
      </c>
    </row>
    <row r="70" spans="1:4" x14ac:dyDescent="0.25">
      <c r="A70" s="35" t="s">
        <v>110</v>
      </c>
      <c r="B70" s="36">
        <v>33.020000000000003</v>
      </c>
      <c r="C70">
        <v>3.0739877039999999E-2</v>
      </c>
      <c r="D70">
        <v>3.0276871590000001E-2</v>
      </c>
    </row>
    <row r="71" spans="1:4" x14ac:dyDescent="0.25">
      <c r="A71" s="35" t="s">
        <v>111</v>
      </c>
      <c r="B71" s="36">
        <v>32.26</v>
      </c>
      <c r="C71">
        <v>2.3686250190000001E-2</v>
      </c>
      <c r="D71">
        <v>2.3410083370000001E-2</v>
      </c>
    </row>
    <row r="72" spans="1:4" x14ac:dyDescent="0.25">
      <c r="A72" s="35" t="s">
        <v>112</v>
      </c>
      <c r="B72" s="36">
        <v>33.380000000000003</v>
      </c>
      <c r="C72">
        <v>-3.3818595729999998E-2</v>
      </c>
      <c r="D72">
        <v>-3.4403673310000001E-2</v>
      </c>
    </row>
    <row r="73" spans="1:4" x14ac:dyDescent="0.25">
      <c r="A73" s="35" t="s">
        <v>113</v>
      </c>
      <c r="B73" s="36">
        <v>33.39</v>
      </c>
      <c r="C73">
        <v>-2.9945499190000001E-4</v>
      </c>
      <c r="D73">
        <v>-2.9949983750000001E-4</v>
      </c>
    </row>
    <row r="74" spans="1:4" x14ac:dyDescent="0.25">
      <c r="A74" s="35" t="s">
        <v>114</v>
      </c>
      <c r="B74" s="36">
        <v>33.56</v>
      </c>
      <c r="C74">
        <v>-4.9760138259999998E-3</v>
      </c>
      <c r="D74">
        <v>-4.9884354060000004E-3</v>
      </c>
    </row>
    <row r="75" spans="1:4" x14ac:dyDescent="0.25">
      <c r="A75" s="35" t="s">
        <v>115</v>
      </c>
      <c r="B75" s="36">
        <v>33.32</v>
      </c>
      <c r="C75">
        <v>7.2328931569999996E-3</v>
      </c>
      <c r="D75">
        <v>7.2068612340000001E-3</v>
      </c>
    </row>
    <row r="76" spans="1:4" x14ac:dyDescent="0.25">
      <c r="A76" s="39">
        <v>43923</v>
      </c>
      <c r="B76" s="36">
        <v>33.79</v>
      </c>
      <c r="C76">
        <v>-1.399698162E-2</v>
      </c>
      <c r="D76">
        <v>-1.409586315E-2</v>
      </c>
    </row>
    <row r="77" spans="1:4" x14ac:dyDescent="0.25">
      <c r="A77" s="39">
        <v>43953</v>
      </c>
      <c r="B77" s="36">
        <v>33.49</v>
      </c>
      <c r="C77">
        <v>8.9643254240000005E-3</v>
      </c>
      <c r="D77">
        <v>8.9243843779999998E-3</v>
      </c>
    </row>
    <row r="78" spans="1:4" x14ac:dyDescent="0.25">
      <c r="A78" s="39">
        <v>43984</v>
      </c>
      <c r="B78" s="36">
        <v>32.65</v>
      </c>
      <c r="C78">
        <v>2.5686286520000001E-2</v>
      </c>
      <c r="D78">
        <v>2.5361936370000001E-2</v>
      </c>
    </row>
    <row r="79" spans="1:4" x14ac:dyDescent="0.25">
      <c r="A79" s="39">
        <v>44014</v>
      </c>
      <c r="B79" s="36">
        <v>32.69</v>
      </c>
      <c r="C79">
        <v>-1.223466079E-3</v>
      </c>
      <c r="D79">
        <v>-1.224215125E-3</v>
      </c>
    </row>
    <row r="80" spans="1:4" x14ac:dyDescent="0.25">
      <c r="A80" s="39">
        <v>44106</v>
      </c>
      <c r="B80" s="36">
        <v>32.5</v>
      </c>
      <c r="C80">
        <v>5.9073287800000002E-3</v>
      </c>
      <c r="D80">
        <v>5.8899489250000001E-3</v>
      </c>
    </row>
    <row r="81" spans="1:4" x14ac:dyDescent="0.25">
      <c r="A81" s="39">
        <v>44137</v>
      </c>
      <c r="B81" s="36">
        <v>33.36</v>
      </c>
      <c r="C81">
        <v>-2.5836230670000002E-2</v>
      </c>
      <c r="D81">
        <v>-2.617584848E-2</v>
      </c>
    </row>
    <row r="82" spans="1:4" x14ac:dyDescent="0.25">
      <c r="A82" s="39">
        <v>44167</v>
      </c>
      <c r="B82" s="36">
        <v>33.590000000000003</v>
      </c>
      <c r="C82">
        <v>-6.7577624960000002E-3</v>
      </c>
      <c r="D82">
        <v>-6.7806995670000002E-3</v>
      </c>
    </row>
    <row r="83" spans="1:4" x14ac:dyDescent="0.25">
      <c r="A83" s="35" t="s">
        <v>116</v>
      </c>
      <c r="B83" s="36">
        <v>33.26</v>
      </c>
      <c r="C83">
        <v>1.0073370220000001E-2</v>
      </c>
      <c r="D83">
        <v>1.0022972E-2</v>
      </c>
    </row>
    <row r="84" spans="1:4" x14ac:dyDescent="0.25">
      <c r="A84" s="35" t="s">
        <v>117</v>
      </c>
      <c r="B84" s="36">
        <v>32.46</v>
      </c>
      <c r="C84">
        <v>2.4617185820000002E-2</v>
      </c>
      <c r="D84">
        <v>2.431906558E-2</v>
      </c>
    </row>
    <row r="85" spans="1:4" x14ac:dyDescent="0.25">
      <c r="A85" s="35" t="s">
        <v>118</v>
      </c>
      <c r="B85" s="36">
        <v>32.43</v>
      </c>
      <c r="C85">
        <v>8.9428888610000004E-4</v>
      </c>
      <c r="D85">
        <v>8.938892481E-4</v>
      </c>
    </row>
    <row r="86" spans="1:4" x14ac:dyDescent="0.25">
      <c r="A86" s="35" t="s">
        <v>119</v>
      </c>
      <c r="B86" s="36">
        <v>31.96</v>
      </c>
      <c r="C86">
        <v>1.4797936980000001E-2</v>
      </c>
      <c r="D86">
        <v>1.468951581E-2</v>
      </c>
    </row>
    <row r="87" spans="1:4" x14ac:dyDescent="0.25">
      <c r="A87" s="35" t="s">
        <v>120</v>
      </c>
      <c r="B87" s="36">
        <v>31.28</v>
      </c>
      <c r="C87">
        <v>2.174676259E-2</v>
      </c>
      <c r="D87">
        <v>2.151367496E-2</v>
      </c>
    </row>
    <row r="88" spans="1:4" x14ac:dyDescent="0.25">
      <c r="A88" s="35" t="s">
        <v>121</v>
      </c>
      <c r="B88" s="36">
        <v>30.46</v>
      </c>
      <c r="C88">
        <v>2.6891252960000001E-2</v>
      </c>
      <c r="D88">
        <v>2.653603727E-2</v>
      </c>
    </row>
    <row r="89" spans="1:4" x14ac:dyDescent="0.25">
      <c r="A89" s="35" t="s">
        <v>122</v>
      </c>
      <c r="B89" s="36">
        <v>31.66</v>
      </c>
      <c r="C89">
        <v>-3.7998673359999999E-2</v>
      </c>
      <c r="D89">
        <v>-3.8739449279999998E-2</v>
      </c>
    </row>
    <row r="90" spans="1:4" x14ac:dyDescent="0.25">
      <c r="A90" s="35" t="s">
        <v>123</v>
      </c>
      <c r="B90" s="36">
        <v>31.85</v>
      </c>
      <c r="C90">
        <v>-5.8720090439999999E-3</v>
      </c>
      <c r="D90">
        <v>-5.8893170769999999E-3</v>
      </c>
    </row>
    <row r="91" spans="1:4" x14ac:dyDescent="0.25">
      <c r="A91" s="35" t="s">
        <v>124</v>
      </c>
      <c r="B91" s="36">
        <v>30.95</v>
      </c>
      <c r="C91">
        <v>2.8983165849999999E-2</v>
      </c>
      <c r="D91">
        <v>2.8571097E-2</v>
      </c>
    </row>
    <row r="92" spans="1:4" x14ac:dyDescent="0.25">
      <c r="A92" s="35" t="s">
        <v>125</v>
      </c>
      <c r="B92" s="36">
        <v>31.08</v>
      </c>
      <c r="C92">
        <v>-4.1188016859999999E-3</v>
      </c>
      <c r="D92">
        <v>-4.1273073130000002E-3</v>
      </c>
    </row>
    <row r="93" spans="1:4" x14ac:dyDescent="0.25">
      <c r="A93" s="35" t="s">
        <v>126</v>
      </c>
      <c r="B93">
        <v>29.7</v>
      </c>
      <c r="C93">
        <v>4.6469340339999998E-2</v>
      </c>
      <c r="D93">
        <v>4.5421965139999999E-2</v>
      </c>
    </row>
    <row r="94" spans="1:4" x14ac:dyDescent="0.25">
      <c r="A94" s="35" t="s">
        <v>127</v>
      </c>
      <c r="B94" s="36">
        <v>29.26</v>
      </c>
      <c r="C94">
        <v>1.47963368E-2</v>
      </c>
      <c r="D94">
        <v>1.4687938960000001E-2</v>
      </c>
    </row>
    <row r="95" spans="1:4" x14ac:dyDescent="0.25">
      <c r="A95" s="39">
        <v>43864</v>
      </c>
      <c r="B95" s="36">
        <v>30.4</v>
      </c>
      <c r="C95">
        <v>-3.7273415140000002E-2</v>
      </c>
      <c r="D95">
        <v>-3.7985827680000001E-2</v>
      </c>
    </row>
    <row r="96" spans="1:4" x14ac:dyDescent="0.25">
      <c r="A96" s="39">
        <v>43893</v>
      </c>
      <c r="B96" s="36">
        <v>30.71</v>
      </c>
      <c r="C96">
        <v>-1.0288802790000001E-2</v>
      </c>
      <c r="D96">
        <v>-1.0342098399999999E-2</v>
      </c>
    </row>
    <row r="97" spans="1:4" x14ac:dyDescent="0.25">
      <c r="A97" s="39">
        <v>43924</v>
      </c>
      <c r="B97" s="36">
        <v>31.56</v>
      </c>
      <c r="C97">
        <v>-2.683776933E-2</v>
      </c>
      <c r="D97">
        <v>-2.7204478250000001E-2</v>
      </c>
    </row>
    <row r="98" spans="1:4" x14ac:dyDescent="0.25">
      <c r="A98" s="39">
        <v>43954</v>
      </c>
      <c r="B98" s="36">
        <v>30.5</v>
      </c>
      <c r="C98">
        <v>3.4889821619999997E-2</v>
      </c>
      <c r="D98">
        <v>3.4294968510000003E-2</v>
      </c>
    </row>
    <row r="99" spans="1:4" x14ac:dyDescent="0.25">
      <c r="A99" s="39">
        <v>43985</v>
      </c>
      <c r="B99" s="36">
        <v>29.47</v>
      </c>
      <c r="C99">
        <v>3.4779953170000003E-2</v>
      </c>
      <c r="D99">
        <v>3.4188798479999997E-2</v>
      </c>
    </row>
    <row r="100" spans="1:4" x14ac:dyDescent="0.25">
      <c r="A100" s="39">
        <v>44077</v>
      </c>
      <c r="B100" s="36">
        <v>26.56</v>
      </c>
      <c r="C100">
        <v>0.1094755863</v>
      </c>
      <c r="D100">
        <v>0.103887459</v>
      </c>
    </row>
    <row r="101" spans="1:4" x14ac:dyDescent="0.25">
      <c r="A101" s="39">
        <v>44107</v>
      </c>
      <c r="B101" s="36">
        <v>27.71</v>
      </c>
      <c r="C101">
        <v>-4.1254601889999999E-2</v>
      </c>
      <c r="D101">
        <v>-4.2129726200000002E-2</v>
      </c>
    </row>
    <row r="102" spans="1:4" x14ac:dyDescent="0.25">
      <c r="A102" s="39">
        <v>44138</v>
      </c>
      <c r="B102" s="36">
        <v>27.55</v>
      </c>
      <c r="C102">
        <v>5.6989364410000003E-3</v>
      </c>
      <c r="D102">
        <v>5.6827589360000002E-3</v>
      </c>
    </row>
    <row r="103" spans="1:4" x14ac:dyDescent="0.25">
      <c r="A103" s="39">
        <v>44168</v>
      </c>
      <c r="B103" s="36">
        <v>27.67</v>
      </c>
      <c r="C103">
        <v>-4.2650088550000003E-3</v>
      </c>
      <c r="D103">
        <v>-4.2741299489999999E-3</v>
      </c>
    </row>
    <row r="104" spans="1:4" x14ac:dyDescent="0.25">
      <c r="A104" s="35" t="s">
        <v>128</v>
      </c>
      <c r="B104" s="36">
        <v>29.07</v>
      </c>
      <c r="C104">
        <v>-4.8164585269999997E-2</v>
      </c>
      <c r="D104">
        <v>-4.9363142819999997E-2</v>
      </c>
    </row>
    <row r="105" spans="1:4" x14ac:dyDescent="0.25">
      <c r="A105" s="35" t="s">
        <v>129</v>
      </c>
      <c r="B105" s="36">
        <v>31.01</v>
      </c>
      <c r="C105">
        <v>-6.2596749229999998E-2</v>
      </c>
      <c r="D105">
        <v>-6.4641725639999995E-2</v>
      </c>
    </row>
    <row r="106" spans="1:4" x14ac:dyDescent="0.25">
      <c r="A106" s="35" t="s">
        <v>130</v>
      </c>
      <c r="B106" s="36">
        <v>30.58</v>
      </c>
      <c r="C106">
        <v>1.3996075869999999E-2</v>
      </c>
      <c r="D106">
        <v>1.3899035210000001E-2</v>
      </c>
    </row>
    <row r="107" spans="1:4" x14ac:dyDescent="0.25">
      <c r="A107" s="35" t="s">
        <v>131</v>
      </c>
      <c r="B107" s="36">
        <v>31.16</v>
      </c>
      <c r="C107">
        <v>-1.8487610729999999E-2</v>
      </c>
      <c r="D107">
        <v>-1.8660642559999999E-2</v>
      </c>
    </row>
    <row r="108" spans="1:4" x14ac:dyDescent="0.25">
      <c r="A108" s="35" t="s">
        <v>132</v>
      </c>
      <c r="B108" s="36">
        <v>29.96</v>
      </c>
      <c r="C108">
        <v>3.9781070619999997E-2</v>
      </c>
      <c r="D108">
        <v>3.9010181970000002E-2</v>
      </c>
    </row>
    <row r="109" spans="1:4" x14ac:dyDescent="0.25">
      <c r="A109" s="35" t="s">
        <v>133</v>
      </c>
      <c r="B109" s="36">
        <v>29.13</v>
      </c>
      <c r="C109">
        <v>2.8771544319999998E-2</v>
      </c>
      <c r="D109">
        <v>2.836541503E-2</v>
      </c>
    </row>
    <row r="110" spans="1:4" x14ac:dyDescent="0.25">
      <c r="A110" s="35" t="s">
        <v>134</v>
      </c>
      <c r="B110" s="36">
        <v>31.53</v>
      </c>
      <c r="C110">
        <v>-7.6274142909999995E-2</v>
      </c>
      <c r="D110">
        <v>-7.9339942819999995E-2</v>
      </c>
    </row>
    <row r="111" spans="1:4" x14ac:dyDescent="0.25">
      <c r="A111" s="35" t="s">
        <v>135</v>
      </c>
      <c r="B111" s="36">
        <v>33.909999999999997</v>
      </c>
      <c r="C111">
        <v>-7.0046599419999994E-2</v>
      </c>
      <c r="D111">
        <v>-7.2620800999999999E-2</v>
      </c>
    </row>
    <row r="112" spans="1:4" x14ac:dyDescent="0.25">
      <c r="A112" s="35" t="s">
        <v>136</v>
      </c>
      <c r="B112" s="36">
        <v>35.28</v>
      </c>
      <c r="C112">
        <v>-3.8836602790000001E-2</v>
      </c>
      <c r="D112">
        <v>-3.9610856149999998E-2</v>
      </c>
    </row>
    <row r="113" spans="1:4" x14ac:dyDescent="0.25">
      <c r="A113" s="35" t="s">
        <v>137</v>
      </c>
      <c r="B113" s="36">
        <v>31.12</v>
      </c>
      <c r="C113">
        <v>0.13365684350000001</v>
      </c>
      <c r="D113">
        <v>0.1254485524</v>
      </c>
    </row>
    <row r="114" spans="1:4" x14ac:dyDescent="0.25">
      <c r="A114" s="35" t="s">
        <v>138</v>
      </c>
      <c r="B114" s="36">
        <v>33.79</v>
      </c>
      <c r="C114">
        <v>-7.9064272239999997E-2</v>
      </c>
      <c r="D114">
        <v>-8.2365030440000001E-2</v>
      </c>
    </row>
    <row r="115" spans="1:4" x14ac:dyDescent="0.25">
      <c r="A115" s="35" t="s">
        <v>139</v>
      </c>
      <c r="B115" s="36">
        <v>33.99</v>
      </c>
      <c r="C115">
        <v>-5.7831396199999998E-3</v>
      </c>
      <c r="D115">
        <v>-5.7999267249999997E-3</v>
      </c>
    </row>
    <row r="116" spans="1:4" x14ac:dyDescent="0.25">
      <c r="A116" s="39">
        <v>43834</v>
      </c>
      <c r="B116" s="36">
        <v>32.28</v>
      </c>
      <c r="C116">
        <v>5.2819083019999997E-2</v>
      </c>
      <c r="D116">
        <v>5.1471407400000002E-2</v>
      </c>
    </row>
    <row r="117" spans="1:4" x14ac:dyDescent="0.25">
      <c r="A117" s="39">
        <v>43865</v>
      </c>
      <c r="B117" s="36">
        <v>32.74</v>
      </c>
      <c r="C117">
        <v>-1.4160298510000001E-2</v>
      </c>
      <c r="D117">
        <v>-1.4261512150000001E-2</v>
      </c>
    </row>
    <row r="118" spans="1:4" x14ac:dyDescent="0.25">
      <c r="A118" s="39">
        <v>43894</v>
      </c>
      <c r="B118" s="36">
        <v>31.06</v>
      </c>
      <c r="C118">
        <v>5.4268472909999997E-2</v>
      </c>
      <c r="D118">
        <v>5.2847135820000002E-2</v>
      </c>
    </row>
    <row r="119" spans="1:4" x14ac:dyDescent="0.25">
      <c r="A119" s="39">
        <v>43986</v>
      </c>
      <c r="B119" s="36">
        <v>31.22</v>
      </c>
      <c r="C119">
        <v>-5.0238667310000002E-3</v>
      </c>
      <c r="D119">
        <v>-5.0365287750000001E-3</v>
      </c>
    </row>
    <row r="120" spans="1:4" x14ac:dyDescent="0.25">
      <c r="A120" s="39">
        <v>44016</v>
      </c>
      <c r="B120" s="36">
        <v>32.25</v>
      </c>
      <c r="C120">
        <v>-3.2093023259999999E-2</v>
      </c>
      <c r="D120">
        <v>-3.2619294729999998E-2</v>
      </c>
    </row>
    <row r="121" spans="1:4" x14ac:dyDescent="0.25">
      <c r="A121" s="39">
        <v>44047</v>
      </c>
      <c r="B121" s="36">
        <v>32.979999999999997</v>
      </c>
      <c r="C121">
        <v>-2.2134627050000001E-2</v>
      </c>
      <c r="D121">
        <v>-2.2383273889999999E-2</v>
      </c>
    </row>
    <row r="122" spans="1:4" x14ac:dyDescent="0.25">
      <c r="A122" s="35" t="s">
        <v>140</v>
      </c>
      <c r="B122" s="36">
        <v>31.83</v>
      </c>
      <c r="C122">
        <v>3.6259661909999998E-2</v>
      </c>
      <c r="D122">
        <v>3.5617751340000003E-2</v>
      </c>
    </row>
    <row r="123" spans="1:4" x14ac:dyDescent="0.25">
      <c r="A123" s="35" t="s">
        <v>141</v>
      </c>
      <c r="B123" s="36">
        <v>33.17</v>
      </c>
      <c r="C123">
        <v>-4.0431754450000003E-2</v>
      </c>
      <c r="D123">
        <v>-4.1271839909999997E-2</v>
      </c>
    </row>
    <row r="124" spans="1:4" x14ac:dyDescent="0.25">
      <c r="A124" s="35" t="s">
        <v>142</v>
      </c>
      <c r="B124" s="36">
        <v>32.04</v>
      </c>
      <c r="C124">
        <v>3.5077864120000003E-2</v>
      </c>
      <c r="D124">
        <v>3.4476654920000002E-2</v>
      </c>
    </row>
    <row r="125" spans="1:4" x14ac:dyDescent="0.25">
      <c r="A125" s="35" t="s">
        <v>143</v>
      </c>
      <c r="B125" s="36">
        <v>31.77</v>
      </c>
      <c r="C125">
        <v>8.6882614030000006E-3</v>
      </c>
      <c r="D125">
        <v>8.6507356590000001E-3</v>
      </c>
    </row>
    <row r="126" spans="1:4" x14ac:dyDescent="0.25">
      <c r="A126" s="35" t="s">
        <v>144</v>
      </c>
      <c r="B126" s="36">
        <v>32.99</v>
      </c>
      <c r="C126">
        <v>-3.7071839949999998E-2</v>
      </c>
      <c r="D126">
        <v>-3.7776470120000002E-2</v>
      </c>
    </row>
    <row r="127" spans="1:4" x14ac:dyDescent="0.25">
      <c r="A127" s="35" t="s">
        <v>145</v>
      </c>
      <c r="B127" s="36">
        <v>31.46</v>
      </c>
      <c r="C127">
        <v>4.8566524700000002E-2</v>
      </c>
      <c r="D127">
        <v>4.742401684E-2</v>
      </c>
    </row>
    <row r="128" spans="1:4" x14ac:dyDescent="0.25">
      <c r="A128" s="35" t="s">
        <v>146</v>
      </c>
      <c r="B128" s="36">
        <v>31.92</v>
      </c>
      <c r="C128">
        <v>-1.4193952690000001E-2</v>
      </c>
      <c r="D128">
        <v>-1.429565031E-2</v>
      </c>
    </row>
    <row r="129" spans="1:4" x14ac:dyDescent="0.25">
      <c r="A129" s="35" t="s">
        <v>147</v>
      </c>
      <c r="B129" s="36">
        <v>32.28</v>
      </c>
      <c r="C129">
        <v>-1.1307311029999999E-2</v>
      </c>
      <c r="D129">
        <v>-1.137172469E-2</v>
      </c>
    </row>
    <row r="130" spans="1:4" x14ac:dyDescent="0.25">
      <c r="A130" s="35" t="s">
        <v>148</v>
      </c>
      <c r="B130" s="36">
        <v>31.45</v>
      </c>
      <c r="C130">
        <v>2.6325829839999999E-2</v>
      </c>
      <c r="D130">
        <v>2.598526927E-2</v>
      </c>
    </row>
    <row r="131" spans="1:4" x14ac:dyDescent="0.25">
      <c r="A131" s="35" t="s">
        <v>149</v>
      </c>
      <c r="B131" s="36">
        <v>32.159999999999997</v>
      </c>
      <c r="C131">
        <v>-2.2075741560000001E-2</v>
      </c>
      <c r="D131">
        <v>-2.2323057300000001E-2</v>
      </c>
    </row>
    <row r="132" spans="1:4" x14ac:dyDescent="0.25">
      <c r="A132" s="35" t="s">
        <v>150</v>
      </c>
      <c r="B132" s="36">
        <v>32.67</v>
      </c>
      <c r="C132">
        <v>-1.5669951639999999E-2</v>
      </c>
      <c r="D132">
        <v>-1.5794023170000001E-2</v>
      </c>
    </row>
    <row r="133" spans="1:4" x14ac:dyDescent="0.25">
      <c r="A133" s="35" t="s">
        <v>151</v>
      </c>
      <c r="B133" s="36">
        <v>35.96</v>
      </c>
      <c r="C133">
        <v>-9.1278228949999998E-2</v>
      </c>
      <c r="D133">
        <v>-9.5716314110000006E-2</v>
      </c>
    </row>
    <row r="134" spans="1:4" x14ac:dyDescent="0.25">
      <c r="A134" s="35" t="s">
        <v>152</v>
      </c>
      <c r="B134" s="36">
        <v>34.409999999999997</v>
      </c>
      <c r="C134">
        <v>4.495916766E-2</v>
      </c>
      <c r="D134">
        <v>4.3977810639999997E-2</v>
      </c>
    </row>
    <row r="135" spans="1:4" x14ac:dyDescent="0.25">
      <c r="A135" s="35" t="s">
        <v>153</v>
      </c>
      <c r="B135" s="36">
        <v>35.08</v>
      </c>
      <c r="C135">
        <v>-1.909974629E-2</v>
      </c>
      <c r="D135">
        <v>-1.9284502759999999E-2</v>
      </c>
    </row>
    <row r="136" spans="1:4" x14ac:dyDescent="0.25">
      <c r="A136" s="39">
        <v>43926</v>
      </c>
      <c r="B136" s="36">
        <v>35.58</v>
      </c>
      <c r="C136">
        <v>-1.413636108E-2</v>
      </c>
      <c r="D136">
        <v>-1.423723119E-2</v>
      </c>
    </row>
    <row r="137" spans="1:4" x14ac:dyDescent="0.25">
      <c r="A137" s="39">
        <v>43956</v>
      </c>
      <c r="B137" s="36">
        <v>35.17</v>
      </c>
      <c r="C137">
        <v>1.1772065510000001E-2</v>
      </c>
      <c r="D137">
        <v>1.1703313789999999E-2</v>
      </c>
    </row>
    <row r="138" spans="1:4" x14ac:dyDescent="0.25">
      <c r="A138" s="39">
        <v>43987</v>
      </c>
      <c r="B138" s="36">
        <v>34.450000000000003</v>
      </c>
      <c r="C138">
        <v>2.0901068280000001E-2</v>
      </c>
      <c r="D138">
        <v>2.0685637600000001E-2</v>
      </c>
    </row>
    <row r="139" spans="1:4" x14ac:dyDescent="0.25">
      <c r="A139" s="39">
        <v>44017</v>
      </c>
      <c r="B139" s="36">
        <v>34.369999999999997</v>
      </c>
      <c r="C139">
        <v>2.2985830250000002E-3</v>
      </c>
      <c r="D139">
        <v>2.2959453250000002E-3</v>
      </c>
    </row>
    <row r="140" spans="1:4" x14ac:dyDescent="0.25">
      <c r="A140" s="39">
        <v>44048</v>
      </c>
      <c r="B140" s="36">
        <v>34.5</v>
      </c>
      <c r="C140">
        <v>-3.7971014490000001E-3</v>
      </c>
      <c r="D140">
        <v>-3.8043287400000001E-3</v>
      </c>
    </row>
    <row r="141" spans="1:4" x14ac:dyDescent="0.25">
      <c r="A141" s="39">
        <v>44140</v>
      </c>
      <c r="B141" s="36">
        <v>36.33</v>
      </c>
      <c r="C141">
        <v>-5.0371593720000003E-2</v>
      </c>
      <c r="D141">
        <v>-5.1684522199999999E-2</v>
      </c>
    </row>
    <row r="142" spans="1:4" x14ac:dyDescent="0.25">
      <c r="A142" s="39">
        <v>44170</v>
      </c>
      <c r="B142" s="36">
        <v>37.11</v>
      </c>
      <c r="C142">
        <v>-2.1018593370000001E-2</v>
      </c>
      <c r="D142">
        <v>-2.124262884E-2</v>
      </c>
    </row>
    <row r="143" spans="1:4" x14ac:dyDescent="0.25">
      <c r="A143" s="35" t="s">
        <v>154</v>
      </c>
      <c r="B143" s="36">
        <v>36.61</v>
      </c>
      <c r="C143">
        <v>1.3657470640000001E-2</v>
      </c>
      <c r="D143">
        <v>1.356504794E-2</v>
      </c>
    </row>
    <row r="144" spans="1:4" x14ac:dyDescent="0.25">
      <c r="A144" s="35" t="s">
        <v>155</v>
      </c>
      <c r="B144" s="36">
        <v>35.67</v>
      </c>
      <c r="C144">
        <v>2.6381451680000001E-2</v>
      </c>
      <c r="D144">
        <v>2.6039462919999999E-2</v>
      </c>
    </row>
    <row r="145" spans="1:4" x14ac:dyDescent="0.25">
      <c r="A145" s="35" t="s">
        <v>156</v>
      </c>
      <c r="B145" s="36">
        <v>35.6</v>
      </c>
      <c r="C145">
        <v>1.9663473690000001E-3</v>
      </c>
      <c r="D145">
        <v>1.9644166390000001E-3</v>
      </c>
    </row>
    <row r="146" spans="1:4" x14ac:dyDescent="0.25">
      <c r="A146" s="35" t="s">
        <v>157</v>
      </c>
      <c r="B146" s="36">
        <v>37</v>
      </c>
      <c r="C146">
        <v>-3.786486486E-2</v>
      </c>
      <c r="D146">
        <v>-3.8600365070000003E-2</v>
      </c>
    </row>
    <row r="147" spans="1:4" x14ac:dyDescent="0.25">
      <c r="A147" s="35" t="s">
        <v>158</v>
      </c>
      <c r="B147" s="36">
        <v>35.99</v>
      </c>
      <c r="C147">
        <v>2.8063350930000001E-2</v>
      </c>
      <c r="D147">
        <v>2.767679055E-2</v>
      </c>
    </row>
    <row r="148" spans="1:4" x14ac:dyDescent="0.25">
      <c r="A148" s="35" t="s">
        <v>159</v>
      </c>
      <c r="B148" s="36">
        <v>35.880000000000003</v>
      </c>
      <c r="C148">
        <v>3.0657748050000001E-3</v>
      </c>
      <c r="D148">
        <v>3.0610848999999998E-3</v>
      </c>
    </row>
    <row r="149" spans="1:4" x14ac:dyDescent="0.25">
      <c r="A149" s="35" t="s">
        <v>160</v>
      </c>
      <c r="B149" s="36">
        <v>35.69</v>
      </c>
      <c r="C149">
        <v>5.3517890670000002E-3</v>
      </c>
      <c r="D149">
        <v>5.3375191340000001E-3</v>
      </c>
    </row>
    <row r="150" spans="1:4" x14ac:dyDescent="0.25">
      <c r="A150" s="35" t="s">
        <v>161</v>
      </c>
      <c r="B150" s="36">
        <v>35.54</v>
      </c>
      <c r="C150">
        <v>4.1924592009999996E-3</v>
      </c>
      <c r="D150">
        <v>4.1836953299999998E-3</v>
      </c>
    </row>
    <row r="151" spans="1:4" x14ac:dyDescent="0.25">
      <c r="A151" s="35" t="s">
        <v>162</v>
      </c>
      <c r="B151" s="36">
        <v>35.26</v>
      </c>
      <c r="C151">
        <v>7.9695964150000003E-3</v>
      </c>
      <c r="D151">
        <v>7.9380069080000008E-3</v>
      </c>
    </row>
    <row r="152" spans="1:4" x14ac:dyDescent="0.25">
      <c r="A152" s="35" t="s">
        <v>163</v>
      </c>
      <c r="B152" s="36">
        <v>35.83</v>
      </c>
      <c r="C152">
        <v>-1.5936366170000001E-2</v>
      </c>
      <c r="D152">
        <v>-1.60647155E-2</v>
      </c>
    </row>
    <row r="153" spans="1:4" x14ac:dyDescent="0.25">
      <c r="A153" s="35" t="s">
        <v>164</v>
      </c>
      <c r="B153" s="36">
        <v>36.03</v>
      </c>
      <c r="C153">
        <v>-5.5233284300000001E-3</v>
      </c>
      <c r="D153">
        <v>-5.5386384089999999E-3</v>
      </c>
    </row>
    <row r="154" spans="1:4" x14ac:dyDescent="0.25">
      <c r="A154" s="35" t="s">
        <v>165</v>
      </c>
      <c r="B154" s="36">
        <v>35.130000000000003</v>
      </c>
      <c r="C154">
        <v>2.5590663249999999E-2</v>
      </c>
      <c r="D154">
        <v>2.5268703449999999E-2</v>
      </c>
    </row>
    <row r="155" spans="1:4" x14ac:dyDescent="0.25">
      <c r="A155" s="35" t="s">
        <v>166</v>
      </c>
      <c r="B155" s="36">
        <v>34.67</v>
      </c>
      <c r="C155">
        <v>1.329718192E-2</v>
      </c>
      <c r="D155">
        <v>1.3209550380000001E-2</v>
      </c>
    </row>
    <row r="156" spans="1:4" x14ac:dyDescent="0.25">
      <c r="A156" s="39">
        <v>43836</v>
      </c>
      <c r="B156" s="36">
        <v>36.39</v>
      </c>
      <c r="C156">
        <v>-4.7267031250000001E-2</v>
      </c>
      <c r="D156">
        <v>-4.8420615270000002E-2</v>
      </c>
    </row>
    <row r="157" spans="1:4" x14ac:dyDescent="0.25">
      <c r="A157" s="39">
        <v>43867</v>
      </c>
      <c r="B157" s="36">
        <v>37.04</v>
      </c>
      <c r="C157">
        <v>-1.7575593949999999E-2</v>
      </c>
      <c r="D157">
        <v>-1.7731878610000001E-2</v>
      </c>
    </row>
    <row r="158" spans="1:4" x14ac:dyDescent="0.25">
      <c r="A158" s="39">
        <v>43896</v>
      </c>
      <c r="B158" s="36">
        <v>36.56</v>
      </c>
      <c r="C158">
        <v>1.312910284E-2</v>
      </c>
      <c r="D158">
        <v>1.3043663190000001E-2</v>
      </c>
    </row>
    <row r="159" spans="1:4" x14ac:dyDescent="0.25">
      <c r="A159" s="39">
        <v>43927</v>
      </c>
      <c r="B159" s="36">
        <v>35.86</v>
      </c>
      <c r="C159">
        <v>1.9520356940000001E-2</v>
      </c>
      <c r="D159">
        <v>1.9332278410000001E-2</v>
      </c>
    </row>
    <row r="160" spans="1:4" x14ac:dyDescent="0.25">
      <c r="A160" s="39">
        <v>43957</v>
      </c>
      <c r="B160" s="36">
        <v>35.270000000000003</v>
      </c>
      <c r="C160">
        <v>1.672809753E-2</v>
      </c>
      <c r="D160">
        <v>1.6589723930000001E-2</v>
      </c>
    </row>
    <row r="161" spans="1:4" x14ac:dyDescent="0.25">
      <c r="A161" s="39">
        <v>44049</v>
      </c>
      <c r="B161" s="36">
        <v>36.26</v>
      </c>
      <c r="C161">
        <v>-2.727598665E-2</v>
      </c>
      <c r="D161">
        <v>-2.76548821E-2</v>
      </c>
    </row>
    <row r="162" spans="1:4" x14ac:dyDescent="0.25">
      <c r="A162" s="39">
        <v>44080</v>
      </c>
      <c r="B162" s="36">
        <v>35.56</v>
      </c>
      <c r="C162">
        <v>1.965691789E-2</v>
      </c>
      <c r="D162">
        <v>1.9466215700000001E-2</v>
      </c>
    </row>
    <row r="163" spans="1:4" x14ac:dyDescent="0.25">
      <c r="A163" s="39">
        <v>44110</v>
      </c>
      <c r="B163" s="36">
        <v>35.33</v>
      </c>
      <c r="C163">
        <v>6.5100481179999996E-3</v>
      </c>
      <c r="D163">
        <v>6.4889492750000001E-3</v>
      </c>
    </row>
    <row r="164" spans="1:4" x14ac:dyDescent="0.25">
      <c r="A164" s="39">
        <v>44141</v>
      </c>
      <c r="B164" s="36">
        <v>34.51</v>
      </c>
      <c r="C164">
        <v>2.379089513E-2</v>
      </c>
      <c r="D164">
        <v>2.3512301789999999E-2</v>
      </c>
    </row>
    <row r="165" spans="1:4" x14ac:dyDescent="0.25">
      <c r="A165" s="39">
        <v>44171</v>
      </c>
      <c r="B165" s="36">
        <v>35</v>
      </c>
      <c r="C165">
        <v>-1.4028571429999999E-2</v>
      </c>
      <c r="D165">
        <v>-1.4127901910000001E-2</v>
      </c>
    </row>
    <row r="166" spans="1:4" x14ac:dyDescent="0.25">
      <c r="A166" s="35" t="s">
        <v>167</v>
      </c>
      <c r="B166" s="36">
        <v>35.159999999999997</v>
      </c>
      <c r="C166">
        <v>-4.5506257110000002E-3</v>
      </c>
      <c r="D166">
        <v>-4.5610113279999998E-3</v>
      </c>
    </row>
    <row r="167" spans="1:4" x14ac:dyDescent="0.25">
      <c r="A167" s="35" t="s">
        <v>168</v>
      </c>
      <c r="B167" s="36">
        <v>35.65</v>
      </c>
      <c r="C167">
        <v>-1.3744740530000001E-2</v>
      </c>
      <c r="D167">
        <v>-1.3840074040000001E-2</v>
      </c>
    </row>
    <row r="168" spans="1:4" x14ac:dyDescent="0.25">
      <c r="A168" s="35" t="s">
        <v>169</v>
      </c>
      <c r="B168" s="36">
        <v>37.54</v>
      </c>
      <c r="C168">
        <v>-5.0346297280000001E-2</v>
      </c>
      <c r="D168">
        <v>-5.1657884299999998E-2</v>
      </c>
    </row>
    <row r="169" spans="1:4" x14ac:dyDescent="0.25">
      <c r="A169" s="35" t="s">
        <v>170</v>
      </c>
      <c r="B169" s="36">
        <v>37.020000000000003</v>
      </c>
      <c r="C169">
        <v>1.4046461370000001E-2</v>
      </c>
      <c r="D169">
        <v>1.394872401E-2</v>
      </c>
    </row>
    <row r="170" spans="1:4" x14ac:dyDescent="0.25">
      <c r="A170" s="35" t="s">
        <v>171</v>
      </c>
      <c r="B170" s="36">
        <v>37.83</v>
      </c>
      <c r="C170">
        <v>-2.1411578109999999E-2</v>
      </c>
      <c r="D170">
        <v>-2.16441315E-2</v>
      </c>
    </row>
    <row r="171" spans="1:4" x14ac:dyDescent="0.25">
      <c r="A171" s="35" t="s">
        <v>172</v>
      </c>
      <c r="B171" s="36">
        <v>38.520000000000003</v>
      </c>
      <c r="C171">
        <v>-1.7912772590000001E-2</v>
      </c>
      <c r="D171">
        <v>-1.8075148280000002E-2</v>
      </c>
    </row>
    <row r="172" spans="1:4" x14ac:dyDescent="0.25">
      <c r="A172" s="35" t="s">
        <v>173</v>
      </c>
      <c r="B172" s="36">
        <v>39.479999999999997</v>
      </c>
      <c r="C172">
        <v>-2.4316109419999999E-2</v>
      </c>
      <c r="D172">
        <v>-2.4616627639999999E-2</v>
      </c>
    </row>
    <row r="173" spans="1:4" x14ac:dyDescent="0.25">
      <c r="A173" s="35" t="s">
        <v>174</v>
      </c>
      <c r="B173" s="36">
        <v>38.99</v>
      </c>
      <c r="C173">
        <v>1.2567324959999999E-2</v>
      </c>
      <c r="D173">
        <v>1.248901157E-2</v>
      </c>
    </row>
    <row r="174" spans="1:4" x14ac:dyDescent="0.25">
      <c r="A174" s="35" t="s">
        <v>175</v>
      </c>
      <c r="B174" s="36">
        <v>39.24</v>
      </c>
      <c r="C174">
        <v>-6.3710499490000003E-3</v>
      </c>
      <c r="D174">
        <v>-6.3914317029999997E-3</v>
      </c>
    </row>
    <row r="175" spans="1:4" x14ac:dyDescent="0.25">
      <c r="A175" s="35" t="s">
        <v>176</v>
      </c>
      <c r="B175" s="36">
        <v>39.47</v>
      </c>
      <c r="C175">
        <v>-5.8272105399999998E-3</v>
      </c>
      <c r="D175">
        <v>-5.8442549779999997E-3</v>
      </c>
    </row>
    <row r="176" spans="1:4" x14ac:dyDescent="0.25">
      <c r="A176" s="35" t="s">
        <v>177</v>
      </c>
      <c r="B176" s="36">
        <v>38.97</v>
      </c>
      <c r="C176">
        <v>1.2830382350000001E-2</v>
      </c>
      <c r="D176">
        <v>1.274877032E-2</v>
      </c>
    </row>
    <row r="177" spans="1:4" x14ac:dyDescent="0.25">
      <c r="A177" s="35" t="s">
        <v>178</v>
      </c>
      <c r="B177" s="36">
        <v>38.47</v>
      </c>
      <c r="C177">
        <v>1.2997140630000001E-2</v>
      </c>
      <c r="D177">
        <v>1.2913402589999999E-2</v>
      </c>
    </row>
    <row r="178" spans="1:4" x14ac:dyDescent="0.25">
      <c r="A178" s="39">
        <v>43837</v>
      </c>
      <c r="B178" s="36">
        <v>38.99</v>
      </c>
      <c r="C178">
        <v>-1.3336753010000001E-2</v>
      </c>
      <c r="D178">
        <v>-1.342648623E-2</v>
      </c>
    </row>
    <row r="179" spans="1:4" x14ac:dyDescent="0.25">
      <c r="A179" s="39">
        <v>43868</v>
      </c>
      <c r="B179" s="36">
        <v>39</v>
      </c>
      <c r="C179">
        <v>-2.5641025640000002E-4</v>
      </c>
      <c r="D179">
        <v>-2.5644313510000001E-4</v>
      </c>
    </row>
    <row r="180" spans="1:4" x14ac:dyDescent="0.25">
      <c r="A180" s="39">
        <v>43897</v>
      </c>
      <c r="B180" s="36">
        <v>38.840000000000003</v>
      </c>
      <c r="C180">
        <v>4.1194644699999996E-3</v>
      </c>
      <c r="D180">
        <v>4.1110027070000001E-3</v>
      </c>
    </row>
    <row r="181" spans="1:4" x14ac:dyDescent="0.25">
      <c r="A181" s="39">
        <v>43989</v>
      </c>
      <c r="B181" s="36">
        <v>39.119999999999997</v>
      </c>
      <c r="C181">
        <v>-7.1320841530000002E-3</v>
      </c>
      <c r="D181">
        <v>-7.1576390449999997E-3</v>
      </c>
    </row>
    <row r="182" spans="1:4" x14ac:dyDescent="0.25">
      <c r="A182" s="39">
        <v>44019</v>
      </c>
      <c r="B182" s="36">
        <v>39.520000000000003</v>
      </c>
      <c r="C182">
        <v>-1.0146761129999999E-2</v>
      </c>
      <c r="D182">
        <v>-1.019859041E-2</v>
      </c>
    </row>
    <row r="183" spans="1:4" x14ac:dyDescent="0.25">
      <c r="A183" s="39">
        <v>44050</v>
      </c>
      <c r="B183" s="36">
        <v>38.44</v>
      </c>
      <c r="C183">
        <v>2.812247977E-2</v>
      </c>
      <c r="D183">
        <v>2.7734303679999999E-2</v>
      </c>
    </row>
    <row r="184" spans="1:4" x14ac:dyDescent="0.25">
      <c r="A184" s="39">
        <v>44081</v>
      </c>
      <c r="B184" s="36">
        <v>37.369999999999997</v>
      </c>
      <c r="C184">
        <v>2.86333592E-2</v>
      </c>
      <c r="D184">
        <v>2.8231085489999998E-2</v>
      </c>
    </row>
    <row r="185" spans="1:4" x14ac:dyDescent="0.25">
      <c r="A185" s="39">
        <v>44111</v>
      </c>
      <c r="B185" s="36">
        <v>37.51</v>
      </c>
      <c r="C185">
        <v>-3.7324375479999999E-3</v>
      </c>
      <c r="D185">
        <v>-3.7394204740000001E-3</v>
      </c>
    </row>
    <row r="186" spans="1:4" x14ac:dyDescent="0.25">
      <c r="A186" s="35" t="s">
        <v>179</v>
      </c>
      <c r="B186" s="36">
        <v>37</v>
      </c>
      <c r="C186">
        <v>1.3756756760000001E-2</v>
      </c>
      <c r="D186">
        <v>1.3662991540000001E-2</v>
      </c>
    </row>
    <row r="187" spans="1:4" x14ac:dyDescent="0.25">
      <c r="A187" s="35" t="s">
        <v>180</v>
      </c>
      <c r="B187" s="36">
        <v>36.19</v>
      </c>
      <c r="C187">
        <v>2.2410124619999999E-2</v>
      </c>
      <c r="D187">
        <v>2.2162707390000001E-2</v>
      </c>
    </row>
    <row r="188" spans="1:4" x14ac:dyDescent="0.25">
      <c r="A188" s="35" t="s">
        <v>181</v>
      </c>
      <c r="B188" s="36">
        <v>35.799999999999997</v>
      </c>
      <c r="C188">
        <v>1.0894159049999999E-2</v>
      </c>
      <c r="D188">
        <v>1.0835245199999999E-2</v>
      </c>
    </row>
    <row r="189" spans="1:4" x14ac:dyDescent="0.25">
      <c r="A189" s="35" t="s">
        <v>182</v>
      </c>
      <c r="B189" s="36">
        <v>35.82</v>
      </c>
      <c r="C189">
        <v>-5.8626465660000003E-4</v>
      </c>
      <c r="D189">
        <v>-5.8643657689999996E-4</v>
      </c>
    </row>
    <row r="190" spans="1:4" x14ac:dyDescent="0.25">
      <c r="A190" s="35" t="s">
        <v>183</v>
      </c>
      <c r="B190" s="36">
        <v>36.36</v>
      </c>
      <c r="C190">
        <v>-1.485148515E-2</v>
      </c>
      <c r="D190">
        <v>-1.4962872679999999E-2</v>
      </c>
    </row>
    <row r="191" spans="1:4" x14ac:dyDescent="0.25">
      <c r="A191" s="35" t="s">
        <v>184</v>
      </c>
      <c r="B191" s="36">
        <v>36.22</v>
      </c>
      <c r="C191">
        <v>3.8652678080000002E-3</v>
      </c>
      <c r="D191">
        <v>3.8578168540000001E-3</v>
      </c>
    </row>
    <row r="192" spans="1:4" x14ac:dyDescent="0.25">
      <c r="A192" s="35" t="s">
        <v>185</v>
      </c>
      <c r="B192" s="36">
        <v>36.770000000000003</v>
      </c>
      <c r="C192">
        <v>-1.4957846069999999E-2</v>
      </c>
      <c r="D192">
        <v>-1.5070842859999999E-2</v>
      </c>
    </row>
    <row r="193" spans="1:4" x14ac:dyDescent="0.25">
      <c r="A193" s="35" t="s">
        <v>186</v>
      </c>
      <c r="B193" s="36">
        <v>37.369999999999997</v>
      </c>
      <c r="C193">
        <v>-1.6029329120000001E-2</v>
      </c>
      <c r="D193">
        <v>-1.6159188389999999E-2</v>
      </c>
    </row>
    <row r="194" spans="1:4" x14ac:dyDescent="0.25">
      <c r="A194" s="35" t="s">
        <v>187</v>
      </c>
      <c r="B194" s="36">
        <v>37.78</v>
      </c>
      <c r="C194">
        <v>-1.085259006E-2</v>
      </c>
      <c r="D194">
        <v>-1.091190899E-2</v>
      </c>
    </row>
    <row r="195" spans="1:4" x14ac:dyDescent="0.25">
      <c r="A195" s="35" t="s">
        <v>188</v>
      </c>
      <c r="B195" s="36">
        <v>38.94</v>
      </c>
      <c r="C195">
        <v>-2.9790184649999999E-2</v>
      </c>
      <c r="D195">
        <v>-3.0242926390000001E-2</v>
      </c>
    </row>
    <row r="196" spans="1:4" x14ac:dyDescent="0.25">
      <c r="A196" s="35" t="s">
        <v>189</v>
      </c>
      <c r="B196" s="36">
        <v>39.21</v>
      </c>
      <c r="C196">
        <v>-6.8861740930000002E-3</v>
      </c>
      <c r="D196">
        <v>-6.9099932010000002E-3</v>
      </c>
    </row>
    <row r="197" spans="1:4" x14ac:dyDescent="0.25">
      <c r="A197" s="35" t="s">
        <v>190</v>
      </c>
      <c r="B197" s="36">
        <v>44.73</v>
      </c>
      <c r="C197">
        <v>-0.1234294657</v>
      </c>
      <c r="D197">
        <v>-0.13173810520000001</v>
      </c>
    </row>
    <row r="198" spans="1:4" x14ac:dyDescent="0.25">
      <c r="A198" s="35" t="s">
        <v>191</v>
      </c>
      <c r="B198" s="36">
        <v>42.13</v>
      </c>
      <c r="C198">
        <v>6.1713743180000002E-2</v>
      </c>
      <c r="D198">
        <v>5.9884341450000003E-2</v>
      </c>
    </row>
    <row r="199" spans="1:4" x14ac:dyDescent="0.25">
      <c r="A199" s="35" t="s">
        <v>192</v>
      </c>
      <c r="B199" s="36">
        <v>40.729999999999997</v>
      </c>
      <c r="C199">
        <v>3.4372698260000001E-2</v>
      </c>
      <c r="D199">
        <v>3.379515433E-2</v>
      </c>
    </row>
    <row r="200" spans="1:4" x14ac:dyDescent="0.25">
      <c r="A200" s="35" t="s">
        <v>193</v>
      </c>
      <c r="B200" s="36">
        <v>40.090000000000003</v>
      </c>
      <c r="C200">
        <v>1.596408082E-2</v>
      </c>
      <c r="D200">
        <v>1.5837995010000001E-2</v>
      </c>
    </row>
    <row r="201" spans="1:4" x14ac:dyDescent="0.25">
      <c r="A201" s="39">
        <v>43898</v>
      </c>
      <c r="B201" s="36">
        <v>41.29</v>
      </c>
      <c r="C201">
        <v>-2.9062727050000001E-2</v>
      </c>
      <c r="D201">
        <v>-2.9493413239999999E-2</v>
      </c>
    </row>
    <row r="202" spans="1:4" x14ac:dyDescent="0.25">
      <c r="A202" s="39">
        <v>43929</v>
      </c>
      <c r="B202" s="36">
        <v>41.13</v>
      </c>
      <c r="C202">
        <v>3.8901045470000001E-3</v>
      </c>
      <c r="D202">
        <v>3.882557656E-3</v>
      </c>
    </row>
    <row r="203" spans="1:4" x14ac:dyDescent="0.25">
      <c r="A203" s="39">
        <v>43959</v>
      </c>
      <c r="B203" s="36">
        <v>41.73</v>
      </c>
      <c r="C203">
        <v>-1.4378145219999999E-2</v>
      </c>
      <c r="D203">
        <v>-1.448251236E-2</v>
      </c>
    </row>
    <row r="204" spans="1:4" x14ac:dyDescent="0.25">
      <c r="A204" s="39">
        <v>43990</v>
      </c>
      <c r="B204" s="36">
        <v>40.71</v>
      </c>
      <c r="C204">
        <v>2.5080449040000001E-2</v>
      </c>
      <c r="D204">
        <v>2.477109638E-2</v>
      </c>
    </row>
    <row r="205" spans="1:4" x14ac:dyDescent="0.25">
      <c r="A205" s="39">
        <v>44020</v>
      </c>
      <c r="B205" s="36">
        <v>40.04</v>
      </c>
      <c r="C205">
        <v>1.670829171E-2</v>
      </c>
      <c r="D205">
        <v>1.657024378E-2</v>
      </c>
    </row>
    <row r="206" spans="1:4" x14ac:dyDescent="0.25">
      <c r="A206" s="39">
        <v>44112</v>
      </c>
      <c r="B206" s="36">
        <v>41.55</v>
      </c>
      <c r="C206">
        <v>-3.6318563620000001E-2</v>
      </c>
      <c r="D206">
        <v>-3.6994499180000001E-2</v>
      </c>
    </row>
    <row r="207" spans="1:4" x14ac:dyDescent="0.25">
      <c r="A207" s="39">
        <v>44143</v>
      </c>
      <c r="B207" s="36">
        <v>41.62</v>
      </c>
      <c r="C207">
        <v>-1.681924121E-3</v>
      </c>
      <c r="D207">
        <v>-1.683340144E-3</v>
      </c>
    </row>
    <row r="208" spans="1:4" x14ac:dyDescent="0.25">
      <c r="A208" s="39">
        <v>44173</v>
      </c>
      <c r="B208" s="36">
        <v>41.3</v>
      </c>
      <c r="C208">
        <v>7.7483716310000001E-3</v>
      </c>
      <c r="D208">
        <v>7.7185071679999996E-3</v>
      </c>
    </row>
    <row r="209" spans="1:4" x14ac:dyDescent="0.25">
      <c r="A209" s="35" t="s">
        <v>194</v>
      </c>
      <c r="B209" s="36">
        <v>41.3</v>
      </c>
      <c r="C209">
        <v>0</v>
      </c>
      <c r="D209">
        <v>0</v>
      </c>
    </row>
    <row r="210" spans="1:4" x14ac:dyDescent="0.25">
      <c r="A210" s="35" t="s">
        <v>195</v>
      </c>
      <c r="B210" s="36">
        <v>41.45</v>
      </c>
      <c r="C210">
        <v>-3.6429433050000001E-3</v>
      </c>
      <c r="D210">
        <v>-3.6495949829999999E-3</v>
      </c>
    </row>
    <row r="211" spans="1:4" x14ac:dyDescent="0.25">
      <c r="A211" s="35" t="s">
        <v>196</v>
      </c>
      <c r="B211" s="36">
        <v>43.59</v>
      </c>
      <c r="C211">
        <v>-4.9093828860000001E-2</v>
      </c>
      <c r="D211">
        <v>-5.0339884670000001E-2</v>
      </c>
    </row>
    <row r="212" spans="1:4" x14ac:dyDescent="0.25">
      <c r="A212" s="35" t="s">
        <v>197</v>
      </c>
      <c r="B212" s="36">
        <v>44.83</v>
      </c>
      <c r="C212">
        <v>-2.7660049070000001E-2</v>
      </c>
      <c r="D212">
        <v>-2.8049791920000001E-2</v>
      </c>
    </row>
    <row r="213" spans="1:4" x14ac:dyDescent="0.25">
      <c r="A213" s="35" t="s">
        <v>198</v>
      </c>
      <c r="B213" s="36">
        <v>44.86</v>
      </c>
      <c r="C213">
        <v>-6.6874721360000002E-4</v>
      </c>
      <c r="D213">
        <v>-6.6897092470000002E-4</v>
      </c>
    </row>
    <row r="214" spans="1:4" x14ac:dyDescent="0.25">
      <c r="A214" s="35" t="s">
        <v>199</v>
      </c>
      <c r="B214" s="36">
        <v>43.65</v>
      </c>
      <c r="C214">
        <v>2.7720504010000001E-2</v>
      </c>
      <c r="D214">
        <v>2.7343246809999999E-2</v>
      </c>
    </row>
    <row r="215" spans="1:4" x14ac:dyDescent="0.25">
      <c r="A215" s="35" t="s">
        <v>200</v>
      </c>
      <c r="B215" s="36">
        <v>42.96</v>
      </c>
      <c r="C215">
        <v>1.6085104400000001E-2</v>
      </c>
      <c r="D215">
        <v>1.5957109819999999E-2</v>
      </c>
    </row>
    <row r="216" spans="1:4" x14ac:dyDescent="0.25">
      <c r="A216" s="35" t="s">
        <v>201</v>
      </c>
      <c r="B216" s="36">
        <v>42.06</v>
      </c>
      <c r="C216">
        <v>2.1374227289999999E-2</v>
      </c>
      <c r="D216">
        <v>2.1149002189999998E-2</v>
      </c>
    </row>
    <row r="217" spans="1:4" x14ac:dyDescent="0.25">
      <c r="A217" s="35" t="s">
        <v>202</v>
      </c>
      <c r="B217" s="36">
        <v>43.8</v>
      </c>
      <c r="C217">
        <v>-3.9704102829999997E-2</v>
      </c>
      <c r="D217">
        <v>-4.0513815799999998E-2</v>
      </c>
    </row>
    <row r="218" spans="1:4" x14ac:dyDescent="0.25">
      <c r="A218" s="35" t="s">
        <v>203</v>
      </c>
      <c r="B218" s="36">
        <v>43.07</v>
      </c>
      <c r="C218">
        <v>1.6925934529999999E-2</v>
      </c>
      <c r="D218">
        <v>1.6784287009999999E-2</v>
      </c>
    </row>
    <row r="219" spans="1:4" x14ac:dyDescent="0.25">
      <c r="A219" s="35" t="s">
        <v>204</v>
      </c>
      <c r="B219" s="36">
        <v>43.03</v>
      </c>
      <c r="C219">
        <v>9.5284575519999999E-4</v>
      </c>
      <c r="D219">
        <v>9.5239208579999996E-4</v>
      </c>
    </row>
    <row r="220" spans="1:4" x14ac:dyDescent="0.25">
      <c r="A220" s="35" t="s">
        <v>205</v>
      </c>
      <c r="B220" s="36">
        <v>41.97</v>
      </c>
      <c r="C220">
        <v>2.5232308790000001E-2</v>
      </c>
      <c r="D220">
        <v>2.4919229630000001E-2</v>
      </c>
    </row>
    <row r="221" spans="1:4" x14ac:dyDescent="0.25">
      <c r="A221" s="35" t="s">
        <v>206</v>
      </c>
      <c r="B221" s="36">
        <v>40.42</v>
      </c>
      <c r="C221">
        <v>3.837304238E-2</v>
      </c>
      <c r="D221">
        <v>3.7655105899999999E-2</v>
      </c>
    </row>
    <row r="222" spans="1:4" x14ac:dyDescent="0.25">
      <c r="A222" s="39">
        <v>43839</v>
      </c>
      <c r="B222" s="36">
        <v>42.08</v>
      </c>
      <c r="C222">
        <v>-3.9472433459999998E-2</v>
      </c>
      <c r="D222">
        <v>-4.0272596989999999E-2</v>
      </c>
    </row>
    <row r="223" spans="1:4" x14ac:dyDescent="0.25">
      <c r="A223" s="39">
        <v>43870</v>
      </c>
      <c r="B223" s="36">
        <v>41.2</v>
      </c>
      <c r="C223">
        <v>2.1359223300000001E-2</v>
      </c>
      <c r="D223">
        <v>2.1134312070000001E-2</v>
      </c>
    </row>
    <row r="224" spans="1:4" x14ac:dyDescent="0.25">
      <c r="A224" s="39">
        <v>43899</v>
      </c>
      <c r="B224" s="36">
        <v>40.26</v>
      </c>
      <c r="C224">
        <v>2.337365558E-2</v>
      </c>
      <c r="D224">
        <v>2.3104675000000002E-2</v>
      </c>
    </row>
    <row r="225" spans="1:4" x14ac:dyDescent="0.25">
      <c r="A225" s="39">
        <v>43930</v>
      </c>
      <c r="B225" s="36">
        <v>40.08</v>
      </c>
      <c r="C225">
        <v>4.4660678639999998E-3</v>
      </c>
      <c r="D225">
        <v>4.4561245770000004E-3</v>
      </c>
    </row>
    <row r="226" spans="1:4" x14ac:dyDescent="0.25">
      <c r="A226" s="39">
        <v>44021</v>
      </c>
      <c r="B226" s="36">
        <v>41.19</v>
      </c>
      <c r="C226">
        <v>-2.6924664349999999E-2</v>
      </c>
      <c r="D226">
        <v>-2.7293773640000001E-2</v>
      </c>
    </row>
    <row r="227" spans="1:4" x14ac:dyDescent="0.25">
      <c r="A227" s="39">
        <v>44052</v>
      </c>
      <c r="B227" s="36">
        <v>40.1</v>
      </c>
      <c r="C227">
        <v>2.718272276E-2</v>
      </c>
      <c r="D227">
        <v>2.681983407E-2</v>
      </c>
    </row>
    <row r="228" spans="1:4" x14ac:dyDescent="0.25">
      <c r="A228" s="39">
        <v>44083</v>
      </c>
      <c r="B228" s="36">
        <v>40.96</v>
      </c>
      <c r="C228">
        <v>-2.099660636E-2</v>
      </c>
      <c r="D228">
        <v>-2.1220170029999999E-2</v>
      </c>
    </row>
    <row r="229" spans="1:4" x14ac:dyDescent="0.25">
      <c r="A229" s="39">
        <v>44113</v>
      </c>
      <c r="B229" s="36">
        <v>40.01</v>
      </c>
      <c r="C229">
        <v>2.3744657450000001E-2</v>
      </c>
      <c r="D229">
        <v>2.3467137570000001E-2</v>
      </c>
    </row>
    <row r="230" spans="1:4" x14ac:dyDescent="0.25">
      <c r="A230" s="39">
        <v>44144</v>
      </c>
      <c r="B230" s="36">
        <v>39.630000000000003</v>
      </c>
      <c r="C230">
        <v>9.5634620239999999E-3</v>
      </c>
      <c r="D230">
        <v>9.5180216030000004E-3</v>
      </c>
    </row>
    <row r="231" spans="1:4" x14ac:dyDescent="0.25">
      <c r="A231" s="35" t="s">
        <v>207</v>
      </c>
      <c r="B231" s="36">
        <v>40.1</v>
      </c>
      <c r="C231">
        <v>-1.169605227E-2</v>
      </c>
      <c r="D231">
        <v>-1.1764989139999999E-2</v>
      </c>
    </row>
    <row r="232" spans="1:4" x14ac:dyDescent="0.25">
      <c r="A232" s="35" t="s">
        <v>208</v>
      </c>
      <c r="B232" s="36">
        <v>39.92</v>
      </c>
      <c r="C232">
        <v>4.5091309899999996E-3</v>
      </c>
      <c r="D232">
        <v>4.498995316E-3</v>
      </c>
    </row>
    <row r="233" spans="1:4" x14ac:dyDescent="0.25">
      <c r="A233" s="35" t="s">
        <v>209</v>
      </c>
      <c r="B233" s="36">
        <v>38.880000000000003</v>
      </c>
      <c r="C233">
        <v>2.6723251029999999E-2</v>
      </c>
      <c r="D233">
        <v>2.6372421439999998E-2</v>
      </c>
    </row>
    <row r="234" spans="1:4" x14ac:dyDescent="0.25">
      <c r="A234" s="35" t="s">
        <v>210</v>
      </c>
      <c r="B234" s="36">
        <v>37.409999999999997</v>
      </c>
      <c r="C234">
        <v>3.9294306340000001E-2</v>
      </c>
      <c r="D234">
        <v>3.854193123E-2</v>
      </c>
    </row>
    <row r="235" spans="1:4" x14ac:dyDescent="0.25">
      <c r="A235" s="35" t="s">
        <v>211</v>
      </c>
      <c r="B235" s="36">
        <v>39.090000000000003</v>
      </c>
      <c r="C235">
        <v>-4.2977743669999999E-2</v>
      </c>
      <c r="D235">
        <v>-4.3928631439999997E-2</v>
      </c>
    </row>
    <row r="236" spans="1:4" x14ac:dyDescent="0.25">
      <c r="A236" s="35" t="s">
        <v>212</v>
      </c>
      <c r="B236" s="36">
        <v>39.71</v>
      </c>
      <c r="C236">
        <v>-1.558840565E-2</v>
      </c>
      <c r="D236">
        <v>-1.571118245E-2</v>
      </c>
    </row>
    <row r="237" spans="1:4" x14ac:dyDescent="0.25">
      <c r="A237" s="35" t="s">
        <v>213</v>
      </c>
      <c r="B237" s="36">
        <v>39.74</v>
      </c>
      <c r="C237">
        <v>-7.8007045800000002E-4</v>
      </c>
      <c r="D237">
        <v>-7.8037487130000005E-4</v>
      </c>
    </row>
    <row r="238" spans="1:4" x14ac:dyDescent="0.25">
      <c r="A238" s="35" t="s">
        <v>214</v>
      </c>
      <c r="B238" s="36">
        <v>39.380000000000003</v>
      </c>
      <c r="C238">
        <v>9.1416962930000005E-3</v>
      </c>
      <c r="D238">
        <v>9.1001639129999999E-3</v>
      </c>
    </row>
    <row r="239" spans="1:4" x14ac:dyDescent="0.25">
      <c r="A239" s="35" t="s">
        <v>215</v>
      </c>
      <c r="B239" s="36">
        <v>39.619999999999997</v>
      </c>
      <c r="C239">
        <v>-6.0324591739999997E-3</v>
      </c>
      <c r="D239">
        <v>-6.0507279629999997E-3</v>
      </c>
    </row>
    <row r="240" spans="1:4" x14ac:dyDescent="0.25">
      <c r="A240" s="35" t="s">
        <v>216</v>
      </c>
      <c r="B240" s="36">
        <v>39.9</v>
      </c>
      <c r="C240">
        <v>-7.0426065160000004E-3</v>
      </c>
      <c r="D240">
        <v>-7.0675227220000003E-3</v>
      </c>
    </row>
    <row r="241" spans="1:4" x14ac:dyDescent="0.25">
      <c r="A241" s="35" t="s">
        <v>217</v>
      </c>
      <c r="B241" s="36">
        <v>40.92</v>
      </c>
      <c r="C241">
        <v>-2.4902856859999999E-2</v>
      </c>
      <c r="D241">
        <v>-2.521817896E-2</v>
      </c>
    </row>
    <row r="242" spans="1:4" x14ac:dyDescent="0.25">
      <c r="A242" s="35" t="s">
        <v>218</v>
      </c>
      <c r="B242" s="36">
        <v>41.37</v>
      </c>
      <c r="C242">
        <v>-1.0877710360000001E-2</v>
      </c>
      <c r="D242">
        <v>-1.093730522E-2</v>
      </c>
    </row>
    <row r="243" spans="1:4" x14ac:dyDescent="0.25">
      <c r="A243" s="39">
        <v>43840</v>
      </c>
      <c r="B243" s="36">
        <v>39.31</v>
      </c>
      <c r="C243">
        <v>5.2378529639999998E-2</v>
      </c>
      <c r="D243">
        <v>5.1052868639999999E-2</v>
      </c>
    </row>
    <row r="244" spans="1:4" x14ac:dyDescent="0.25">
      <c r="A244" s="39">
        <v>43871</v>
      </c>
      <c r="B244" s="36">
        <v>38.94</v>
      </c>
      <c r="C244">
        <v>9.5277228489999994E-3</v>
      </c>
      <c r="D244">
        <v>9.4826203540000001E-3</v>
      </c>
    </row>
    <row r="245" spans="1:4" x14ac:dyDescent="0.25">
      <c r="A245" s="39">
        <v>43961</v>
      </c>
      <c r="B245" s="36">
        <v>39.47</v>
      </c>
      <c r="C245">
        <v>-1.345325564E-2</v>
      </c>
      <c r="D245">
        <v>-1.3544570590000001E-2</v>
      </c>
    </row>
    <row r="246" spans="1:4" x14ac:dyDescent="0.25">
      <c r="A246" s="39">
        <v>43992</v>
      </c>
      <c r="B246" s="36">
        <v>39.24</v>
      </c>
      <c r="C246">
        <v>5.8613659530000004E-3</v>
      </c>
      <c r="D246">
        <v>5.8442549779999997E-3</v>
      </c>
    </row>
    <row r="247" spans="1:4" x14ac:dyDescent="0.25">
      <c r="A247" s="39">
        <v>44022</v>
      </c>
      <c r="B247" s="36">
        <v>40.590000000000003</v>
      </c>
      <c r="C247">
        <v>-3.3259423500000003E-2</v>
      </c>
      <c r="D247">
        <v>-3.3825096149999997E-2</v>
      </c>
    </row>
    <row r="248" spans="1:4" x14ac:dyDescent="0.25">
      <c r="A248" s="39">
        <v>44053</v>
      </c>
      <c r="B248" s="36">
        <v>41.55</v>
      </c>
      <c r="C248">
        <v>-2.308118126E-2</v>
      </c>
      <c r="D248">
        <v>-2.335172277E-2</v>
      </c>
    </row>
    <row r="249" spans="1:4" x14ac:dyDescent="0.25">
      <c r="A249" s="39">
        <v>44084</v>
      </c>
      <c r="B249" s="36">
        <v>41.55</v>
      </c>
      <c r="C249">
        <v>0</v>
      </c>
      <c r="D249">
        <v>0</v>
      </c>
    </row>
    <row r="250" spans="1:4" x14ac:dyDescent="0.25">
      <c r="A250" s="39">
        <v>44175</v>
      </c>
      <c r="B250" s="36">
        <v>40.53</v>
      </c>
      <c r="C250">
        <v>2.5141870220000001E-2</v>
      </c>
      <c r="D250">
        <v>2.4831012980000001E-2</v>
      </c>
    </row>
    <row r="251" spans="1:4" x14ac:dyDescent="0.25">
      <c r="A251" s="35" t="s">
        <v>219</v>
      </c>
      <c r="B251" s="36">
        <v>40.74</v>
      </c>
      <c r="C251">
        <v>-5.1546391749999997E-3</v>
      </c>
      <c r="D251">
        <v>-5.1679701580000003E-3</v>
      </c>
    </row>
    <row r="252" spans="1:4" x14ac:dyDescent="0.25">
      <c r="A252" s="35" t="s">
        <v>220</v>
      </c>
      <c r="B252" s="36">
        <v>41.35</v>
      </c>
      <c r="C252">
        <v>-1.472828847E-2</v>
      </c>
      <c r="D252">
        <v>-1.483782658E-2</v>
      </c>
    </row>
    <row r="253" spans="1:4" x14ac:dyDescent="0.25">
      <c r="A253" s="35" t="s">
        <v>221</v>
      </c>
      <c r="B253" s="36">
        <v>41.25</v>
      </c>
      <c r="C253">
        <v>2.3999999999999998E-3</v>
      </c>
      <c r="D253">
        <v>2.3971245999999998E-3</v>
      </c>
    </row>
  </sheetData>
  <mergeCells count="2">
    <mergeCell ref="E1:P3"/>
    <mergeCell ref="G4:P4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3D72-F06D-46B2-89D5-AD1857480BCD}">
  <sheetPr>
    <tabColor theme="9" tint="-0.249977111117893"/>
  </sheetPr>
  <dimension ref="A1:U253"/>
  <sheetViews>
    <sheetView showGridLines="0" topLeftCell="F1" workbookViewId="0">
      <selection activeCell="K6" sqref="K6"/>
    </sheetView>
  </sheetViews>
  <sheetFormatPr baseColWidth="10" defaultColWidth="9.140625" defaultRowHeight="15" x14ac:dyDescent="0.25"/>
  <cols>
    <col min="1" max="1" width="11.5703125" customWidth="1"/>
    <col min="2" max="2" width="11.7109375" customWidth="1"/>
    <col min="3" max="3" width="21.140625" customWidth="1"/>
    <col min="4" max="4" width="25.140625" customWidth="1"/>
    <col min="5" max="5" width="22.7109375" customWidth="1"/>
    <col min="9" max="9" width="13.5703125" customWidth="1"/>
    <col min="10" max="10" width="11.42578125" customWidth="1"/>
    <col min="15" max="15" width="14.28515625" customWidth="1"/>
    <col min="16" max="16" width="14.42578125" customWidth="1"/>
  </cols>
  <sheetData>
    <row r="1" spans="1:21" ht="19.5" thickBot="1" x14ac:dyDescent="0.35">
      <c r="A1" t="s">
        <v>0</v>
      </c>
      <c r="B1" t="s">
        <v>52</v>
      </c>
      <c r="C1" s="40" t="s">
        <v>2</v>
      </c>
      <c r="D1" s="40" t="s">
        <v>3</v>
      </c>
      <c r="E1" s="40" t="s">
        <v>232</v>
      </c>
      <c r="F1" t="s">
        <v>231</v>
      </c>
      <c r="G1" t="s">
        <v>230</v>
      </c>
      <c r="H1" t="s">
        <v>229</v>
      </c>
      <c r="I1" t="s">
        <v>228</v>
      </c>
      <c r="J1" t="s">
        <v>227</v>
      </c>
      <c r="K1" s="85" t="s">
        <v>245</v>
      </c>
      <c r="L1" s="86"/>
      <c r="M1" s="86"/>
      <c r="N1" s="86"/>
    </row>
    <row r="2" spans="1:21" ht="15.75" thickBot="1" x14ac:dyDescent="0.3">
      <c r="A2" t="s">
        <v>54</v>
      </c>
      <c r="B2" s="36">
        <v>34.42</v>
      </c>
      <c r="K2" s="86"/>
      <c r="L2" s="86"/>
      <c r="M2" s="86"/>
      <c r="N2" s="86"/>
      <c r="O2" s="55" t="s">
        <v>6</v>
      </c>
      <c r="P2" s="54">
        <v>2</v>
      </c>
    </row>
    <row r="3" spans="1:21" ht="15.75" thickBot="1" x14ac:dyDescent="0.3">
      <c r="A3" t="s">
        <v>55</v>
      </c>
      <c r="B3" s="36">
        <v>34.58</v>
      </c>
      <c r="C3">
        <f t="shared" ref="C3:C66" si="0">(B3-B2)/B2</f>
        <v>4.6484601975594593E-3</v>
      </c>
      <c r="D3">
        <f t="shared" ref="D3:D66" si="1">LN(B3/B2)</f>
        <v>4.6376894717509035E-3</v>
      </c>
      <c r="E3" s="44">
        <f t="shared" ref="E3:E66" si="2">(C3-$P$3)/$P$4</f>
        <v>0.13048944345356212</v>
      </c>
      <c r="F3">
        <f t="shared" ref="F3:F66" si="3">_xlfn.NORM.S.DIST(E3,TRUE)</f>
        <v>0.55191039718182799</v>
      </c>
      <c r="G3">
        <v>4.1382994519720868E-6</v>
      </c>
      <c r="H3">
        <v>0.99999936267734479</v>
      </c>
      <c r="I3">
        <v>1</v>
      </c>
      <c r="J3">
        <f t="shared" ref="J3:J66" si="4">(I3/$P$5)*(LN(G3)+LN(1-H3))</f>
        <v>-0.10621998167901604</v>
      </c>
      <c r="K3" s="86"/>
      <c r="L3" s="86"/>
      <c r="M3" s="86"/>
      <c r="N3" s="86"/>
      <c r="O3" s="51" t="s">
        <v>226</v>
      </c>
      <c r="P3" s="53">
        <f>AVERAGE(C3:C237)</f>
        <v>1.0087364654698845E-3</v>
      </c>
    </row>
    <row r="4" spans="1:21" ht="15.75" customHeight="1" thickBot="1" x14ac:dyDescent="0.3">
      <c r="A4" t="s">
        <v>56</v>
      </c>
      <c r="B4" s="36">
        <v>33.57</v>
      </c>
      <c r="C4">
        <f t="shared" si="0"/>
        <v>-2.9207634470792311E-2</v>
      </c>
      <c r="D4">
        <f t="shared" si="1"/>
        <v>-2.9642669263200853E-2</v>
      </c>
      <c r="E4" s="44">
        <f t="shared" si="2"/>
        <v>-1.0833012934186641</v>
      </c>
      <c r="F4">
        <f t="shared" si="3"/>
        <v>0.13933735569708935</v>
      </c>
      <c r="G4">
        <v>4.9272806408934223E-4</v>
      </c>
      <c r="H4">
        <v>0.99996387795739761</v>
      </c>
      <c r="I4">
        <v>3</v>
      </c>
      <c r="J4">
        <f t="shared" si="4"/>
        <v>-0.21327681765902878</v>
      </c>
      <c r="K4" s="86"/>
      <c r="L4" s="86"/>
      <c r="M4" s="86"/>
      <c r="N4" s="86"/>
      <c r="O4" s="51" t="s">
        <v>225</v>
      </c>
      <c r="P4" s="68">
        <f>_xlfn.STDEV.S(C3:C253)</f>
        <v>2.7892859650251019E-2</v>
      </c>
      <c r="Q4" s="50"/>
      <c r="R4" s="50"/>
      <c r="S4" s="50"/>
      <c r="T4" s="50"/>
      <c r="U4" s="50"/>
    </row>
    <row r="5" spans="1:21" ht="15.75" thickBot="1" x14ac:dyDescent="0.3">
      <c r="A5" t="s">
        <v>58</v>
      </c>
      <c r="B5" s="36">
        <v>33.72</v>
      </c>
      <c r="C5">
        <f t="shared" si="0"/>
        <v>4.4682752457550958E-3</v>
      </c>
      <c r="D5">
        <f t="shared" si="1"/>
        <v>4.4583221417110065E-3</v>
      </c>
      <c r="E5" s="44">
        <f t="shared" si="2"/>
        <v>0.12402954819492944</v>
      </c>
      <c r="F5">
        <f t="shared" si="3"/>
        <v>0.54935406019224209</v>
      </c>
      <c r="G5">
        <v>2.1672267217405792E-3</v>
      </c>
      <c r="H5">
        <v>0.98747768484731457</v>
      </c>
      <c r="I5">
        <v>5</v>
      </c>
      <c r="J5">
        <f t="shared" si="4"/>
        <v>-0.20945318627987833</v>
      </c>
      <c r="K5" s="86"/>
      <c r="L5" s="86"/>
      <c r="M5" s="86"/>
      <c r="N5" s="86"/>
      <c r="O5" s="52" t="s">
        <v>7</v>
      </c>
      <c r="P5" s="61">
        <v>251</v>
      </c>
      <c r="Q5" s="50"/>
      <c r="R5" s="50"/>
      <c r="S5" s="50"/>
      <c r="T5" s="50"/>
      <c r="U5" s="50"/>
    </row>
    <row r="6" spans="1:21" ht="15.75" thickBot="1" x14ac:dyDescent="0.3">
      <c r="A6" t="s">
        <v>59</v>
      </c>
      <c r="B6" s="36">
        <v>33.28</v>
      </c>
      <c r="C6">
        <f t="shared" si="0"/>
        <v>-1.304863582443647E-2</v>
      </c>
      <c r="D6">
        <f t="shared" si="1"/>
        <v>-1.3134517180646822E-2</v>
      </c>
      <c r="E6" s="44">
        <f t="shared" si="2"/>
        <v>-0.50397745036442854</v>
      </c>
      <c r="F6">
        <f t="shared" si="3"/>
        <v>0.30713861155602229</v>
      </c>
      <c r="G6">
        <v>2.963546651381667E-3</v>
      </c>
      <c r="H6">
        <v>0.97565740806366263</v>
      </c>
      <c r="I6">
        <v>7</v>
      </c>
      <c r="J6">
        <f t="shared" si="4"/>
        <v>-0.2659692179380666</v>
      </c>
      <c r="O6" s="51" t="s">
        <v>81</v>
      </c>
      <c r="P6" s="61">
        <v>0.05</v>
      </c>
      <c r="Q6" s="50"/>
      <c r="R6" s="50"/>
      <c r="S6" s="50"/>
      <c r="T6" s="50"/>
      <c r="U6" s="50"/>
    </row>
    <row r="7" spans="1:21" ht="15.75" thickBot="1" x14ac:dyDescent="0.3">
      <c r="A7" t="s">
        <v>60</v>
      </c>
      <c r="B7" s="36">
        <v>33.130000000000003</v>
      </c>
      <c r="C7">
        <f t="shared" si="0"/>
        <v>-4.5072115384614956E-3</v>
      </c>
      <c r="D7">
        <f t="shared" si="1"/>
        <v>-4.5173996412032633E-3</v>
      </c>
      <c r="E7" s="44">
        <f t="shared" si="2"/>
        <v>-0.19775484023853895</v>
      </c>
      <c r="F7">
        <f t="shared" si="3"/>
        <v>0.42161844028864059</v>
      </c>
      <c r="G7">
        <v>5.7607503723759775E-3</v>
      </c>
      <c r="H7">
        <v>0.97250140404419816</v>
      </c>
      <c r="I7">
        <v>9</v>
      </c>
      <c r="J7">
        <f t="shared" si="4"/>
        <v>-0.31375605913898724</v>
      </c>
    </row>
    <row r="8" spans="1:21" ht="15.75" thickBot="1" x14ac:dyDescent="0.3">
      <c r="A8" t="s">
        <v>61</v>
      </c>
      <c r="B8" s="36">
        <v>33.43</v>
      </c>
      <c r="C8">
        <f t="shared" si="0"/>
        <v>9.0552369453666508E-3</v>
      </c>
      <c r="D8">
        <f t="shared" si="1"/>
        <v>9.0144841202027069E-3</v>
      </c>
      <c r="E8" s="44">
        <f t="shared" si="2"/>
        <v>0.28847886451199178</v>
      </c>
      <c r="F8">
        <f t="shared" si="3"/>
        <v>0.61350989657938104</v>
      </c>
      <c r="G8">
        <v>1.2006233459350413E-2</v>
      </c>
      <c r="H8">
        <v>0.97147704389374201</v>
      </c>
      <c r="I8">
        <v>11</v>
      </c>
      <c r="J8">
        <f t="shared" si="4"/>
        <v>-0.34969374033464967</v>
      </c>
      <c r="O8" s="46" t="s">
        <v>224</v>
      </c>
      <c r="P8" s="49">
        <f>-P5-SUM(J3:J253)</f>
        <v>2.3351866394609431</v>
      </c>
    </row>
    <row r="9" spans="1:21" ht="15.75" thickBot="1" x14ac:dyDescent="0.3">
      <c r="A9" t="s">
        <v>63</v>
      </c>
      <c r="B9" s="36">
        <v>35.380000000000003</v>
      </c>
      <c r="C9">
        <f t="shared" si="0"/>
        <v>5.8330840562369216E-2</v>
      </c>
      <c r="D9">
        <f t="shared" si="1"/>
        <v>5.6692988299632097E-2</v>
      </c>
      <c r="E9" s="44">
        <f t="shared" si="2"/>
        <v>2.0550816522816966</v>
      </c>
      <c r="F9">
        <f t="shared" si="3"/>
        <v>0.98006444061623266</v>
      </c>
      <c r="G9">
        <v>2.3959069723498261E-2</v>
      </c>
      <c r="H9">
        <v>0.9612212918022679</v>
      </c>
      <c r="I9">
        <v>13</v>
      </c>
      <c r="J9">
        <f t="shared" si="4"/>
        <v>-0.36158087472237826</v>
      </c>
      <c r="O9" s="48" t="s">
        <v>223</v>
      </c>
      <c r="P9" s="47">
        <v>0.751</v>
      </c>
    </row>
    <row r="10" spans="1:21" ht="15.75" thickBot="1" x14ac:dyDescent="0.3">
      <c r="A10" t="s">
        <v>65</v>
      </c>
      <c r="B10" s="36">
        <v>35.53</v>
      </c>
      <c r="C10">
        <f t="shared" si="0"/>
        <v>4.2396834369699994E-3</v>
      </c>
      <c r="D10">
        <f t="shared" si="1"/>
        <v>4.2307213012964693E-3</v>
      </c>
      <c r="E10" s="44">
        <f t="shared" si="2"/>
        <v>0.11583419599184189</v>
      </c>
      <c r="F10">
        <f t="shared" si="3"/>
        <v>0.54610802577936568</v>
      </c>
      <c r="G10">
        <v>3.479156600560232E-2</v>
      </c>
      <c r="H10">
        <v>0.95440562696099318</v>
      </c>
      <c r="I10">
        <v>15</v>
      </c>
      <c r="J10">
        <f t="shared" si="4"/>
        <v>-0.38524011430750671</v>
      </c>
      <c r="O10" s="46" t="s">
        <v>222</v>
      </c>
      <c r="P10" s="45" t="str">
        <f>IF(P8&gt;P9,"Se rechaza H0","Se acepta H0")</f>
        <v>Se rechaza H0</v>
      </c>
    </row>
    <row r="11" spans="1:21" x14ac:dyDescent="0.25">
      <c r="A11" t="s">
        <v>66</v>
      </c>
      <c r="B11" s="36">
        <v>36.42</v>
      </c>
      <c r="C11">
        <f t="shared" si="0"/>
        <v>2.5049254151421348E-2</v>
      </c>
      <c r="D11">
        <f t="shared" si="1"/>
        <v>2.4740664266526186E-2</v>
      </c>
      <c r="E11" s="44">
        <f t="shared" si="2"/>
        <v>0.86188788053271959</v>
      </c>
      <c r="F11">
        <f t="shared" si="3"/>
        <v>0.80562539058976534</v>
      </c>
      <c r="G11">
        <v>3.4861999476178872E-2</v>
      </c>
      <c r="H11">
        <v>0.94892524960907021</v>
      </c>
      <c r="I11">
        <v>17</v>
      </c>
      <c r="J11">
        <f t="shared" si="4"/>
        <v>-0.42878083444795939</v>
      </c>
    </row>
    <row r="12" spans="1:21" x14ac:dyDescent="0.25">
      <c r="A12" t="s">
        <v>67</v>
      </c>
      <c r="B12" s="36">
        <v>36.43</v>
      </c>
      <c r="C12">
        <f t="shared" si="0"/>
        <v>2.7457440966496458E-4</v>
      </c>
      <c r="D12">
        <f t="shared" si="1"/>
        <v>2.7453672101056563E-4</v>
      </c>
      <c r="E12" s="44">
        <f t="shared" si="2"/>
        <v>-2.632078836700822E-2</v>
      </c>
      <c r="F12">
        <f t="shared" si="3"/>
        <v>0.48950073696762947</v>
      </c>
      <c r="G12">
        <v>3.8498338970297898E-2</v>
      </c>
      <c r="H12">
        <v>0.92607586107537465</v>
      </c>
      <c r="I12">
        <v>19</v>
      </c>
      <c r="J12">
        <f t="shared" si="4"/>
        <v>-0.44372615468863225</v>
      </c>
    </row>
    <row r="13" spans="1:21" x14ac:dyDescent="0.25">
      <c r="A13" t="s">
        <v>68</v>
      </c>
      <c r="B13" s="36">
        <v>35.229999999999997</v>
      </c>
      <c r="C13">
        <f t="shared" si="0"/>
        <v>-3.2939884710403593E-2</v>
      </c>
      <c r="D13">
        <f t="shared" si="1"/>
        <v>-3.3494618667326191E-2</v>
      </c>
      <c r="E13" s="44">
        <f t="shared" si="2"/>
        <v>-1.2171079481112996</v>
      </c>
      <c r="F13">
        <f t="shared" si="3"/>
        <v>0.11178157352099813</v>
      </c>
      <c r="G13">
        <v>4.1391342533467469E-2</v>
      </c>
      <c r="H13">
        <v>0.9235786483288263</v>
      </c>
      <c r="I13">
        <v>21</v>
      </c>
      <c r="J13">
        <f t="shared" si="4"/>
        <v>-0.48159247184473164</v>
      </c>
    </row>
    <row r="14" spans="1:21" ht="15.75" customHeight="1" x14ac:dyDescent="0.25">
      <c r="A14" s="1">
        <v>43476</v>
      </c>
      <c r="B14" s="36">
        <v>35.89</v>
      </c>
      <c r="C14">
        <f t="shared" si="0"/>
        <v>1.8734033494181204E-2</v>
      </c>
      <c r="D14">
        <f t="shared" si="1"/>
        <v>1.8560712806369766E-2</v>
      </c>
      <c r="E14" s="44">
        <f t="shared" si="2"/>
        <v>0.63547794134302049</v>
      </c>
      <c r="F14">
        <f t="shared" si="3"/>
        <v>0.73744162554403103</v>
      </c>
      <c r="G14">
        <v>4.435056050731153E-2</v>
      </c>
      <c r="H14">
        <v>0.9186774121481377</v>
      </c>
      <c r="I14">
        <v>23</v>
      </c>
      <c r="J14">
        <f t="shared" si="4"/>
        <v>-0.51543470993232554</v>
      </c>
    </row>
    <row r="15" spans="1:21" x14ac:dyDescent="0.25">
      <c r="A15" s="1">
        <v>43566</v>
      </c>
      <c r="B15" s="36">
        <v>36.020000000000003</v>
      </c>
      <c r="C15">
        <f t="shared" si="0"/>
        <v>3.62217887991091E-3</v>
      </c>
      <c r="D15">
        <f t="shared" si="1"/>
        <v>3.6156345882941802E-3</v>
      </c>
      <c r="E15" s="44">
        <f t="shared" si="2"/>
        <v>9.3695750353711263E-2</v>
      </c>
      <c r="F15">
        <f t="shared" si="3"/>
        <v>0.53732457692281255</v>
      </c>
      <c r="G15">
        <v>6.091957519586616E-2</v>
      </c>
      <c r="H15">
        <v>0.9170042225318954</v>
      </c>
      <c r="I15">
        <v>25</v>
      </c>
      <c r="J15">
        <f t="shared" si="4"/>
        <v>-0.52661018630325795</v>
      </c>
    </row>
    <row r="16" spans="1:21" x14ac:dyDescent="0.25">
      <c r="A16" s="1">
        <v>43596</v>
      </c>
      <c r="B16" s="36">
        <v>36.36</v>
      </c>
      <c r="C16">
        <f t="shared" si="0"/>
        <v>9.4392004441975642E-3</v>
      </c>
      <c r="D16">
        <f t="shared" si="1"/>
        <v>9.3949295614680559E-3</v>
      </c>
      <c r="E16" s="44">
        <f t="shared" si="2"/>
        <v>0.30224452008282382</v>
      </c>
      <c r="F16">
        <f t="shared" si="3"/>
        <v>0.6187671659390177</v>
      </c>
      <c r="G16">
        <v>6.880431274532578E-2</v>
      </c>
      <c r="H16">
        <v>0.9065435219943373</v>
      </c>
      <c r="I16">
        <v>27</v>
      </c>
      <c r="J16">
        <f t="shared" si="4"/>
        <v>-0.54287730477099694</v>
      </c>
    </row>
    <row r="17" spans="1:10" ht="15.75" customHeight="1" x14ac:dyDescent="0.25">
      <c r="A17" s="1">
        <v>43627</v>
      </c>
      <c r="B17" s="36">
        <v>35.67</v>
      </c>
      <c r="C17">
        <f t="shared" si="0"/>
        <v>-1.8976897689768915E-2</v>
      </c>
      <c r="D17">
        <f t="shared" si="1"/>
        <v>-1.915926993847791E-2</v>
      </c>
      <c r="E17" s="44">
        <f t="shared" si="2"/>
        <v>-0.71651434832566341</v>
      </c>
      <c r="F17">
        <f t="shared" si="3"/>
        <v>0.23683690550655492</v>
      </c>
      <c r="G17">
        <v>7.2836817284385402E-2</v>
      </c>
      <c r="H17">
        <v>0.89920034211040223</v>
      </c>
      <c r="I17">
        <v>29</v>
      </c>
      <c r="J17">
        <f t="shared" si="4"/>
        <v>-0.5677707851506375</v>
      </c>
    </row>
    <row r="18" spans="1:10" x14ac:dyDescent="0.25">
      <c r="A18" s="1">
        <v>43657</v>
      </c>
      <c r="B18" s="36">
        <v>36.19</v>
      </c>
      <c r="C18">
        <f t="shared" si="0"/>
        <v>1.45780768152508E-2</v>
      </c>
      <c r="D18">
        <f t="shared" si="1"/>
        <v>1.447283820485081E-2</v>
      </c>
      <c r="E18" s="44">
        <f t="shared" si="2"/>
        <v>0.48648078827080032</v>
      </c>
      <c r="F18">
        <f t="shared" si="3"/>
        <v>0.68668683832570576</v>
      </c>
      <c r="G18">
        <v>7.6551386319197709E-2</v>
      </c>
      <c r="H18">
        <v>0.89799415407531014</v>
      </c>
      <c r="I18">
        <v>31</v>
      </c>
      <c r="J18">
        <f t="shared" si="4"/>
        <v>-0.59931499698719848</v>
      </c>
    </row>
    <row r="19" spans="1:10" x14ac:dyDescent="0.25">
      <c r="A19" s="1">
        <v>43688</v>
      </c>
      <c r="B19" s="36">
        <v>35.36</v>
      </c>
      <c r="C19">
        <f t="shared" si="0"/>
        <v>-2.2934512296214377E-2</v>
      </c>
      <c r="D19">
        <f t="shared" si="1"/>
        <v>-2.3201599806208305E-2</v>
      </c>
      <c r="E19" s="44">
        <f t="shared" si="2"/>
        <v>-0.85840064668553218</v>
      </c>
      <c r="F19">
        <f t="shared" si="3"/>
        <v>0.19533563531519876</v>
      </c>
      <c r="G19">
        <v>7.7763777745184628E-2</v>
      </c>
      <c r="H19">
        <v>0.89728456604067675</v>
      </c>
      <c r="I19">
        <v>33</v>
      </c>
      <c r="J19">
        <f t="shared" si="4"/>
        <v>-0.63500314806939262</v>
      </c>
    </row>
    <row r="20" spans="1:10" x14ac:dyDescent="0.25">
      <c r="A20" s="1">
        <v>43780</v>
      </c>
      <c r="B20" s="36">
        <v>36.020000000000003</v>
      </c>
      <c r="C20">
        <f t="shared" si="0"/>
        <v>1.8665158371040828E-2</v>
      </c>
      <c r="D20">
        <f t="shared" si="1"/>
        <v>1.8493101978367486E-2</v>
      </c>
      <c r="E20" s="44">
        <f t="shared" si="2"/>
        <v>0.63300866698377578</v>
      </c>
      <c r="F20">
        <f t="shared" si="3"/>
        <v>0.73663600838950449</v>
      </c>
      <c r="G20">
        <v>8.116612687799718E-2</v>
      </c>
      <c r="H20">
        <v>0.89462301223247098</v>
      </c>
      <c r="I20">
        <v>35</v>
      </c>
      <c r="J20">
        <f t="shared" si="4"/>
        <v>-0.66394975940814693</v>
      </c>
    </row>
    <row r="21" spans="1:10" x14ac:dyDescent="0.25">
      <c r="A21" s="1">
        <v>43810</v>
      </c>
      <c r="B21" s="36">
        <v>34.700000000000003</v>
      </c>
      <c r="C21">
        <f t="shared" si="0"/>
        <v>-3.6646307606885066E-2</v>
      </c>
      <c r="D21">
        <f t="shared" si="1"/>
        <v>-3.7334652794996474E-2</v>
      </c>
      <c r="E21" s="44">
        <f t="shared" si="2"/>
        <v>-1.3499886546059496</v>
      </c>
      <c r="F21">
        <f t="shared" si="3"/>
        <v>8.850981106338468E-2</v>
      </c>
      <c r="G21">
        <v>8.5819928983737054E-2</v>
      </c>
      <c r="H21">
        <v>0.89304884334212231</v>
      </c>
      <c r="I21">
        <v>37</v>
      </c>
      <c r="J21">
        <f t="shared" si="4"/>
        <v>-0.69148534284165186</v>
      </c>
    </row>
    <row r="22" spans="1:10" x14ac:dyDescent="0.25">
      <c r="A22" t="s">
        <v>73</v>
      </c>
      <c r="B22" s="36">
        <v>34.61</v>
      </c>
      <c r="C22">
        <f t="shared" si="0"/>
        <v>-2.5936599423632104E-3</v>
      </c>
      <c r="D22">
        <f t="shared" si="1"/>
        <v>-2.5970293055606695E-3</v>
      </c>
      <c r="E22" s="44">
        <f t="shared" si="2"/>
        <v>-0.12915120403585709</v>
      </c>
      <c r="F22">
        <f t="shared" si="3"/>
        <v>0.44861900313956626</v>
      </c>
      <c r="G22">
        <v>8.6581225829794106E-2</v>
      </c>
      <c r="H22">
        <v>0.86865522078285595</v>
      </c>
      <c r="I22">
        <v>39</v>
      </c>
      <c r="J22">
        <f t="shared" si="4"/>
        <v>-0.69556760872250056</v>
      </c>
    </row>
    <row r="23" spans="1:10" x14ac:dyDescent="0.25">
      <c r="A23" t="s">
        <v>74</v>
      </c>
      <c r="B23" s="36">
        <v>34.46</v>
      </c>
      <c r="C23">
        <f t="shared" si="0"/>
        <v>-4.3340075122796466E-3</v>
      </c>
      <c r="D23">
        <f t="shared" si="1"/>
        <v>-4.3434265474692696E-3</v>
      </c>
      <c r="E23" s="44">
        <f t="shared" si="2"/>
        <v>-0.19154522142018701</v>
      </c>
      <c r="F23">
        <f t="shared" si="3"/>
        <v>0.42404922739243722</v>
      </c>
      <c r="G23">
        <v>9.0006792312935055E-2</v>
      </c>
      <c r="H23">
        <v>0.86244630341265194</v>
      </c>
      <c r="I23">
        <v>41</v>
      </c>
      <c r="J23">
        <f t="shared" si="4"/>
        <v>-0.71735479447015194</v>
      </c>
    </row>
    <row r="24" spans="1:10" x14ac:dyDescent="0.25">
      <c r="A24" t="s">
        <v>76</v>
      </c>
      <c r="B24" s="36">
        <v>34.68</v>
      </c>
      <c r="C24">
        <f t="shared" si="0"/>
        <v>6.3842135809634029E-3</v>
      </c>
      <c r="D24">
        <f t="shared" si="1"/>
        <v>6.3639208125574097E-3</v>
      </c>
      <c r="E24" s="44">
        <f t="shared" si="2"/>
        <v>0.19271875250141812</v>
      </c>
      <c r="F24">
        <f t="shared" si="3"/>
        <v>0.57641038180710669</v>
      </c>
      <c r="G24">
        <v>9.119699453684027E-2</v>
      </c>
      <c r="H24">
        <v>0.85501145138894086</v>
      </c>
      <c r="I24">
        <v>43</v>
      </c>
      <c r="J24">
        <f t="shared" si="4"/>
        <v>-0.7410791060957399</v>
      </c>
    </row>
    <row r="25" spans="1:10" x14ac:dyDescent="0.25">
      <c r="A25" t="s">
        <v>78</v>
      </c>
      <c r="B25" s="36">
        <v>34.119999999999997</v>
      </c>
      <c r="C25">
        <f t="shared" si="0"/>
        <v>-1.6147635524798219E-2</v>
      </c>
      <c r="D25">
        <f t="shared" si="1"/>
        <v>-1.6279429288862834E-2</v>
      </c>
      <c r="E25" s="44">
        <f t="shared" si="2"/>
        <v>-0.61508114282264736</v>
      </c>
      <c r="F25">
        <f t="shared" si="3"/>
        <v>0.2692505673682648</v>
      </c>
      <c r="G25">
        <v>9.5748057790579447E-2</v>
      </c>
      <c r="H25">
        <v>0.85462955913445104</v>
      </c>
      <c r="I25">
        <v>45</v>
      </c>
      <c r="J25">
        <f t="shared" si="4"/>
        <v>-0.76634551167735487</v>
      </c>
    </row>
    <row r="26" spans="1:10" x14ac:dyDescent="0.25">
      <c r="A26" t="s">
        <v>80</v>
      </c>
      <c r="B26" s="36">
        <v>33.9</v>
      </c>
      <c r="C26">
        <f t="shared" si="0"/>
        <v>-6.4478311840562392E-3</v>
      </c>
      <c r="D26">
        <f t="shared" si="1"/>
        <v>-6.4687082370737505E-3</v>
      </c>
      <c r="E26" s="44">
        <f t="shared" si="2"/>
        <v>-0.2673289057853564</v>
      </c>
      <c r="F26">
        <f t="shared" si="3"/>
        <v>0.39460796638119394</v>
      </c>
      <c r="G26">
        <v>0.11204668778871879</v>
      </c>
      <c r="H26">
        <v>0.85287437129365662</v>
      </c>
      <c r="I26">
        <v>47</v>
      </c>
      <c r="J26">
        <f t="shared" si="4"/>
        <v>-0.76872302682391003</v>
      </c>
    </row>
    <row r="27" spans="1:10" x14ac:dyDescent="0.25">
      <c r="A27" t="s">
        <v>82</v>
      </c>
      <c r="B27" s="36">
        <v>33.69</v>
      </c>
      <c r="C27">
        <f t="shared" si="0"/>
        <v>-6.1946902654867507E-3</v>
      </c>
      <c r="D27">
        <f t="shared" si="1"/>
        <v>-6.2139569679431489E-3</v>
      </c>
      <c r="E27" s="44">
        <f t="shared" si="2"/>
        <v>-0.25825343192775896</v>
      </c>
      <c r="F27">
        <f t="shared" si="3"/>
        <v>0.39810566168594813</v>
      </c>
      <c r="G27">
        <v>0.11594897380557628</v>
      </c>
      <c r="H27">
        <v>0.85172062774576829</v>
      </c>
      <c r="I27">
        <v>49</v>
      </c>
      <c r="J27">
        <f t="shared" si="4"/>
        <v>-0.79322648523219552</v>
      </c>
    </row>
    <row r="28" spans="1:10" x14ac:dyDescent="0.25">
      <c r="A28" t="s">
        <v>83</v>
      </c>
      <c r="B28" s="36">
        <v>33.56</v>
      </c>
      <c r="C28">
        <f t="shared" si="0"/>
        <v>-3.8587117839120055E-3</v>
      </c>
      <c r="D28">
        <f t="shared" si="1"/>
        <v>-3.866175819455885E-3</v>
      </c>
      <c r="E28" s="44">
        <f t="shared" si="2"/>
        <v>-0.17450517123073417</v>
      </c>
      <c r="F28">
        <f t="shared" si="3"/>
        <v>0.4307342335335772</v>
      </c>
      <c r="G28">
        <v>0.12019993436472287</v>
      </c>
      <c r="H28">
        <v>0.84740272761589475</v>
      </c>
      <c r="I28">
        <v>51</v>
      </c>
      <c r="J28">
        <f t="shared" si="4"/>
        <v>-0.81245475582837756</v>
      </c>
    </row>
    <row r="29" spans="1:10" x14ac:dyDescent="0.25">
      <c r="A29" t="s">
        <v>84</v>
      </c>
      <c r="B29" s="36">
        <v>33.68</v>
      </c>
      <c r="C29">
        <f t="shared" si="0"/>
        <v>3.5756853396900308E-3</v>
      </c>
      <c r="D29">
        <f t="shared" si="1"/>
        <v>3.5693077751204364E-3</v>
      </c>
      <c r="E29" s="44">
        <f t="shared" si="2"/>
        <v>9.2028888626234678E-2</v>
      </c>
      <c r="F29">
        <f t="shared" si="3"/>
        <v>0.53666245641243093</v>
      </c>
      <c r="G29">
        <v>0.1243971452872612</v>
      </c>
      <c r="H29">
        <v>0.84689764402806911</v>
      </c>
      <c r="I29">
        <v>53</v>
      </c>
      <c r="J29">
        <f t="shared" si="4"/>
        <v>-0.83637054041114745</v>
      </c>
    </row>
    <row r="30" spans="1:10" x14ac:dyDescent="0.25">
      <c r="A30" t="s">
        <v>85</v>
      </c>
      <c r="B30" s="36">
        <v>32.950000000000003</v>
      </c>
      <c r="C30">
        <f t="shared" si="0"/>
        <v>-2.1674584323040286E-2</v>
      </c>
      <c r="D30">
        <f t="shared" si="1"/>
        <v>-2.1912928425609626E-2</v>
      </c>
      <c r="E30" s="44">
        <f t="shared" si="2"/>
        <v>-0.81323037770012352</v>
      </c>
      <c r="F30">
        <f t="shared" si="3"/>
        <v>0.20804299285863656</v>
      </c>
      <c r="G30">
        <v>0.13578695087955545</v>
      </c>
      <c r="H30">
        <v>0.84394719848452926</v>
      </c>
      <c r="I30">
        <v>55</v>
      </c>
      <c r="J30">
        <f t="shared" si="4"/>
        <v>-0.84455217502834301</v>
      </c>
    </row>
    <row r="31" spans="1:10" x14ac:dyDescent="0.25">
      <c r="A31" t="s">
        <v>86</v>
      </c>
      <c r="B31" s="36">
        <v>32.880000000000003</v>
      </c>
      <c r="C31">
        <f t="shared" si="0"/>
        <v>-2.1244309559939386E-3</v>
      </c>
      <c r="D31">
        <f t="shared" si="1"/>
        <v>-2.126690760537034E-3</v>
      </c>
      <c r="E31" s="44">
        <f t="shared" si="2"/>
        <v>-0.11232865546059657</v>
      </c>
      <c r="F31">
        <f t="shared" si="3"/>
        <v>0.45528141090417629</v>
      </c>
      <c r="G31">
        <v>0.14231763808758663</v>
      </c>
      <c r="H31">
        <v>0.83924420650663423</v>
      </c>
      <c r="I31">
        <v>57</v>
      </c>
      <c r="J31">
        <f t="shared" si="4"/>
        <v>-0.8578528858053065</v>
      </c>
    </row>
    <row r="32" spans="1:10" x14ac:dyDescent="0.25">
      <c r="A32" t="s">
        <v>87</v>
      </c>
      <c r="B32" s="36">
        <v>33.1</v>
      </c>
      <c r="C32">
        <f t="shared" si="0"/>
        <v>6.6909975669099406E-3</v>
      </c>
      <c r="D32">
        <f t="shared" si="1"/>
        <v>6.6687121950381248E-3</v>
      </c>
      <c r="E32" s="44">
        <f t="shared" si="2"/>
        <v>0.20371740913947198</v>
      </c>
      <c r="F32">
        <f t="shared" si="3"/>
        <v>0.58071283152430597</v>
      </c>
      <c r="G32">
        <v>0.14832492832797634</v>
      </c>
      <c r="H32">
        <v>0.83665697481090395</v>
      </c>
      <c r="I32">
        <v>59</v>
      </c>
      <c r="J32">
        <f t="shared" si="4"/>
        <v>-0.87448173162217724</v>
      </c>
    </row>
    <row r="33" spans="1:10" x14ac:dyDescent="0.25">
      <c r="A33" t="s">
        <v>88</v>
      </c>
      <c r="B33" s="36">
        <v>33.32</v>
      </c>
      <c r="C33">
        <f t="shared" si="0"/>
        <v>6.6465256797582735E-3</v>
      </c>
      <c r="D33">
        <f t="shared" si="1"/>
        <v>6.6245349156247354E-3</v>
      </c>
      <c r="E33" s="44">
        <f t="shared" si="2"/>
        <v>0.20212302664483711</v>
      </c>
      <c r="F33">
        <f t="shared" si="3"/>
        <v>0.58008972664676572</v>
      </c>
      <c r="G33">
        <v>0.16038064036791128</v>
      </c>
      <c r="H33">
        <v>0.83515348434581604</v>
      </c>
      <c r="I33">
        <v>61</v>
      </c>
      <c r="J33">
        <f t="shared" si="4"/>
        <v>-0.88290713031726953</v>
      </c>
    </row>
    <row r="34" spans="1:10" x14ac:dyDescent="0.25">
      <c r="A34" s="1">
        <v>43508</v>
      </c>
      <c r="B34" s="36">
        <v>33.36</v>
      </c>
      <c r="C34">
        <f t="shared" si="0"/>
        <v>1.2004801920768051E-3</v>
      </c>
      <c r="D34">
        <f t="shared" si="1"/>
        <v>1.1997601919040951E-3</v>
      </c>
      <c r="E34" s="44">
        <f t="shared" si="2"/>
        <v>6.8742943180153619E-3</v>
      </c>
      <c r="F34">
        <f t="shared" si="3"/>
        <v>0.50274242505205846</v>
      </c>
      <c r="G34">
        <v>0.16379022980679564</v>
      </c>
      <c r="H34">
        <v>0.8320670625747596</v>
      </c>
      <c r="I34">
        <v>63</v>
      </c>
      <c r="J34">
        <f t="shared" si="4"/>
        <v>-0.90191887256939707</v>
      </c>
    </row>
    <row r="35" spans="1:10" x14ac:dyDescent="0.25">
      <c r="A35" s="1">
        <v>43536</v>
      </c>
      <c r="B35" s="36">
        <v>33.24</v>
      </c>
      <c r="C35">
        <f t="shared" si="0"/>
        <v>-3.5971223021581968E-3</v>
      </c>
      <c r="D35">
        <f t="shared" si="1"/>
        <v>-3.6036075032985443E-3</v>
      </c>
      <c r="E35" s="44">
        <f t="shared" si="2"/>
        <v>-0.16512680396994117</v>
      </c>
      <c r="F35">
        <f t="shared" si="3"/>
        <v>0.43442208804144816</v>
      </c>
      <c r="G35">
        <v>0.16695006104745971</v>
      </c>
      <c r="H35">
        <v>0.83156130488986801</v>
      </c>
      <c r="I35">
        <v>65</v>
      </c>
      <c r="J35">
        <f t="shared" si="4"/>
        <v>-0.92482413554339804</v>
      </c>
    </row>
    <row r="36" spans="1:10" x14ac:dyDescent="0.25">
      <c r="A36" s="1">
        <v>43567</v>
      </c>
      <c r="B36" s="36">
        <v>33.24</v>
      </c>
      <c r="C36">
        <f t="shared" si="0"/>
        <v>0</v>
      </c>
      <c r="D36">
        <f t="shared" si="1"/>
        <v>0</v>
      </c>
      <c r="E36" s="44">
        <f t="shared" si="2"/>
        <v>-3.6164684371500305E-2</v>
      </c>
      <c r="F36">
        <f t="shared" si="3"/>
        <v>0.48557552267348614</v>
      </c>
      <c r="G36">
        <v>0.16773762938156905</v>
      </c>
      <c r="H36">
        <v>0.82567581849568006</v>
      </c>
      <c r="I36">
        <v>67</v>
      </c>
      <c r="J36">
        <f t="shared" si="4"/>
        <v>-0.94285625912161131</v>
      </c>
    </row>
    <row r="37" spans="1:10" x14ac:dyDescent="0.25">
      <c r="A37" s="1">
        <v>43597</v>
      </c>
      <c r="B37" s="36">
        <v>32.799999999999997</v>
      </c>
      <c r="C37">
        <f t="shared" si="0"/>
        <v>-1.3237063778580169E-2</v>
      </c>
      <c r="D37">
        <f t="shared" si="1"/>
        <v>-1.3325454597149509E-2</v>
      </c>
      <c r="E37" s="44">
        <f t="shared" si="2"/>
        <v>-0.51073286936794415</v>
      </c>
      <c r="F37">
        <f t="shared" si="3"/>
        <v>0.3047690607027872</v>
      </c>
      <c r="G37">
        <v>0.17698725086892347</v>
      </c>
      <c r="H37">
        <v>0.82478473465742508</v>
      </c>
      <c r="I37">
        <v>69</v>
      </c>
      <c r="J37">
        <f t="shared" si="4"/>
        <v>-0.95484386868857474</v>
      </c>
    </row>
    <row r="38" spans="1:10" x14ac:dyDescent="0.25">
      <c r="A38" s="1">
        <v>43628</v>
      </c>
      <c r="B38" s="36">
        <v>32.57</v>
      </c>
      <c r="C38">
        <f t="shared" si="0"/>
        <v>-7.0121951219511251E-3</v>
      </c>
      <c r="D38">
        <f t="shared" si="1"/>
        <v>-7.036896101955876E-3</v>
      </c>
      <c r="E38" s="44">
        <f t="shared" si="2"/>
        <v>-0.28756218214968238</v>
      </c>
      <c r="F38">
        <f t="shared" si="3"/>
        <v>0.38684094842680444</v>
      </c>
      <c r="G38">
        <v>0.18589177705145118</v>
      </c>
      <c r="H38">
        <v>0.82141970161647038</v>
      </c>
      <c r="I38">
        <v>71</v>
      </c>
      <c r="J38">
        <f t="shared" si="4"/>
        <v>-0.9632543258859938</v>
      </c>
    </row>
    <row r="39" spans="1:10" x14ac:dyDescent="0.25">
      <c r="A39" s="1">
        <v>43720</v>
      </c>
      <c r="B39" s="36">
        <v>32.46</v>
      </c>
      <c r="C39">
        <f t="shared" si="0"/>
        <v>-3.3773411114522392E-3</v>
      </c>
      <c r="D39">
        <f t="shared" si="1"/>
        <v>-3.3830572016969817E-3</v>
      </c>
      <c r="E39" s="44">
        <f t="shared" si="2"/>
        <v>-0.15724732536997696</v>
      </c>
      <c r="F39">
        <f t="shared" si="3"/>
        <v>0.43752496597454071</v>
      </c>
      <c r="G39">
        <v>0.19122318053516207</v>
      </c>
      <c r="H39">
        <v>0.82056407198994175</v>
      </c>
      <c r="I39">
        <v>73</v>
      </c>
      <c r="J39">
        <f t="shared" si="4"/>
        <v>-0.98077423314381618</v>
      </c>
    </row>
    <row r="40" spans="1:10" x14ac:dyDescent="0.25">
      <c r="A40" s="1">
        <v>43750</v>
      </c>
      <c r="B40" s="36">
        <v>32.78</v>
      </c>
      <c r="C40">
        <f t="shared" si="0"/>
        <v>9.8582871226124552E-3</v>
      </c>
      <c r="D40">
        <f t="shared" si="1"/>
        <v>9.8100112292385227E-3</v>
      </c>
      <c r="E40" s="44">
        <f t="shared" si="2"/>
        <v>0.31726939324641568</v>
      </c>
      <c r="F40">
        <f t="shared" si="3"/>
        <v>0.62448040038288888</v>
      </c>
      <c r="G40">
        <v>0.19162913897722833</v>
      </c>
      <c r="H40">
        <v>0.81998150577548423</v>
      </c>
      <c r="I40">
        <v>75</v>
      </c>
      <c r="J40">
        <f t="shared" si="4"/>
        <v>-1.0060425389468899</v>
      </c>
    </row>
    <row r="41" spans="1:10" x14ac:dyDescent="0.25">
      <c r="A41" s="1">
        <v>43781</v>
      </c>
      <c r="B41" s="36">
        <v>33.82</v>
      </c>
      <c r="C41">
        <f t="shared" si="0"/>
        <v>3.1726662599145791E-2</v>
      </c>
      <c r="D41">
        <f t="shared" si="1"/>
        <v>3.1233770154750491E-2</v>
      </c>
      <c r="E41" s="44">
        <f t="shared" si="2"/>
        <v>1.1012827841551005</v>
      </c>
      <c r="F41">
        <f t="shared" si="3"/>
        <v>0.86461319922472946</v>
      </c>
      <c r="G41">
        <v>0.20405393873844338</v>
      </c>
      <c r="H41">
        <v>0.81554937953481932</v>
      </c>
      <c r="I41">
        <v>77</v>
      </c>
      <c r="J41">
        <f t="shared" si="4"/>
        <v>-1.0061367300001471</v>
      </c>
    </row>
    <row r="42" spans="1:10" x14ac:dyDescent="0.25">
      <c r="A42" t="s">
        <v>89</v>
      </c>
      <c r="B42" s="36">
        <v>33.26</v>
      </c>
      <c r="C42">
        <f t="shared" si="0"/>
        <v>-1.6558249556475526E-2</v>
      </c>
      <c r="D42">
        <f t="shared" si="1"/>
        <v>-1.6696869705652723E-2</v>
      </c>
      <c r="E42" s="44">
        <f t="shared" si="2"/>
        <v>-0.62980225915227439</v>
      </c>
      <c r="F42">
        <f t="shared" si="3"/>
        <v>0.26441198369689944</v>
      </c>
      <c r="G42">
        <v>0.20876959729461669</v>
      </c>
      <c r="H42">
        <v>0.80747731394180289</v>
      </c>
      <c r="I42">
        <v>79</v>
      </c>
      <c r="J42">
        <f t="shared" si="4"/>
        <v>-1.0115982490550179</v>
      </c>
    </row>
    <row r="43" spans="1:10" x14ac:dyDescent="0.25">
      <c r="A43" t="s">
        <v>90</v>
      </c>
      <c r="B43" s="36">
        <v>33.340000000000003</v>
      </c>
      <c r="C43">
        <f t="shared" si="0"/>
        <v>2.4052916416117077E-3</v>
      </c>
      <c r="D43">
        <f t="shared" si="1"/>
        <v>2.4024035578665203E-3</v>
      </c>
      <c r="E43" s="44">
        <f t="shared" si="2"/>
        <v>5.0068554951096779E-2</v>
      </c>
      <c r="F43">
        <f t="shared" si="3"/>
        <v>0.51996612109458173</v>
      </c>
      <c r="G43">
        <v>0.21389446771571241</v>
      </c>
      <c r="H43">
        <v>0.80701932570865842</v>
      </c>
      <c r="I43">
        <v>81</v>
      </c>
      <c r="J43">
        <f t="shared" si="4"/>
        <v>-1.0286153712665798</v>
      </c>
    </row>
    <row r="44" spans="1:10" x14ac:dyDescent="0.25">
      <c r="A44" t="s">
        <v>91</v>
      </c>
      <c r="B44" s="36">
        <v>33.299999999999997</v>
      </c>
      <c r="C44">
        <f t="shared" si="0"/>
        <v>-1.1997600479905894E-3</v>
      </c>
      <c r="D44">
        <f t="shared" si="1"/>
        <v>-1.2004803362500043E-3</v>
      </c>
      <c r="E44" s="44">
        <f t="shared" si="2"/>
        <v>-7.9177844837454617E-2</v>
      </c>
      <c r="F44">
        <f t="shared" si="3"/>
        <v>0.46844558325844426</v>
      </c>
      <c r="G44">
        <v>0.21451564549925453</v>
      </c>
      <c r="H44">
        <v>0.80654431827100359</v>
      </c>
      <c r="I44">
        <v>83</v>
      </c>
      <c r="J44">
        <f t="shared" si="4"/>
        <v>-1.0522414056753497</v>
      </c>
    </row>
    <row r="45" spans="1:10" x14ac:dyDescent="0.25">
      <c r="A45" t="s">
        <v>92</v>
      </c>
      <c r="B45" s="36">
        <v>33.700000000000003</v>
      </c>
      <c r="C45">
        <f t="shared" si="0"/>
        <v>1.2012012012012184E-2</v>
      </c>
      <c r="D45">
        <f t="shared" si="1"/>
        <v>1.1940440371918069E-2</v>
      </c>
      <c r="E45" s="44">
        <f t="shared" si="2"/>
        <v>0.39448359488817336</v>
      </c>
      <c r="F45">
        <f t="shared" si="3"/>
        <v>0.65338798165135081</v>
      </c>
      <c r="G45">
        <v>0.22159412484687135</v>
      </c>
      <c r="H45">
        <v>0.80643984658741963</v>
      </c>
      <c r="I45">
        <v>85</v>
      </c>
      <c r="J45">
        <f t="shared" si="4"/>
        <v>-1.0664197466748702</v>
      </c>
    </row>
    <row r="46" spans="1:10" x14ac:dyDescent="0.25">
      <c r="A46" t="s">
        <v>93</v>
      </c>
      <c r="B46" s="36">
        <v>34.020000000000003</v>
      </c>
      <c r="C46">
        <f t="shared" si="0"/>
        <v>9.4955489614243407E-3</v>
      </c>
      <c r="D46">
        <f t="shared" si="1"/>
        <v>9.4507496093996796E-3</v>
      </c>
      <c r="E46" s="44">
        <f t="shared" si="2"/>
        <v>0.30426469721537069</v>
      </c>
      <c r="F46">
        <f t="shared" si="3"/>
        <v>0.61953688077970304</v>
      </c>
      <c r="G46">
        <v>0.22584455096661213</v>
      </c>
      <c r="H46">
        <v>0.80332048284159441</v>
      </c>
      <c r="I46">
        <v>87</v>
      </c>
      <c r="J46">
        <f t="shared" si="4"/>
        <v>-1.0793850959198112</v>
      </c>
    </row>
    <row r="47" spans="1:10" x14ac:dyDescent="0.25">
      <c r="A47" t="s">
        <v>94</v>
      </c>
      <c r="B47" s="36">
        <v>34.35</v>
      </c>
      <c r="C47">
        <f t="shared" si="0"/>
        <v>9.7001763668429827E-3</v>
      </c>
      <c r="D47">
        <f t="shared" si="1"/>
        <v>9.6534317006425601E-3</v>
      </c>
      <c r="E47" s="44">
        <f t="shared" si="2"/>
        <v>0.31160089034811028</v>
      </c>
      <c r="F47">
        <f t="shared" si="3"/>
        <v>0.62232807124673928</v>
      </c>
      <c r="G47">
        <v>0.22608371127655216</v>
      </c>
      <c r="H47">
        <v>0.79351559297858554</v>
      </c>
      <c r="I47">
        <v>89</v>
      </c>
      <c r="J47">
        <f t="shared" si="4"/>
        <v>-1.0865731031585644</v>
      </c>
    </row>
    <row r="48" spans="1:10" x14ac:dyDescent="0.25">
      <c r="A48" t="s">
        <v>95</v>
      </c>
      <c r="B48" s="36">
        <v>33.64</v>
      </c>
      <c r="C48">
        <f t="shared" si="0"/>
        <v>-2.0669577874818074E-2</v>
      </c>
      <c r="D48">
        <f t="shared" si="1"/>
        <v>-2.0886183563611039E-2</v>
      </c>
      <c r="E48" s="44">
        <f t="shared" si="2"/>
        <v>-0.77719941992727404</v>
      </c>
      <c r="F48">
        <f t="shared" si="3"/>
        <v>0.21852056220407762</v>
      </c>
      <c r="G48">
        <v>0.24724758113830192</v>
      </c>
      <c r="H48">
        <v>0.7908694637313467</v>
      </c>
      <c r="I48">
        <v>91</v>
      </c>
      <c r="J48">
        <f t="shared" si="4"/>
        <v>-1.0739311480844054</v>
      </c>
    </row>
    <row r="49" spans="1:10" x14ac:dyDescent="0.25">
      <c r="A49" t="s">
        <v>96</v>
      </c>
      <c r="B49" s="36">
        <v>33.33</v>
      </c>
      <c r="C49">
        <f t="shared" si="0"/>
        <v>-9.2152199762188542E-3</v>
      </c>
      <c r="D49">
        <f t="shared" si="1"/>
        <v>-9.2579427850990811E-3</v>
      </c>
      <c r="E49" s="44">
        <f t="shared" si="2"/>
        <v>-0.36654385996585076</v>
      </c>
      <c r="F49">
        <f t="shared" si="3"/>
        <v>0.35697964540581828</v>
      </c>
      <c r="G49">
        <v>0.25429677987489796</v>
      </c>
      <c r="H49">
        <v>0.78659999866468522</v>
      </c>
      <c r="I49">
        <v>93</v>
      </c>
      <c r="J49">
        <f t="shared" si="4"/>
        <v>-1.0796300354461312</v>
      </c>
    </row>
    <row r="50" spans="1:10" x14ac:dyDescent="0.25">
      <c r="A50" t="s">
        <v>97</v>
      </c>
      <c r="B50" s="36">
        <v>33.26</v>
      </c>
      <c r="C50">
        <f t="shared" si="0"/>
        <v>-2.1002100210021088E-3</v>
      </c>
      <c r="D50">
        <f t="shared" si="1"/>
        <v>-2.1024185548667368E-3</v>
      </c>
      <c r="E50" s="44">
        <f t="shared" si="2"/>
        <v>-0.11146029935457029</v>
      </c>
      <c r="F50">
        <f t="shared" si="3"/>
        <v>0.45562567295384282</v>
      </c>
      <c r="G50">
        <v>0.25529760629603426</v>
      </c>
      <c r="H50">
        <v>0.78265780741040269</v>
      </c>
      <c r="I50">
        <v>95</v>
      </c>
      <c r="J50">
        <f t="shared" si="4"/>
        <v>-1.094433145510493</v>
      </c>
    </row>
    <row r="51" spans="1:10" x14ac:dyDescent="0.25">
      <c r="A51" t="s">
        <v>98</v>
      </c>
      <c r="B51" s="36">
        <v>34.380000000000003</v>
      </c>
      <c r="C51">
        <f t="shared" si="0"/>
        <v>3.3674082982561776E-2</v>
      </c>
      <c r="D51">
        <f t="shared" si="1"/>
        <v>3.3119526189921637E-2</v>
      </c>
      <c r="E51" s="44">
        <f t="shared" si="2"/>
        <v>1.1711006661447825</v>
      </c>
      <c r="F51">
        <f t="shared" si="3"/>
        <v>0.87922084192829719</v>
      </c>
      <c r="G51">
        <v>0.25605669660746033</v>
      </c>
      <c r="H51">
        <v>0.78249815824474211</v>
      </c>
      <c r="I51">
        <v>97</v>
      </c>
      <c r="J51">
        <f t="shared" si="4"/>
        <v>-1.1160427163718256</v>
      </c>
    </row>
    <row r="52" spans="1:10" x14ac:dyDescent="0.25">
      <c r="A52" t="s">
        <v>99</v>
      </c>
      <c r="B52" s="36">
        <v>34.378999999999998</v>
      </c>
      <c r="C52">
        <f t="shared" si="0"/>
        <v>-2.9086678301476868E-5</v>
      </c>
      <c r="D52">
        <f t="shared" si="1"/>
        <v>-2.9087101327112307E-5</v>
      </c>
      <c r="E52" s="44">
        <f t="shared" si="2"/>
        <v>-3.7207484524162858E-2</v>
      </c>
      <c r="F52">
        <f t="shared" si="3"/>
        <v>0.4851597854794143</v>
      </c>
      <c r="G52">
        <v>0.26101115583640677</v>
      </c>
      <c r="H52">
        <v>0.77979169451720032</v>
      </c>
      <c r="I52">
        <v>99</v>
      </c>
      <c r="J52">
        <f t="shared" si="4"/>
        <v>-1.1266174233983828</v>
      </c>
    </row>
    <row r="53" spans="1:10" x14ac:dyDescent="0.25">
      <c r="A53" t="s">
        <v>100</v>
      </c>
      <c r="B53" s="36">
        <v>34.378999999999998</v>
      </c>
      <c r="C53">
        <f t="shared" si="0"/>
        <v>0</v>
      </c>
      <c r="D53">
        <f t="shared" si="1"/>
        <v>0</v>
      </c>
      <c r="E53" s="44">
        <f t="shared" si="2"/>
        <v>-3.6164684371500305E-2</v>
      </c>
      <c r="F53">
        <f t="shared" si="3"/>
        <v>0.48557552267348614</v>
      </c>
      <c r="G53">
        <v>0.26499154824876986</v>
      </c>
      <c r="H53">
        <v>0.7775906905915394</v>
      </c>
      <c r="I53">
        <v>101</v>
      </c>
      <c r="J53">
        <f t="shared" si="4"/>
        <v>-1.1392853137814842</v>
      </c>
    </row>
    <row r="54" spans="1:10" x14ac:dyDescent="0.25">
      <c r="A54" s="1">
        <v>43862</v>
      </c>
      <c r="B54" s="36">
        <v>34.85</v>
      </c>
      <c r="C54">
        <f t="shared" si="0"/>
        <v>1.3700223973937685E-2</v>
      </c>
      <c r="D54">
        <f t="shared" si="1"/>
        <v>1.3607224353156746E-2</v>
      </c>
      <c r="E54" s="44">
        <f t="shared" si="2"/>
        <v>0.45500847412587131</v>
      </c>
      <c r="F54">
        <f t="shared" si="3"/>
        <v>0.6754484288225735</v>
      </c>
      <c r="G54">
        <v>0.28363157199513839</v>
      </c>
      <c r="H54">
        <v>0.76395028436699575</v>
      </c>
      <c r="I54">
        <v>103</v>
      </c>
      <c r="J54">
        <f t="shared" si="4"/>
        <v>-1.1095242077486054</v>
      </c>
    </row>
    <row r="55" spans="1:10" x14ac:dyDescent="0.25">
      <c r="A55" s="1">
        <v>43891</v>
      </c>
      <c r="B55" s="36">
        <v>34.86</v>
      </c>
      <c r="C55">
        <f t="shared" si="0"/>
        <v>2.8694404591099026E-4</v>
      </c>
      <c r="D55">
        <f t="shared" si="1"/>
        <v>2.8690288534193178E-4</v>
      </c>
      <c r="E55" s="44">
        <f t="shared" si="2"/>
        <v>-2.5877318733520342E-2</v>
      </c>
      <c r="F55">
        <f t="shared" si="3"/>
        <v>0.48967759550826018</v>
      </c>
      <c r="G55">
        <v>0.28477194149795382</v>
      </c>
      <c r="H55">
        <v>0.7624255082341278</v>
      </c>
      <c r="I55">
        <v>105</v>
      </c>
      <c r="J55">
        <f t="shared" si="4"/>
        <v>-1.1266963001740258</v>
      </c>
    </row>
    <row r="56" spans="1:10" x14ac:dyDescent="0.25">
      <c r="A56" s="1">
        <v>43983</v>
      </c>
      <c r="B56" s="36">
        <v>35.020000000000003</v>
      </c>
      <c r="C56">
        <f t="shared" si="0"/>
        <v>4.5897877223179491E-3</v>
      </c>
      <c r="D56">
        <f t="shared" si="1"/>
        <v>4.5792867658310827E-3</v>
      </c>
      <c r="E56" s="44">
        <f t="shared" si="2"/>
        <v>0.12838594901171552</v>
      </c>
      <c r="F56">
        <f t="shared" si="3"/>
        <v>0.55107822490106484</v>
      </c>
      <c r="G56">
        <v>0.28805209325538494</v>
      </c>
      <c r="H56">
        <v>0.76043040581957522</v>
      </c>
      <c r="I56">
        <v>107</v>
      </c>
      <c r="J56">
        <f t="shared" si="4"/>
        <v>-1.1397099709922043</v>
      </c>
    </row>
    <row r="57" spans="1:10" x14ac:dyDescent="0.25">
      <c r="A57" s="1">
        <v>44013</v>
      </c>
      <c r="B57" s="36">
        <v>34.549999999999997</v>
      </c>
      <c r="C57">
        <f t="shared" si="0"/>
        <v>-1.3420902341519301E-2</v>
      </c>
      <c r="D57">
        <f t="shared" si="1"/>
        <v>-1.3511776644027029E-2</v>
      </c>
      <c r="E57" s="44">
        <f t="shared" si="2"/>
        <v>-0.51732375195382041</v>
      </c>
      <c r="F57">
        <f t="shared" si="3"/>
        <v>0.30246508810239514</v>
      </c>
      <c r="G57">
        <v>0.2890596572861428</v>
      </c>
      <c r="H57">
        <v>0.73529710139752802</v>
      </c>
      <c r="I57">
        <v>109</v>
      </c>
      <c r="J57">
        <f t="shared" si="4"/>
        <v>-1.1161727694441399</v>
      </c>
    </row>
    <row r="58" spans="1:10" x14ac:dyDescent="0.25">
      <c r="A58" s="1">
        <v>44044</v>
      </c>
      <c r="B58" s="36">
        <v>34.520000000000003</v>
      </c>
      <c r="C58">
        <f t="shared" si="0"/>
        <v>-8.6830680173644091E-4</v>
      </c>
      <c r="D58">
        <f t="shared" si="1"/>
        <v>-8.6868399845153356E-4</v>
      </c>
      <c r="E58" s="44">
        <f t="shared" si="2"/>
        <v>-6.7294758972102492E-2</v>
      </c>
      <c r="F58">
        <f t="shared" si="3"/>
        <v>0.47317352458352036</v>
      </c>
      <c r="G58">
        <v>0.29690610837494069</v>
      </c>
      <c r="H58">
        <v>0.73245615679492704</v>
      </c>
      <c r="I58">
        <v>111</v>
      </c>
      <c r="J58">
        <f t="shared" si="4"/>
        <v>-1.1200877993236669</v>
      </c>
    </row>
    <row r="59" spans="1:10" x14ac:dyDescent="0.25">
      <c r="A59" s="1">
        <v>44075</v>
      </c>
      <c r="B59" s="36">
        <v>35.32</v>
      </c>
      <c r="C59">
        <f t="shared" si="0"/>
        <v>2.3174971031286126E-2</v>
      </c>
      <c r="D59">
        <f t="shared" si="1"/>
        <v>2.2910509520531933E-2</v>
      </c>
      <c r="E59" s="44">
        <f t="shared" si="2"/>
        <v>0.79469207688845767</v>
      </c>
      <c r="F59">
        <f t="shared" si="3"/>
        <v>0.78660367883244597</v>
      </c>
      <c r="G59">
        <v>0.29823917190102794</v>
      </c>
      <c r="H59">
        <v>0.7306785704427543</v>
      </c>
      <c r="I59">
        <v>113</v>
      </c>
      <c r="J59">
        <f t="shared" si="4"/>
        <v>-1.1352714866473375</v>
      </c>
    </row>
    <row r="60" spans="1:10" x14ac:dyDescent="0.25">
      <c r="A60" s="1">
        <v>44105</v>
      </c>
      <c r="B60" s="36">
        <v>35.18</v>
      </c>
      <c r="C60">
        <f t="shared" si="0"/>
        <v>-3.9637599093997897E-3</v>
      </c>
      <c r="D60">
        <f t="shared" si="1"/>
        <v>-3.9716364263471691E-3</v>
      </c>
      <c r="E60" s="44">
        <f t="shared" si="2"/>
        <v>-0.17827130087125809</v>
      </c>
      <c r="F60">
        <f t="shared" si="3"/>
        <v>0.42925495817859471</v>
      </c>
      <c r="G60">
        <v>0.29978664226529472</v>
      </c>
      <c r="H60">
        <v>0.73009505590977886</v>
      </c>
      <c r="I60">
        <v>115</v>
      </c>
      <c r="J60">
        <f t="shared" si="4"/>
        <v>-1.1520020495186054</v>
      </c>
    </row>
    <row r="61" spans="1:10" x14ac:dyDescent="0.25">
      <c r="A61" t="s">
        <v>101</v>
      </c>
      <c r="B61" s="36">
        <v>35.28</v>
      </c>
      <c r="C61">
        <f t="shared" si="0"/>
        <v>2.8425241614554128E-3</v>
      </c>
      <c r="D61">
        <f t="shared" si="1"/>
        <v>2.8384918291784319E-3</v>
      </c>
      <c r="E61" s="44">
        <f t="shared" si="2"/>
        <v>6.5743983190659522E-2</v>
      </c>
      <c r="F61">
        <f t="shared" si="3"/>
        <v>0.52620917269224876</v>
      </c>
      <c r="G61">
        <v>0.30350222831881712</v>
      </c>
      <c r="H61">
        <v>0.72985810873797985</v>
      </c>
      <c r="I61">
        <v>117</v>
      </c>
      <c r="J61">
        <f t="shared" si="4"/>
        <v>-1.1658860102323543</v>
      </c>
    </row>
    <row r="62" spans="1:10" x14ac:dyDescent="0.25">
      <c r="A62" t="s">
        <v>102</v>
      </c>
      <c r="B62" s="36">
        <v>35.07</v>
      </c>
      <c r="C62">
        <f t="shared" si="0"/>
        <v>-5.9523809523809763E-3</v>
      </c>
      <c r="D62">
        <f t="shared" si="1"/>
        <v>-5.970166986503796E-3</v>
      </c>
      <c r="E62" s="44">
        <f t="shared" si="2"/>
        <v>-0.24956628704035425</v>
      </c>
      <c r="F62">
        <f t="shared" si="3"/>
        <v>0.40146138637735507</v>
      </c>
      <c r="G62">
        <v>0.30420450307764901</v>
      </c>
      <c r="H62">
        <v>0.72346067054092966</v>
      </c>
      <c r="I62">
        <v>119</v>
      </c>
      <c r="J62">
        <f t="shared" si="4"/>
        <v>-1.1736231934627901</v>
      </c>
    </row>
    <row r="63" spans="1:10" x14ac:dyDescent="0.25">
      <c r="A63" t="s">
        <v>103</v>
      </c>
      <c r="B63" s="36">
        <v>34.479999999999997</v>
      </c>
      <c r="C63">
        <f t="shared" si="0"/>
        <v>-1.6823495865412132E-2</v>
      </c>
      <c r="D63">
        <f t="shared" si="1"/>
        <v>-1.6966618356594451E-2</v>
      </c>
      <c r="E63" s="44">
        <f t="shared" si="2"/>
        <v>-0.63931172904035805</v>
      </c>
      <c r="F63">
        <f t="shared" si="3"/>
        <v>0.26131007987486976</v>
      </c>
      <c r="G63">
        <v>0.30654009495938039</v>
      </c>
      <c r="H63">
        <v>0.72234988086947416</v>
      </c>
      <c r="I63">
        <v>121</v>
      </c>
      <c r="J63">
        <f t="shared" si="4"/>
        <v>-1.1877284020005607</v>
      </c>
    </row>
    <row r="64" spans="1:10" x14ac:dyDescent="0.25">
      <c r="A64" t="s">
        <v>104</v>
      </c>
      <c r="B64" s="36">
        <v>34.79</v>
      </c>
      <c r="C64">
        <f t="shared" si="0"/>
        <v>8.9907192575406705E-3</v>
      </c>
      <c r="D64">
        <f t="shared" si="1"/>
        <v>8.9505433683584028E-3</v>
      </c>
      <c r="E64" s="44">
        <f t="shared" si="2"/>
        <v>0.28616581061092289</v>
      </c>
      <c r="F64">
        <f t="shared" si="3"/>
        <v>0.61262443579933445</v>
      </c>
      <c r="G64">
        <v>0.30696768969357358</v>
      </c>
      <c r="H64">
        <v>0.72088004183950205</v>
      </c>
      <c r="I64">
        <v>123</v>
      </c>
      <c r="J64">
        <f t="shared" si="4"/>
        <v>-1.2040898364567849</v>
      </c>
    </row>
    <row r="65" spans="1:10" x14ac:dyDescent="0.25">
      <c r="A65" t="s">
        <v>105</v>
      </c>
      <c r="B65" s="36">
        <v>35.18</v>
      </c>
      <c r="C65">
        <f t="shared" si="0"/>
        <v>1.12101178499569E-2</v>
      </c>
      <c r="D65">
        <f t="shared" si="1"/>
        <v>1.114775014556141E-2</v>
      </c>
      <c r="E65" s="44">
        <f t="shared" si="2"/>
        <v>0.3657345109968031</v>
      </c>
      <c r="F65">
        <f t="shared" si="3"/>
        <v>0.64271840422175308</v>
      </c>
      <c r="G65">
        <v>0.30727198773793962</v>
      </c>
      <c r="H65">
        <v>0.70652663052231401</v>
      </c>
      <c r="I65">
        <v>125</v>
      </c>
      <c r="J65">
        <f t="shared" si="4"/>
        <v>-1.198202364653828</v>
      </c>
    </row>
    <row r="66" spans="1:10" x14ac:dyDescent="0.25">
      <c r="A66" t="s">
        <v>106</v>
      </c>
      <c r="B66" s="36">
        <v>35.520000000000003</v>
      </c>
      <c r="C66">
        <f t="shared" si="0"/>
        <v>9.6645821489483637E-3</v>
      </c>
      <c r="D66">
        <f t="shared" si="1"/>
        <v>9.6181788145572131E-3</v>
      </c>
      <c r="E66" s="44">
        <f t="shared" si="2"/>
        <v>0.3103247853398417</v>
      </c>
      <c r="F66">
        <f t="shared" si="3"/>
        <v>0.62184300754910371</v>
      </c>
      <c r="G66">
        <v>0.30864387651801695</v>
      </c>
      <c r="H66">
        <v>0.7065067020231075</v>
      </c>
      <c r="I66">
        <v>127</v>
      </c>
      <c r="J66">
        <f t="shared" si="4"/>
        <v>-1.2150852226228248</v>
      </c>
    </row>
    <row r="67" spans="1:10" x14ac:dyDescent="0.25">
      <c r="A67" t="s">
        <v>107</v>
      </c>
      <c r="B67" s="36">
        <v>35.31</v>
      </c>
      <c r="C67">
        <f t="shared" ref="C67:C130" si="5">(B67-B66)/B66</f>
        <v>-5.9121621621621859E-3</v>
      </c>
      <c r="D67">
        <f t="shared" ref="D67:D130" si="6">LN(B67/B66)</f>
        <v>-5.9297081836742829E-3</v>
      </c>
      <c r="E67" s="44">
        <f t="shared" ref="E67:E130" si="7">(C67-$P$3)/$P$4</f>
        <v>-0.24812438431961875</v>
      </c>
      <c r="F67">
        <f t="shared" ref="F67:F130" si="8">_xlfn.NORM.S.DIST(E67,TRUE)</f>
        <v>0.40201908473538367</v>
      </c>
      <c r="G67">
        <v>0.30904644242218404</v>
      </c>
      <c r="H67">
        <v>0.69709967401736828</v>
      </c>
      <c r="I67">
        <v>129</v>
      </c>
      <c r="J67">
        <f t="shared" ref="J67:J130" si="9">(I67/$P$5)*(LN(G67)+LN(1-H67))</f>
        <v>-1.2173360983017951</v>
      </c>
    </row>
    <row r="68" spans="1:10" x14ac:dyDescent="0.25">
      <c r="A68" t="s">
        <v>108</v>
      </c>
      <c r="B68" s="36">
        <v>34.31</v>
      </c>
      <c r="C68">
        <f t="shared" si="5"/>
        <v>-2.8320589068252619E-2</v>
      </c>
      <c r="D68">
        <f t="shared" si="6"/>
        <v>-2.8729353069936705E-2</v>
      </c>
      <c r="E68" s="44">
        <f t="shared" si="7"/>
        <v>-1.0514994124476067</v>
      </c>
      <c r="F68">
        <f t="shared" si="8"/>
        <v>0.14651463955492505</v>
      </c>
      <c r="G68">
        <v>0.31226908380916374</v>
      </c>
      <c r="H68">
        <v>0.69646278622044266</v>
      </c>
      <c r="I68">
        <v>131</v>
      </c>
      <c r="J68">
        <f t="shared" si="9"/>
        <v>-1.2296991269711308</v>
      </c>
    </row>
    <row r="69" spans="1:10" x14ac:dyDescent="0.25">
      <c r="A69" t="s">
        <v>109</v>
      </c>
      <c r="B69" s="36">
        <v>34.03</v>
      </c>
      <c r="C69">
        <f t="shared" si="5"/>
        <v>-8.1608860390557023E-3</v>
      </c>
      <c r="D69">
        <f t="shared" si="6"/>
        <v>-8.1943683575440573E-3</v>
      </c>
      <c r="E69" s="44">
        <f t="shared" si="7"/>
        <v>-0.32874443924013597</v>
      </c>
      <c r="F69">
        <f t="shared" si="8"/>
        <v>0.37117443092302188</v>
      </c>
      <c r="G69">
        <v>0.31448853879684308</v>
      </c>
      <c r="H69">
        <v>0.69342959097630252</v>
      </c>
      <c r="I69">
        <v>133</v>
      </c>
      <c r="J69">
        <f t="shared" si="9"/>
        <v>-1.2394516270538127</v>
      </c>
    </row>
    <row r="70" spans="1:10" x14ac:dyDescent="0.25">
      <c r="A70" t="s">
        <v>110</v>
      </c>
      <c r="B70" s="36">
        <v>33.020000000000003</v>
      </c>
      <c r="C70">
        <f t="shared" si="5"/>
        <v>-2.967969438730526E-2</v>
      </c>
      <c r="D70">
        <f t="shared" si="6"/>
        <v>-3.0129050020832309E-2</v>
      </c>
      <c r="E70" s="44">
        <f t="shared" si="7"/>
        <v>-1.1002253349989151</v>
      </c>
      <c r="F70">
        <f t="shared" si="8"/>
        <v>0.13561697731011774</v>
      </c>
      <c r="G70">
        <v>0.31601106000098034</v>
      </c>
      <c r="H70">
        <v>0.69216729631900753</v>
      </c>
      <c r="I70">
        <v>135</v>
      </c>
      <c r="J70">
        <f t="shared" si="9"/>
        <v>-1.253282385361699</v>
      </c>
    </row>
    <row r="71" spans="1:10" x14ac:dyDescent="0.25">
      <c r="A71" t="s">
        <v>111</v>
      </c>
      <c r="B71" s="36">
        <v>32.26</v>
      </c>
      <c r="C71">
        <f t="shared" si="5"/>
        <v>-2.3016353725015294E-2</v>
      </c>
      <c r="D71">
        <f t="shared" si="6"/>
        <v>-2.3285365794919324E-2</v>
      </c>
      <c r="E71" s="44">
        <f t="shared" si="7"/>
        <v>-0.86133478215343073</v>
      </c>
      <c r="F71">
        <f t="shared" si="8"/>
        <v>0.19452684211569871</v>
      </c>
      <c r="G71">
        <v>0.31751199562472487</v>
      </c>
      <c r="H71">
        <v>0.69097851311078951</v>
      </c>
      <c r="I71">
        <v>137</v>
      </c>
      <c r="J71">
        <f t="shared" si="9"/>
        <v>-1.2671594749365982</v>
      </c>
    </row>
    <row r="72" spans="1:10" x14ac:dyDescent="0.25">
      <c r="A72" t="s">
        <v>112</v>
      </c>
      <c r="B72" s="36">
        <v>33.380000000000003</v>
      </c>
      <c r="C72">
        <f t="shared" si="5"/>
        <v>3.4717916924984646E-2</v>
      </c>
      <c r="D72">
        <f t="shared" si="6"/>
        <v>3.4128845536626422E-2</v>
      </c>
      <c r="E72" s="44">
        <f t="shared" si="7"/>
        <v>1.2085236466319582</v>
      </c>
      <c r="F72">
        <f t="shared" si="8"/>
        <v>0.88657704712256991</v>
      </c>
      <c r="G72">
        <v>0.33509537440691428</v>
      </c>
      <c r="H72">
        <v>0.68798095371704104</v>
      </c>
      <c r="I72">
        <v>139</v>
      </c>
      <c r="J72">
        <f t="shared" si="9"/>
        <v>-1.2504634573481301</v>
      </c>
    </row>
    <row r="73" spans="1:10" x14ac:dyDescent="0.25">
      <c r="A73" t="s">
        <v>113</v>
      </c>
      <c r="B73" s="36">
        <v>33.39</v>
      </c>
      <c r="C73">
        <f t="shared" si="5"/>
        <v>2.9958058717789124E-4</v>
      </c>
      <c r="D73">
        <f t="shared" si="6"/>
        <v>2.9953572187412436E-4</v>
      </c>
      <c r="E73" s="44">
        <f t="shared" si="7"/>
        <v>-2.5424280162884314E-2</v>
      </c>
      <c r="F73">
        <f t="shared" si="8"/>
        <v>0.48985827229804901</v>
      </c>
      <c r="G73">
        <v>0.33895904407272515</v>
      </c>
      <c r="H73">
        <v>0.68756764651852564</v>
      </c>
      <c r="I73">
        <v>141</v>
      </c>
      <c r="J73">
        <f t="shared" si="9"/>
        <v>-1.2612721298284091</v>
      </c>
    </row>
    <row r="74" spans="1:10" x14ac:dyDescent="0.25">
      <c r="A74" t="s">
        <v>114</v>
      </c>
      <c r="B74" s="36">
        <v>33.56</v>
      </c>
      <c r="C74">
        <f t="shared" si="5"/>
        <v>5.091344713986274E-3</v>
      </c>
      <c r="D74">
        <f t="shared" si="6"/>
        <v>5.0784276434422517E-3</v>
      </c>
      <c r="E74" s="44">
        <f t="shared" si="7"/>
        <v>0.14636750407481611</v>
      </c>
      <c r="F74">
        <f t="shared" si="8"/>
        <v>0.5581843605024126</v>
      </c>
      <c r="G74">
        <v>0.34412141596089374</v>
      </c>
      <c r="H74">
        <v>0.68671824029038897</v>
      </c>
      <c r="I74">
        <v>143</v>
      </c>
      <c r="J74">
        <f t="shared" si="9"/>
        <v>-1.2690042379884576</v>
      </c>
    </row>
    <row r="75" spans="1:10" x14ac:dyDescent="0.25">
      <c r="A75" t="s">
        <v>115</v>
      </c>
      <c r="B75" s="36">
        <v>33.32</v>
      </c>
      <c r="C75">
        <f t="shared" si="5"/>
        <v>-7.1513706793802732E-3</v>
      </c>
      <c r="D75">
        <f t="shared" si="6"/>
        <v>-7.1770643003635929E-3</v>
      </c>
      <c r="E75" s="44">
        <f t="shared" si="7"/>
        <v>-0.29255183036697785</v>
      </c>
      <c r="F75">
        <f t="shared" si="8"/>
        <v>0.38493236865019331</v>
      </c>
      <c r="G75">
        <v>0.3489679557288573</v>
      </c>
      <c r="H75">
        <v>0.68541175668218968</v>
      </c>
      <c r="I75">
        <v>145</v>
      </c>
      <c r="J75">
        <f t="shared" si="9"/>
        <v>-1.276269109429528</v>
      </c>
    </row>
    <row r="76" spans="1:10" x14ac:dyDescent="0.25">
      <c r="A76" s="1">
        <v>43923</v>
      </c>
      <c r="B76" s="36">
        <v>33.79</v>
      </c>
      <c r="C76">
        <f t="shared" si="5"/>
        <v>1.4105642256902726E-2</v>
      </c>
      <c r="D76">
        <f t="shared" si="6"/>
        <v>1.4007083427556681E-2</v>
      </c>
      <c r="E76" s="44">
        <f t="shared" si="7"/>
        <v>0.46954331523031839</v>
      </c>
      <c r="F76">
        <f t="shared" si="8"/>
        <v>0.68065933434822101</v>
      </c>
      <c r="G76">
        <v>0.34986033696492747</v>
      </c>
      <c r="H76">
        <v>0.6837146788959344</v>
      </c>
      <c r="I76">
        <v>147</v>
      </c>
      <c r="J76">
        <f t="shared" si="9"/>
        <v>-1.2892261931977769</v>
      </c>
    </row>
    <row r="77" spans="1:10" x14ac:dyDescent="0.25">
      <c r="A77" s="1">
        <v>43953</v>
      </c>
      <c r="B77" s="36">
        <v>33.49</v>
      </c>
      <c r="C77">
        <f t="shared" si="5"/>
        <v>-8.8783663805858878E-3</v>
      </c>
      <c r="D77">
        <f t="shared" si="6"/>
        <v>-8.918013920085309E-3</v>
      </c>
      <c r="E77" s="44">
        <f t="shared" si="7"/>
        <v>-0.35446716364081354</v>
      </c>
      <c r="F77">
        <f t="shared" si="8"/>
        <v>0.36149440409832645</v>
      </c>
      <c r="G77">
        <v>0.35019699174803609</v>
      </c>
      <c r="H77">
        <v>0.68156456864417692</v>
      </c>
      <c r="I77">
        <v>149</v>
      </c>
      <c r="J77">
        <f t="shared" si="9"/>
        <v>-1.3021739249459223</v>
      </c>
    </row>
    <row r="78" spans="1:10" x14ac:dyDescent="0.25">
      <c r="A78" s="1">
        <v>43984</v>
      </c>
      <c r="B78" s="36">
        <v>32.65</v>
      </c>
      <c r="C78">
        <f t="shared" si="5"/>
        <v>-2.5082114063899773E-2</v>
      </c>
      <c r="D78">
        <f t="shared" si="6"/>
        <v>-2.5402031083673303E-2</v>
      </c>
      <c r="E78" s="44">
        <f t="shared" si="7"/>
        <v>-0.93539532541744452</v>
      </c>
      <c r="F78">
        <f t="shared" si="8"/>
        <v>0.17479230253885825</v>
      </c>
      <c r="G78">
        <v>0.35778323146133501</v>
      </c>
      <c r="H78">
        <v>0.67816037495435177</v>
      </c>
      <c r="I78">
        <v>151</v>
      </c>
      <c r="J78">
        <f t="shared" si="9"/>
        <v>-1.3003626037826077</v>
      </c>
    </row>
    <row r="79" spans="1:10" x14ac:dyDescent="0.25">
      <c r="A79" s="1">
        <v>44014</v>
      </c>
      <c r="B79" s="36">
        <v>32.69</v>
      </c>
      <c r="C79">
        <f t="shared" si="5"/>
        <v>1.225114854517585E-3</v>
      </c>
      <c r="D79">
        <f t="shared" si="6"/>
        <v>1.2243650136790536E-3</v>
      </c>
      <c r="E79" s="44">
        <f t="shared" si="7"/>
        <v>7.7574831609548926E-3</v>
      </c>
      <c r="F79">
        <f t="shared" si="8"/>
        <v>0.50309475698271389</v>
      </c>
      <c r="G79">
        <v>0.35970355731560905</v>
      </c>
      <c r="H79">
        <v>0.66777868780930139</v>
      </c>
      <c r="I79">
        <v>153</v>
      </c>
      <c r="J79">
        <f t="shared" si="9"/>
        <v>-1.2949706457220442</v>
      </c>
    </row>
    <row r="80" spans="1:10" x14ac:dyDescent="0.25">
      <c r="A80" s="1">
        <v>44106</v>
      </c>
      <c r="B80" s="36">
        <v>32.5</v>
      </c>
      <c r="C80">
        <f t="shared" si="5"/>
        <v>-5.8121749770571347E-3</v>
      </c>
      <c r="D80">
        <f t="shared" si="6"/>
        <v>-5.8291314004273479E-3</v>
      </c>
      <c r="E80" s="44">
        <f t="shared" si="7"/>
        <v>-0.24453969682759419</v>
      </c>
      <c r="F80">
        <f t="shared" si="8"/>
        <v>0.4034064306750933</v>
      </c>
      <c r="G80">
        <v>0.36244849454897188</v>
      </c>
      <c r="H80">
        <v>0.65616696418993437</v>
      </c>
      <c r="I80">
        <v>155</v>
      </c>
      <c r="J80">
        <f t="shared" si="9"/>
        <v>-1.2859886847877318</v>
      </c>
    </row>
    <row r="81" spans="1:10" x14ac:dyDescent="0.25">
      <c r="A81" s="1">
        <v>44137</v>
      </c>
      <c r="B81" s="36">
        <v>33.36</v>
      </c>
      <c r="C81">
        <f t="shared" si="5"/>
        <v>2.6461538461538443E-2</v>
      </c>
      <c r="D81">
        <f t="shared" si="6"/>
        <v>2.611748815485428E-2</v>
      </c>
      <c r="E81" s="44">
        <f t="shared" si="7"/>
        <v>0.91252034804683424</v>
      </c>
      <c r="F81">
        <f t="shared" si="8"/>
        <v>0.81925256851090467</v>
      </c>
      <c r="G81">
        <v>0.36511491735384538</v>
      </c>
      <c r="H81">
        <v>0.6451755481408914</v>
      </c>
      <c r="I81">
        <v>157</v>
      </c>
      <c r="J81">
        <f t="shared" si="9"/>
        <v>-1.2783147956226915</v>
      </c>
    </row>
    <row r="82" spans="1:10" x14ac:dyDescent="0.25">
      <c r="A82" s="1">
        <v>44167</v>
      </c>
      <c r="B82" s="36">
        <v>33.590000000000003</v>
      </c>
      <c r="C82">
        <f t="shared" si="5"/>
        <v>6.8944844124701433E-3</v>
      </c>
      <c r="D82">
        <f t="shared" si="6"/>
        <v>6.8708261336554366E-3</v>
      </c>
      <c r="E82" s="44">
        <f t="shared" si="7"/>
        <v>0.21101271152552087</v>
      </c>
      <c r="F82">
        <f t="shared" si="8"/>
        <v>0.58356132384129822</v>
      </c>
      <c r="G82">
        <v>0.36560291604956857</v>
      </c>
      <c r="H82">
        <v>0.63828514890520283</v>
      </c>
      <c r="I82">
        <v>159</v>
      </c>
      <c r="J82">
        <f t="shared" si="9"/>
        <v>-1.2815694847349359</v>
      </c>
    </row>
    <row r="83" spans="1:10" x14ac:dyDescent="0.25">
      <c r="A83" t="s">
        <v>116</v>
      </c>
      <c r="B83" s="36">
        <v>33.26</v>
      </c>
      <c r="C83">
        <f t="shared" si="5"/>
        <v>-9.8243524858590472E-3</v>
      </c>
      <c r="D83">
        <f t="shared" si="6"/>
        <v>-9.8729298594198746E-3</v>
      </c>
      <c r="E83" s="44">
        <f t="shared" si="7"/>
        <v>-0.38838215540339693</v>
      </c>
      <c r="F83">
        <f t="shared" si="8"/>
        <v>0.34886662388654932</v>
      </c>
      <c r="G83">
        <v>0.36866114957129476</v>
      </c>
      <c r="H83">
        <v>0.63780048835920911</v>
      </c>
      <c r="I83">
        <v>161</v>
      </c>
      <c r="J83">
        <f t="shared" si="9"/>
        <v>-1.2914877555232525</v>
      </c>
    </row>
    <row r="84" spans="1:10" x14ac:dyDescent="0.25">
      <c r="A84" t="s">
        <v>117</v>
      </c>
      <c r="B84" s="36">
        <v>32.46</v>
      </c>
      <c r="C84">
        <f t="shared" si="5"/>
        <v>-2.4052916416115368E-2</v>
      </c>
      <c r="D84">
        <f t="shared" si="6"/>
        <v>-2.4346911678336407E-2</v>
      </c>
      <c r="E84" s="44">
        <f t="shared" si="7"/>
        <v>-0.89849707759740993</v>
      </c>
      <c r="F84">
        <f t="shared" si="8"/>
        <v>0.18446030126322438</v>
      </c>
      <c r="G84">
        <v>0.37129617526953373</v>
      </c>
      <c r="H84">
        <v>0.63677780782222038</v>
      </c>
      <c r="I84">
        <v>163</v>
      </c>
      <c r="J84">
        <f t="shared" si="9"/>
        <v>-1.3010749299840192</v>
      </c>
    </row>
    <row r="85" spans="1:10" x14ac:dyDescent="0.25">
      <c r="A85" t="s">
        <v>118</v>
      </c>
      <c r="B85" s="36">
        <v>32.43</v>
      </c>
      <c r="C85">
        <f t="shared" si="5"/>
        <v>-9.2421441774495183E-4</v>
      </c>
      <c r="D85">
        <f t="shared" si="6"/>
        <v>-9.2464176721856507E-4</v>
      </c>
      <c r="E85" s="44">
        <f t="shared" si="7"/>
        <v>-6.9299129148181163E-2</v>
      </c>
      <c r="F85">
        <f t="shared" si="8"/>
        <v>0.47237575945605331</v>
      </c>
      <c r="G85">
        <v>0.37342594512000171</v>
      </c>
      <c r="H85">
        <v>0.63255162724767544</v>
      </c>
      <c r="I85">
        <v>165</v>
      </c>
      <c r="J85">
        <f t="shared" si="9"/>
        <v>-1.3056745943890866</v>
      </c>
    </row>
    <row r="86" spans="1:10" x14ac:dyDescent="0.25">
      <c r="A86" t="s">
        <v>119</v>
      </c>
      <c r="B86" s="36">
        <v>31.96</v>
      </c>
      <c r="C86">
        <f t="shared" si="5"/>
        <v>-1.4492753623188371E-2</v>
      </c>
      <c r="D86">
        <f t="shared" si="6"/>
        <v>-1.4598799421152636E-2</v>
      </c>
      <c r="E86" s="44">
        <f t="shared" si="7"/>
        <v>-0.55575119521740224</v>
      </c>
      <c r="F86">
        <f t="shared" si="8"/>
        <v>0.28919047669641651</v>
      </c>
      <c r="G86">
        <v>0.37459865906841239</v>
      </c>
      <c r="H86">
        <v>0.63013149085596543</v>
      </c>
      <c r="I86">
        <v>167</v>
      </c>
      <c r="J86">
        <f t="shared" si="9"/>
        <v>-1.3150470128714307</v>
      </c>
    </row>
    <row r="87" spans="1:10" x14ac:dyDescent="0.25">
      <c r="A87" t="s">
        <v>120</v>
      </c>
      <c r="B87" s="36">
        <v>31.28</v>
      </c>
      <c r="C87">
        <f t="shared" si="5"/>
        <v>-2.127659574468084E-2</v>
      </c>
      <c r="D87">
        <f t="shared" si="6"/>
        <v>-2.1506205220963619E-2</v>
      </c>
      <c r="E87" s="44">
        <f t="shared" si="7"/>
        <v>-0.79896190242186838</v>
      </c>
      <c r="F87">
        <f t="shared" si="8"/>
        <v>0.21215625153729703</v>
      </c>
      <c r="G87">
        <v>0.40122481224712264</v>
      </c>
      <c r="H87">
        <v>0.62635449357268946</v>
      </c>
      <c r="I87">
        <v>169</v>
      </c>
      <c r="J87">
        <f t="shared" si="9"/>
        <v>-1.2777215741837566</v>
      </c>
    </row>
    <row r="88" spans="1:10" x14ac:dyDescent="0.25">
      <c r="A88" t="s">
        <v>121</v>
      </c>
      <c r="B88" s="36">
        <v>30.46</v>
      </c>
      <c r="C88">
        <f t="shared" si="5"/>
        <v>-2.62148337595908E-2</v>
      </c>
      <c r="D88">
        <f t="shared" si="6"/>
        <v>-2.6564568210094557E-2</v>
      </c>
      <c r="E88" s="44">
        <f t="shared" si="7"/>
        <v>-0.97600499075453129</v>
      </c>
      <c r="F88">
        <f t="shared" si="8"/>
        <v>0.16453099557617196</v>
      </c>
      <c r="G88">
        <v>0.40247704736303502</v>
      </c>
      <c r="H88">
        <v>0.61839751453255465</v>
      </c>
      <c r="I88">
        <v>171</v>
      </c>
      <c r="J88">
        <f t="shared" si="9"/>
        <v>-1.2763637808741446</v>
      </c>
    </row>
    <row r="89" spans="1:10" x14ac:dyDescent="0.25">
      <c r="A89" t="s">
        <v>122</v>
      </c>
      <c r="B89" s="36">
        <v>31.66</v>
      </c>
      <c r="C89">
        <f t="shared" si="5"/>
        <v>3.939592908732762E-2</v>
      </c>
      <c r="D89">
        <f t="shared" si="6"/>
        <v>3.8639706985850279E-2</v>
      </c>
      <c r="E89" s="44">
        <f t="shared" si="7"/>
        <v>1.3762372558136853</v>
      </c>
      <c r="F89">
        <f t="shared" si="8"/>
        <v>0.9156259043799071</v>
      </c>
      <c r="G89">
        <v>0.40466870996613302</v>
      </c>
      <c r="H89">
        <v>0.61646575828636441</v>
      </c>
      <c r="I89">
        <v>173</v>
      </c>
      <c r="J89">
        <f t="shared" si="9"/>
        <v>-1.2840686669931951</v>
      </c>
    </row>
    <row r="90" spans="1:10" x14ac:dyDescent="0.25">
      <c r="A90" t="s">
        <v>123</v>
      </c>
      <c r="B90" s="36">
        <v>31.85</v>
      </c>
      <c r="C90">
        <f t="shared" si="5"/>
        <v>6.0012634238787513E-3</v>
      </c>
      <c r="D90">
        <f t="shared" si="6"/>
        <v>5.9833275653064059E-3</v>
      </c>
      <c r="E90" s="44">
        <f t="shared" si="7"/>
        <v>0.17898942672104032</v>
      </c>
      <c r="F90">
        <f t="shared" si="8"/>
        <v>0.57102699805940438</v>
      </c>
      <c r="G90">
        <v>0.40647003413530058</v>
      </c>
      <c r="H90">
        <v>0.61340606013568444</v>
      </c>
      <c r="I90">
        <v>175</v>
      </c>
      <c r="J90">
        <f t="shared" si="9"/>
        <v>-1.2902767132388098</v>
      </c>
    </row>
    <row r="91" spans="1:10" x14ac:dyDescent="0.25">
      <c r="A91" t="s">
        <v>124</v>
      </c>
      <c r="B91" s="36">
        <v>30.95</v>
      </c>
      <c r="C91">
        <f t="shared" si="5"/>
        <v>-2.8257456828885467E-2</v>
      </c>
      <c r="D91">
        <f t="shared" si="6"/>
        <v>-2.866438288756732E-2</v>
      </c>
      <c r="E91" s="44">
        <f t="shared" si="7"/>
        <v>-1.0492360289093547</v>
      </c>
      <c r="F91">
        <f t="shared" si="8"/>
        <v>0.14703475012722295</v>
      </c>
      <c r="G91">
        <v>0.40930025333785502</v>
      </c>
      <c r="H91">
        <v>0.60644337724856168</v>
      </c>
      <c r="I91">
        <v>177</v>
      </c>
      <c r="J91">
        <f t="shared" si="9"/>
        <v>-1.2875421462197645</v>
      </c>
    </row>
    <row r="92" spans="1:10" x14ac:dyDescent="0.25">
      <c r="A92" t="s">
        <v>125</v>
      </c>
      <c r="B92" s="36">
        <v>31.08</v>
      </c>
      <c r="C92">
        <f t="shared" si="5"/>
        <v>4.2003231017770275E-3</v>
      </c>
      <c r="D92">
        <f t="shared" si="6"/>
        <v>4.1915263688416153E-3</v>
      </c>
      <c r="E92" s="44">
        <f t="shared" si="7"/>
        <v>0.11442307014506563</v>
      </c>
      <c r="F92">
        <f t="shared" si="8"/>
        <v>0.54554878661689243</v>
      </c>
      <c r="G92">
        <v>0.40990076325329555</v>
      </c>
      <c r="H92">
        <v>0.60624951660415227</v>
      </c>
      <c r="I92">
        <v>179</v>
      </c>
      <c r="J92">
        <f t="shared" si="9"/>
        <v>-1.3006939085931302</v>
      </c>
    </row>
    <row r="93" spans="1:10" x14ac:dyDescent="0.25">
      <c r="A93" t="s">
        <v>126</v>
      </c>
      <c r="B93">
        <v>29.7</v>
      </c>
      <c r="C93">
        <f t="shared" si="5"/>
        <v>-4.4401544401544375E-2</v>
      </c>
      <c r="D93">
        <f t="shared" si="6"/>
        <v>-4.5417479690792781E-2</v>
      </c>
      <c r="E93" s="44">
        <f t="shared" si="7"/>
        <v>-1.6280252880634847</v>
      </c>
      <c r="F93">
        <f t="shared" si="8"/>
        <v>5.1759761907918603E-2</v>
      </c>
      <c r="G93">
        <v>0.41190655592664827</v>
      </c>
      <c r="H93">
        <v>0.59877071950139871</v>
      </c>
      <c r="I93">
        <v>181</v>
      </c>
      <c r="J93">
        <f t="shared" si="9"/>
        <v>-1.2981384933700197</v>
      </c>
    </row>
    <row r="94" spans="1:10" x14ac:dyDescent="0.25">
      <c r="A94" t="s">
        <v>127</v>
      </c>
      <c r="B94" s="36">
        <v>29.26</v>
      </c>
      <c r="C94">
        <f t="shared" si="5"/>
        <v>-1.4814814814814739E-2</v>
      </c>
      <c r="D94">
        <f t="shared" si="6"/>
        <v>-1.4925650216675593E-2</v>
      </c>
      <c r="E94" s="44">
        <f t="shared" si="7"/>
        <v>-0.56729756212508753</v>
      </c>
      <c r="F94">
        <f t="shared" si="8"/>
        <v>0.28525601653495969</v>
      </c>
      <c r="G94">
        <v>0.41378612760725908</v>
      </c>
      <c r="H94">
        <v>0.59615381541750678</v>
      </c>
      <c r="I94">
        <v>183</v>
      </c>
      <c r="J94">
        <f t="shared" si="9"/>
        <v>-1.3044234483548915</v>
      </c>
    </row>
    <row r="95" spans="1:10" x14ac:dyDescent="0.25">
      <c r="A95" s="1">
        <v>43864</v>
      </c>
      <c r="B95" s="36">
        <v>30.4</v>
      </c>
      <c r="C95">
        <f t="shared" si="5"/>
        <v>3.8961038961038856E-2</v>
      </c>
      <c r="D95">
        <f t="shared" si="6"/>
        <v>3.8221212820197671E-2</v>
      </c>
      <c r="E95" s="44">
        <f t="shared" si="7"/>
        <v>1.3606458058246251</v>
      </c>
      <c r="F95">
        <f t="shared" si="8"/>
        <v>0.91318717567693997</v>
      </c>
      <c r="G95">
        <v>0.41668052877694767</v>
      </c>
      <c r="H95">
        <v>0.59104818685116722</v>
      </c>
      <c r="I95">
        <v>185</v>
      </c>
      <c r="J95">
        <f t="shared" si="9"/>
        <v>-1.3042819990924321</v>
      </c>
    </row>
    <row r="96" spans="1:10" x14ac:dyDescent="0.25">
      <c r="A96" s="1">
        <v>43893</v>
      </c>
      <c r="B96" s="36">
        <v>30.71</v>
      </c>
      <c r="C96">
        <f t="shared" si="5"/>
        <v>1.0197368421052707E-2</v>
      </c>
      <c r="D96">
        <f t="shared" si="6"/>
        <v>1.0145726040555142E-2</v>
      </c>
      <c r="E96" s="44">
        <f t="shared" si="7"/>
        <v>0.32942595599014279</v>
      </c>
      <c r="F96">
        <f t="shared" si="8"/>
        <v>0.62908312419425472</v>
      </c>
      <c r="G96">
        <v>0.4189471456326056</v>
      </c>
      <c r="H96">
        <v>0.59102253005770944</v>
      </c>
      <c r="I96">
        <v>187</v>
      </c>
      <c r="J96">
        <f t="shared" si="9"/>
        <v>-1.3142939038899417</v>
      </c>
    </row>
    <row r="97" spans="1:10" x14ac:dyDescent="0.25">
      <c r="A97" s="1">
        <v>43924</v>
      </c>
      <c r="B97" s="36">
        <v>31.56</v>
      </c>
      <c r="C97">
        <f t="shared" si="5"/>
        <v>2.7678280690328814E-2</v>
      </c>
      <c r="D97">
        <f t="shared" si="6"/>
        <v>2.7302161524942459E-2</v>
      </c>
      <c r="E97" s="44">
        <f t="shared" si="7"/>
        <v>0.95614234464550218</v>
      </c>
      <c r="F97">
        <f t="shared" si="8"/>
        <v>0.83049983806038774</v>
      </c>
      <c r="G97">
        <v>0.41958048091660965</v>
      </c>
      <c r="H97">
        <v>0.58809228408940895</v>
      </c>
      <c r="I97">
        <v>189</v>
      </c>
      <c r="J97">
        <f t="shared" si="9"/>
        <v>-1.3218372863698253</v>
      </c>
    </row>
    <row r="98" spans="1:10" x14ac:dyDescent="0.25">
      <c r="A98" s="1">
        <v>43954</v>
      </c>
      <c r="B98" s="36">
        <v>30.5</v>
      </c>
      <c r="C98">
        <f t="shared" si="5"/>
        <v>-3.3586818757921383E-2</v>
      </c>
      <c r="D98">
        <f t="shared" si="6"/>
        <v>-3.4163812364307489E-2</v>
      </c>
      <c r="E98" s="44">
        <f t="shared" si="7"/>
        <v>-1.2403014842216054</v>
      </c>
      <c r="F98">
        <f t="shared" si="8"/>
        <v>0.10743195182379804</v>
      </c>
      <c r="G98">
        <v>0.42020373338604461</v>
      </c>
      <c r="H98">
        <v>0.58768629906153924</v>
      </c>
      <c r="I98">
        <v>191</v>
      </c>
      <c r="J98">
        <f t="shared" si="9"/>
        <v>-1.3339458378161064</v>
      </c>
    </row>
    <row r="99" spans="1:10" x14ac:dyDescent="0.25">
      <c r="A99" s="1">
        <v>43985</v>
      </c>
      <c r="B99" s="36">
        <v>29.47</v>
      </c>
      <c r="C99">
        <f t="shared" si="5"/>
        <v>-3.3770491803278728E-2</v>
      </c>
      <c r="D99">
        <f t="shared" si="6"/>
        <v>-3.4353886863762631E-2</v>
      </c>
      <c r="E99" s="44">
        <f t="shared" si="7"/>
        <v>-1.2468864327589884</v>
      </c>
      <c r="F99">
        <f t="shared" si="8"/>
        <v>0.10621957105078804</v>
      </c>
      <c r="G99">
        <v>0.42388200978318075</v>
      </c>
      <c r="H99">
        <v>0.58703884232044967</v>
      </c>
      <c r="I99">
        <v>193</v>
      </c>
      <c r="J99">
        <f t="shared" si="9"/>
        <v>-1.3400058287676997</v>
      </c>
    </row>
    <row r="100" spans="1:10" x14ac:dyDescent="0.25">
      <c r="A100" s="1">
        <v>44077</v>
      </c>
      <c r="B100" s="36">
        <v>26.56</v>
      </c>
      <c r="C100">
        <f t="shared" si="5"/>
        <v>-9.8744485917882596E-2</v>
      </c>
      <c r="D100">
        <f t="shared" si="6"/>
        <v>-0.10396647214137032</v>
      </c>
      <c r="E100" s="44">
        <f t="shared" si="7"/>
        <v>-3.576299584702308</v>
      </c>
      <c r="F100">
        <f t="shared" si="8"/>
        <v>1.7424613017014983E-4</v>
      </c>
      <c r="G100">
        <v>0.42911305509537639</v>
      </c>
      <c r="H100">
        <v>0.58474888822178395</v>
      </c>
      <c r="I100">
        <v>195</v>
      </c>
      <c r="J100">
        <f t="shared" si="9"/>
        <v>-1.3400669707554589</v>
      </c>
    </row>
    <row r="101" spans="1:10" x14ac:dyDescent="0.25">
      <c r="A101" s="1">
        <v>44107</v>
      </c>
      <c r="B101" s="36">
        <v>27.71</v>
      </c>
      <c r="C101">
        <f t="shared" si="5"/>
        <v>4.3298192771084418E-2</v>
      </c>
      <c r="D101">
        <f t="shared" si="6"/>
        <v>4.2387034266654085E-2</v>
      </c>
      <c r="E101" s="44">
        <f t="shared" si="7"/>
        <v>1.516139142270913</v>
      </c>
      <c r="F101">
        <f t="shared" si="8"/>
        <v>0.9352579136979593</v>
      </c>
      <c r="G101">
        <v>0.4309715285629358</v>
      </c>
      <c r="H101">
        <v>0.57984518837883159</v>
      </c>
      <c r="I101">
        <v>197</v>
      </c>
      <c r="J101">
        <f t="shared" si="9"/>
        <v>-1.3412052647830504</v>
      </c>
    </row>
    <row r="102" spans="1:10" x14ac:dyDescent="0.25">
      <c r="A102" s="1">
        <v>44138</v>
      </c>
      <c r="B102" s="36">
        <v>27.55</v>
      </c>
      <c r="C102">
        <f t="shared" si="5"/>
        <v>-5.7740887766149452E-3</v>
      </c>
      <c r="D102">
        <f t="shared" si="6"/>
        <v>-5.790823275963506E-3</v>
      </c>
      <c r="E102" s="44">
        <f t="shared" si="7"/>
        <v>-0.24317425058365388</v>
      </c>
      <c r="F102">
        <f t="shared" si="8"/>
        <v>0.40393520665025112</v>
      </c>
      <c r="G102">
        <v>0.43165197489002327</v>
      </c>
      <c r="H102">
        <v>0.56789184128105585</v>
      </c>
      <c r="I102">
        <v>199</v>
      </c>
      <c r="J102">
        <f t="shared" si="9"/>
        <v>-1.3313298078490234</v>
      </c>
    </row>
    <row r="103" spans="1:10" x14ac:dyDescent="0.25">
      <c r="A103" s="1">
        <v>44168</v>
      </c>
      <c r="B103" s="36">
        <v>27.67</v>
      </c>
      <c r="C103">
        <f t="shared" si="5"/>
        <v>4.3557168784029397E-3</v>
      </c>
      <c r="D103">
        <f t="shared" si="6"/>
        <v>4.3462581999111106E-3</v>
      </c>
      <c r="E103" s="44">
        <f t="shared" si="7"/>
        <v>0.11999416534915718</v>
      </c>
      <c r="F103">
        <f t="shared" si="8"/>
        <v>0.5477561150300333</v>
      </c>
      <c r="G103">
        <v>0.43755937539307999</v>
      </c>
      <c r="H103">
        <v>0.56727920851256119</v>
      </c>
      <c r="I103">
        <v>201</v>
      </c>
      <c r="J103">
        <f t="shared" si="9"/>
        <v>-1.3326904197439835</v>
      </c>
    </row>
    <row r="104" spans="1:10" x14ac:dyDescent="0.25">
      <c r="A104" t="s">
        <v>128</v>
      </c>
      <c r="B104" s="36">
        <v>29.07</v>
      </c>
      <c r="C104">
        <f t="shared" si="5"/>
        <v>5.0596313697144867E-2</v>
      </c>
      <c r="D104">
        <f t="shared" si="6"/>
        <v>4.9357920771949892E-2</v>
      </c>
      <c r="E104" s="44">
        <f t="shared" si="7"/>
        <v>1.7777875002224348</v>
      </c>
      <c r="F104">
        <f t="shared" si="8"/>
        <v>0.96228061889688621</v>
      </c>
      <c r="G104">
        <v>0.43770948626646339</v>
      </c>
      <c r="H104">
        <v>0.5672335978714198</v>
      </c>
      <c r="I104">
        <v>203</v>
      </c>
      <c r="J104">
        <f t="shared" si="9"/>
        <v>-1.3455883675481641</v>
      </c>
    </row>
    <row r="105" spans="1:10" x14ac:dyDescent="0.25">
      <c r="A105" t="s">
        <v>129</v>
      </c>
      <c r="B105" s="36">
        <v>31.01</v>
      </c>
      <c r="C105">
        <f t="shared" si="5"/>
        <v>6.6735466116271111E-2</v>
      </c>
      <c r="D105">
        <f t="shared" si="6"/>
        <v>6.4603018541573076E-2</v>
      </c>
      <c r="E105" s="44">
        <f t="shared" si="7"/>
        <v>2.3563998268714528</v>
      </c>
      <c r="F105">
        <f t="shared" si="8"/>
        <v>0.99077347804184224</v>
      </c>
      <c r="G105">
        <v>0.43931128854563506</v>
      </c>
      <c r="H105">
        <v>0.56478188035936672</v>
      </c>
      <c r="I105">
        <v>205</v>
      </c>
      <c r="J105">
        <f t="shared" si="9"/>
        <v>-1.3512480918618421</v>
      </c>
    </row>
    <row r="106" spans="1:10" x14ac:dyDescent="0.25">
      <c r="A106" t="s">
        <v>130</v>
      </c>
      <c r="B106" s="36">
        <v>30.58</v>
      </c>
      <c r="C106">
        <f t="shared" si="5"/>
        <v>-1.3866494679135867E-2</v>
      </c>
      <c r="D106">
        <f t="shared" si="6"/>
        <v>-1.3963532611441494E-2</v>
      </c>
      <c r="E106" s="44">
        <f t="shared" si="7"/>
        <v>-0.53329889194318891</v>
      </c>
      <c r="F106">
        <f t="shared" si="8"/>
        <v>0.29691334729046004</v>
      </c>
      <c r="G106">
        <v>0.44004896050334286</v>
      </c>
      <c r="H106">
        <v>0.56338302657124784</v>
      </c>
      <c r="I106">
        <v>207</v>
      </c>
      <c r="J106">
        <f t="shared" si="9"/>
        <v>-1.3604009021156749</v>
      </c>
    </row>
    <row r="107" spans="1:10" x14ac:dyDescent="0.25">
      <c r="A107" t="s">
        <v>131</v>
      </c>
      <c r="B107" s="36">
        <v>31.16</v>
      </c>
      <c r="C107">
        <f t="shared" si="5"/>
        <v>1.8966644865925503E-2</v>
      </c>
      <c r="D107">
        <f t="shared" si="6"/>
        <v>1.8789020501631414E-2</v>
      </c>
      <c r="E107" s="44">
        <f t="shared" si="7"/>
        <v>0.64381740078393179</v>
      </c>
      <c r="F107">
        <f t="shared" si="8"/>
        <v>0.74015307563886479</v>
      </c>
      <c r="G107">
        <v>0.44007788532650438</v>
      </c>
      <c r="H107">
        <v>0.56234252696982256</v>
      </c>
      <c r="I107">
        <v>209</v>
      </c>
      <c r="J107">
        <f t="shared" si="9"/>
        <v>-1.3715081726740423</v>
      </c>
    </row>
    <row r="108" spans="1:10" x14ac:dyDescent="0.25">
      <c r="A108" t="s">
        <v>132</v>
      </c>
      <c r="B108" s="36">
        <v>29.96</v>
      </c>
      <c r="C108">
        <f t="shared" si="5"/>
        <v>-3.8510911424903697E-2</v>
      </c>
      <c r="D108">
        <f t="shared" si="6"/>
        <v>-3.9272062353528765E-2</v>
      </c>
      <c r="E108" s="44">
        <f t="shared" si="7"/>
        <v>-1.4168374410480329</v>
      </c>
      <c r="F108">
        <f t="shared" si="8"/>
        <v>7.826523013740902E-2</v>
      </c>
      <c r="G108">
        <v>0.44178495757366376</v>
      </c>
      <c r="H108">
        <v>0.55953857525704354</v>
      </c>
      <c r="I108">
        <v>211</v>
      </c>
      <c r="J108">
        <f t="shared" si="9"/>
        <v>-1.376009553860025</v>
      </c>
    </row>
    <row r="109" spans="1:10" x14ac:dyDescent="0.25">
      <c r="A109" t="s">
        <v>133</v>
      </c>
      <c r="B109" s="36">
        <v>29.13</v>
      </c>
      <c r="C109">
        <f t="shared" si="5"/>
        <v>-2.7703604806408606E-2</v>
      </c>
      <c r="D109">
        <f t="shared" si="6"/>
        <v>-2.8094587677675607E-2</v>
      </c>
      <c r="E109" s="44">
        <f t="shared" si="7"/>
        <v>-1.0293796201573795</v>
      </c>
      <c r="F109">
        <f t="shared" si="8"/>
        <v>0.15165066099911323</v>
      </c>
      <c r="G109">
        <v>0.4438736052175184</v>
      </c>
      <c r="H109">
        <v>0.55907035422815432</v>
      </c>
      <c r="I109">
        <v>213</v>
      </c>
      <c r="J109">
        <f t="shared" si="9"/>
        <v>-1.3841481508751121</v>
      </c>
    </row>
    <row r="110" spans="1:10" x14ac:dyDescent="0.25">
      <c r="A110" t="s">
        <v>134</v>
      </c>
      <c r="B110" s="36">
        <v>31.53</v>
      </c>
      <c r="C110">
        <f t="shared" si="5"/>
        <v>8.2389289392379064E-2</v>
      </c>
      <c r="D110">
        <f t="shared" si="6"/>
        <v>7.9170902585626216E-2</v>
      </c>
      <c r="E110" s="44">
        <f t="shared" si="7"/>
        <v>2.9176123906742135</v>
      </c>
      <c r="F110">
        <f t="shared" si="8"/>
        <v>0.99823638745873156</v>
      </c>
      <c r="G110">
        <v>0.44847467747188963</v>
      </c>
      <c r="H110">
        <v>0.5587157736412266</v>
      </c>
      <c r="I110">
        <v>215</v>
      </c>
      <c r="J110">
        <f t="shared" si="9"/>
        <v>-1.3876229912144618</v>
      </c>
    </row>
    <row r="111" spans="1:10" x14ac:dyDescent="0.25">
      <c r="A111" t="s">
        <v>135</v>
      </c>
      <c r="B111" s="36">
        <v>33.909999999999997</v>
      </c>
      <c r="C111">
        <f t="shared" si="5"/>
        <v>7.548366634950826E-2</v>
      </c>
      <c r="D111">
        <f t="shared" si="6"/>
        <v>7.2770482580577611E-2</v>
      </c>
      <c r="E111" s="44">
        <f t="shared" si="7"/>
        <v>2.6700356585119143</v>
      </c>
      <c r="F111">
        <f t="shared" si="8"/>
        <v>0.99620784039869037</v>
      </c>
      <c r="G111">
        <v>0.44940038135197646</v>
      </c>
      <c r="H111">
        <v>0.55851556594130414</v>
      </c>
      <c r="I111">
        <v>217</v>
      </c>
      <c r="J111">
        <f t="shared" si="9"/>
        <v>-1.3983562884972891</v>
      </c>
    </row>
    <row r="112" spans="1:10" x14ac:dyDescent="0.25">
      <c r="A112" t="s">
        <v>136</v>
      </c>
      <c r="B112" s="36">
        <v>35.28</v>
      </c>
      <c r="C112">
        <f t="shared" si="5"/>
        <v>4.0401061633736496E-2</v>
      </c>
      <c r="D112">
        <f t="shared" si="6"/>
        <v>3.9606275001043412E-2</v>
      </c>
      <c r="E112" s="44">
        <f t="shared" si="7"/>
        <v>1.4122727343917965</v>
      </c>
      <c r="F112">
        <f t="shared" si="8"/>
        <v>0.92106516430475327</v>
      </c>
      <c r="G112">
        <v>0.45068200039111334</v>
      </c>
      <c r="H112">
        <v>0.557982998717659</v>
      </c>
      <c r="I112">
        <v>219</v>
      </c>
      <c r="J112">
        <f t="shared" si="9"/>
        <v>-1.4077077619299605</v>
      </c>
    </row>
    <row r="113" spans="1:10" x14ac:dyDescent="0.25">
      <c r="A113" t="s">
        <v>137</v>
      </c>
      <c r="B113" s="36">
        <v>31.12</v>
      </c>
      <c r="C113">
        <f t="shared" si="5"/>
        <v>-0.11791383219954649</v>
      </c>
      <c r="D113">
        <f t="shared" si="6"/>
        <v>-0.12546553182839965</v>
      </c>
      <c r="E113" s="44">
        <f t="shared" si="7"/>
        <v>-4.2635488134306856</v>
      </c>
      <c r="F113">
        <f t="shared" si="8"/>
        <v>1.0060276032224988E-5</v>
      </c>
      <c r="G113">
        <v>0.45190136065036357</v>
      </c>
      <c r="H113">
        <v>0.55146802999608791</v>
      </c>
      <c r="I113">
        <v>221</v>
      </c>
      <c r="J113">
        <f t="shared" si="9"/>
        <v>-1.4053017289915231</v>
      </c>
    </row>
    <row r="114" spans="1:10" x14ac:dyDescent="0.25">
      <c r="A114" t="s">
        <v>138</v>
      </c>
      <c r="B114" s="36">
        <v>33.79</v>
      </c>
      <c r="C114">
        <f t="shared" si="5"/>
        <v>8.5796915167095048E-2</v>
      </c>
      <c r="D114">
        <f t="shared" si="6"/>
        <v>8.2314201416007593E-2</v>
      </c>
      <c r="E114" s="44">
        <f t="shared" si="7"/>
        <v>3.0397807813463875</v>
      </c>
      <c r="F114">
        <f t="shared" si="8"/>
        <v>0.9988162479769267</v>
      </c>
      <c r="G114">
        <v>0.4522535246352013</v>
      </c>
      <c r="H114">
        <v>0.54727826424629944</v>
      </c>
      <c r="I114">
        <v>223</v>
      </c>
      <c r="J114">
        <f t="shared" si="9"/>
        <v>-1.4090667890112463</v>
      </c>
    </row>
    <row r="115" spans="1:10" x14ac:dyDescent="0.25">
      <c r="A115" t="s">
        <v>139</v>
      </c>
      <c r="B115" s="36">
        <v>33.99</v>
      </c>
      <c r="C115">
        <f t="shared" si="5"/>
        <v>5.9189109203907327E-3</v>
      </c>
      <c r="D115">
        <f t="shared" si="6"/>
        <v>5.9014629818261739E-3</v>
      </c>
      <c r="E115" s="44">
        <f t="shared" si="7"/>
        <v>0.17603696847471356</v>
      </c>
      <c r="F115">
        <f t="shared" si="8"/>
        <v>0.56986755035533454</v>
      </c>
      <c r="G115">
        <v>0.46227933023398055</v>
      </c>
      <c r="H115">
        <v>0.540070800287208</v>
      </c>
      <c r="I115">
        <v>225</v>
      </c>
      <c r="J115">
        <f t="shared" si="9"/>
        <v>-1.3878902462635119</v>
      </c>
    </row>
    <row r="116" spans="1:10" x14ac:dyDescent="0.25">
      <c r="A116" s="1">
        <v>43834</v>
      </c>
      <c r="B116" s="36">
        <v>32.28</v>
      </c>
      <c r="C116">
        <f t="shared" si="5"/>
        <v>-5.0308914386584309E-2</v>
      </c>
      <c r="D116">
        <f t="shared" si="6"/>
        <v>-5.1618520306276665E-2</v>
      </c>
      <c r="E116" s="44">
        <f t="shared" si="7"/>
        <v>-1.839813181420872</v>
      </c>
      <c r="F116">
        <f t="shared" si="8"/>
        <v>3.2897834772804738E-2</v>
      </c>
      <c r="G116">
        <v>0.47068952200369207</v>
      </c>
      <c r="H116">
        <v>0.53772327843446632</v>
      </c>
      <c r="I116">
        <v>227</v>
      </c>
      <c r="J116">
        <f t="shared" si="9"/>
        <v>-1.3793172910409879</v>
      </c>
    </row>
    <row r="117" spans="1:10" x14ac:dyDescent="0.25">
      <c r="A117" s="1">
        <v>43865</v>
      </c>
      <c r="B117" s="36">
        <v>32.74</v>
      </c>
      <c r="C117">
        <f t="shared" si="5"/>
        <v>1.4250309789343272E-2</v>
      </c>
      <c r="D117">
        <f t="shared" si="6"/>
        <v>1.4149728541240714E-2</v>
      </c>
      <c r="E117" s="44">
        <f t="shared" si="7"/>
        <v>0.47472985882084778</v>
      </c>
      <c r="F117">
        <f t="shared" si="8"/>
        <v>0.68251023362745578</v>
      </c>
      <c r="G117">
        <v>0.47887098517568727</v>
      </c>
      <c r="H117">
        <v>0.53626572310550102</v>
      </c>
      <c r="I117">
        <v>229</v>
      </c>
      <c r="J117">
        <f t="shared" si="9"/>
        <v>-1.3728756462835925</v>
      </c>
    </row>
    <row r="118" spans="1:10" x14ac:dyDescent="0.25">
      <c r="A118" s="1">
        <v>43894</v>
      </c>
      <c r="B118" s="36">
        <v>31.06</v>
      </c>
      <c r="C118">
        <f t="shared" si="5"/>
        <v>-5.1313378130727033E-2</v>
      </c>
      <c r="D118">
        <f t="shared" si="6"/>
        <v>-5.2676754222447907E-2</v>
      </c>
      <c r="E118" s="44">
        <f t="shared" si="7"/>
        <v>-1.8758246824551046</v>
      </c>
      <c r="F118">
        <f t="shared" si="8"/>
        <v>3.0339678772034764E-2</v>
      </c>
      <c r="G118">
        <v>0.48194568421922068</v>
      </c>
      <c r="H118">
        <v>0.53338839850091535</v>
      </c>
      <c r="I118">
        <v>231</v>
      </c>
      <c r="J118">
        <f t="shared" si="9"/>
        <v>-1.3732829580159716</v>
      </c>
    </row>
    <row r="119" spans="1:10" x14ac:dyDescent="0.25">
      <c r="A119" s="1">
        <v>43986</v>
      </c>
      <c r="B119" s="36">
        <v>31.22</v>
      </c>
      <c r="C119">
        <f t="shared" si="5"/>
        <v>5.1513200257566052E-3</v>
      </c>
      <c r="D119">
        <f t="shared" si="6"/>
        <v>5.1380973667450834E-3</v>
      </c>
      <c r="E119" s="44">
        <f t="shared" si="7"/>
        <v>0.14851770712041137</v>
      </c>
      <c r="F119">
        <f t="shared" si="8"/>
        <v>0.55903289367022158</v>
      </c>
      <c r="G119">
        <v>0.48548169603457197</v>
      </c>
      <c r="H119">
        <v>0.53304803450562255</v>
      </c>
      <c r="I119">
        <v>233</v>
      </c>
      <c r="J119">
        <f t="shared" si="9"/>
        <v>-1.37771004201189</v>
      </c>
    </row>
    <row r="120" spans="1:10" x14ac:dyDescent="0.25">
      <c r="A120" s="1">
        <v>44016</v>
      </c>
      <c r="B120" s="36">
        <v>32.25</v>
      </c>
      <c r="C120">
        <f t="shared" si="5"/>
        <v>3.2991672005124956E-2</v>
      </c>
      <c r="D120">
        <f t="shared" si="6"/>
        <v>3.2459128154495448E-2</v>
      </c>
      <c r="E120" s="44">
        <f t="shared" si="7"/>
        <v>1.146635229972458</v>
      </c>
      <c r="F120">
        <f t="shared" si="8"/>
        <v>0.87423379512093413</v>
      </c>
      <c r="G120">
        <v>0.49187903199079896</v>
      </c>
      <c r="H120">
        <v>0.5314875562606417</v>
      </c>
      <c r="I120">
        <v>235</v>
      </c>
      <c r="J120">
        <f t="shared" si="9"/>
        <v>-1.3741555525244711</v>
      </c>
    </row>
    <row r="121" spans="1:10" x14ac:dyDescent="0.25">
      <c r="A121" s="1">
        <v>44047</v>
      </c>
      <c r="B121" s="36">
        <v>32.979999999999997</v>
      </c>
      <c r="C121">
        <f t="shared" si="5"/>
        <v>2.2635658914728584E-2</v>
      </c>
      <c r="D121">
        <f t="shared" si="6"/>
        <v>2.2383273889671186E-2</v>
      </c>
      <c r="E121" s="44">
        <f t="shared" si="7"/>
        <v>0.77535694512642306</v>
      </c>
      <c r="F121">
        <f t="shared" si="8"/>
        <v>0.78093561554457613</v>
      </c>
      <c r="G121">
        <v>0.49348560248272683</v>
      </c>
      <c r="H121">
        <v>0.52046979869760324</v>
      </c>
      <c r="I121">
        <v>237</v>
      </c>
      <c r="J121">
        <f t="shared" si="9"/>
        <v>-1.3608237815438695</v>
      </c>
    </row>
    <row r="122" spans="1:10" x14ac:dyDescent="0.25">
      <c r="A122" t="s">
        <v>140</v>
      </c>
      <c r="B122" s="36">
        <v>31.83</v>
      </c>
      <c r="C122">
        <f t="shared" si="5"/>
        <v>-3.4869617950272852E-2</v>
      </c>
      <c r="D122">
        <f t="shared" si="6"/>
        <v>-3.549207583745137E-2</v>
      </c>
      <c r="E122" s="44">
        <f t="shared" si="7"/>
        <v>-1.2862917200180244</v>
      </c>
      <c r="F122">
        <f t="shared" si="8"/>
        <v>9.9170635549678254E-2</v>
      </c>
      <c r="G122">
        <v>0.49467602584406806</v>
      </c>
      <c r="H122">
        <v>0.51688637221971967</v>
      </c>
      <c r="I122">
        <v>239</v>
      </c>
      <c r="J122">
        <f t="shared" si="9"/>
        <v>-1.362924278213177</v>
      </c>
    </row>
    <row r="123" spans="1:10" x14ac:dyDescent="0.25">
      <c r="A123" t="s">
        <v>141</v>
      </c>
      <c r="B123" s="36">
        <v>33.17</v>
      </c>
      <c r="C123">
        <f t="shared" si="5"/>
        <v>4.2098649073201488E-2</v>
      </c>
      <c r="D123">
        <f t="shared" si="6"/>
        <v>4.1236611664959802E-2</v>
      </c>
      <c r="E123" s="44">
        <f t="shared" si="7"/>
        <v>1.4731337382741903</v>
      </c>
      <c r="F123">
        <f t="shared" si="8"/>
        <v>0.92964251113952434</v>
      </c>
      <c r="G123">
        <v>0.49881568589139275</v>
      </c>
      <c r="H123">
        <v>0.51604188124683636</v>
      </c>
      <c r="I123">
        <v>241</v>
      </c>
      <c r="J123">
        <f t="shared" si="9"/>
        <v>-1.3646510029805583</v>
      </c>
    </row>
    <row r="124" spans="1:10" x14ac:dyDescent="0.25">
      <c r="A124" t="s">
        <v>142</v>
      </c>
      <c r="B124" s="36">
        <v>32.04</v>
      </c>
      <c r="C124">
        <f t="shared" si="5"/>
        <v>-3.4066927946940079E-2</v>
      </c>
      <c r="D124">
        <f t="shared" si="6"/>
        <v>-3.4660730758802681E-2</v>
      </c>
      <c r="E124" s="44">
        <f t="shared" si="7"/>
        <v>-1.2575141040475677</v>
      </c>
      <c r="F124">
        <f t="shared" si="8"/>
        <v>0.10428376755732598</v>
      </c>
      <c r="G124">
        <v>0.49899769409819889</v>
      </c>
      <c r="H124">
        <v>0.5156791246210044</v>
      </c>
      <c r="I124">
        <v>243</v>
      </c>
      <c r="J124">
        <f t="shared" si="9"/>
        <v>-1.3748973212175677</v>
      </c>
    </row>
    <row r="125" spans="1:10" x14ac:dyDescent="0.25">
      <c r="A125" t="s">
        <v>143</v>
      </c>
      <c r="B125" s="36">
        <v>31.77</v>
      </c>
      <c r="C125">
        <f t="shared" si="5"/>
        <v>-8.4269662921348191E-3</v>
      </c>
      <c r="D125">
        <f t="shared" si="6"/>
        <v>-8.4626739187336538E-3</v>
      </c>
      <c r="E125" s="44">
        <f t="shared" si="7"/>
        <v>-0.33828380725099971</v>
      </c>
      <c r="F125">
        <f t="shared" si="8"/>
        <v>0.36757466256381732</v>
      </c>
      <c r="G125">
        <v>0.49923374967545081</v>
      </c>
      <c r="H125">
        <v>0.50313799104128065</v>
      </c>
      <c r="I125">
        <v>245</v>
      </c>
      <c r="J125">
        <f t="shared" si="9"/>
        <v>-1.3607981276639065</v>
      </c>
    </row>
    <row r="126" spans="1:10" x14ac:dyDescent="0.25">
      <c r="A126" t="s">
        <v>144</v>
      </c>
      <c r="B126" s="36">
        <v>32.99</v>
      </c>
      <c r="C126">
        <f t="shared" si="5"/>
        <v>3.8401007239534227E-2</v>
      </c>
      <c r="D126">
        <f t="shared" si="6"/>
        <v>3.7682036959065329E-2</v>
      </c>
      <c r="E126" s="44">
        <f t="shared" si="7"/>
        <v>1.3405678457829919</v>
      </c>
      <c r="F126">
        <f t="shared" si="8"/>
        <v>0.90996959862359827</v>
      </c>
      <c r="G126">
        <v>0.49943699289835264</v>
      </c>
      <c r="H126">
        <v>0.50313799104128065</v>
      </c>
      <c r="I126">
        <v>247</v>
      </c>
      <c r="J126">
        <f t="shared" si="9"/>
        <v>-1.3715061428063207</v>
      </c>
    </row>
    <row r="127" spans="1:10" x14ac:dyDescent="0.25">
      <c r="A127" t="s">
        <v>145</v>
      </c>
      <c r="B127" s="36">
        <v>31.46</v>
      </c>
      <c r="C127">
        <f t="shared" si="5"/>
        <v>-4.6377690209154318E-2</v>
      </c>
      <c r="D127">
        <f t="shared" si="6"/>
        <v>-4.7487587610358276E-2</v>
      </c>
      <c r="E127" s="44">
        <f t="shared" si="7"/>
        <v>-1.6988730187153023</v>
      </c>
      <c r="F127">
        <f t="shared" si="8"/>
        <v>4.4671555883912764E-2</v>
      </c>
      <c r="G127">
        <v>0.50313799104128065</v>
      </c>
      <c r="H127">
        <v>0.50313799104128065</v>
      </c>
      <c r="I127">
        <v>249</v>
      </c>
      <c r="J127">
        <f t="shared" si="9"/>
        <v>-1.375287265784193</v>
      </c>
    </row>
    <row r="128" spans="1:10" x14ac:dyDescent="0.25">
      <c r="A128" t="s">
        <v>146</v>
      </c>
      <c r="B128" s="36">
        <v>31.92</v>
      </c>
      <c r="C128">
        <f t="shared" si="5"/>
        <v>1.4621741894469194E-2</v>
      </c>
      <c r="D128">
        <f t="shared" si="6"/>
        <v>1.4515874951476271E-2</v>
      </c>
      <c r="E128" s="44">
        <f t="shared" si="7"/>
        <v>0.48804624551562609</v>
      </c>
      <c r="F128">
        <f t="shared" si="8"/>
        <v>0.68724145752507981</v>
      </c>
      <c r="G128">
        <v>0.50313799104128065</v>
      </c>
      <c r="H128">
        <v>0.50313799104128065</v>
      </c>
      <c r="I128">
        <v>251</v>
      </c>
      <c r="J128">
        <f t="shared" si="9"/>
        <v>-1.3863337498467168</v>
      </c>
    </row>
    <row r="129" spans="1:10" x14ac:dyDescent="0.25">
      <c r="A129" t="s">
        <v>147</v>
      </c>
      <c r="B129" s="36">
        <v>32.28</v>
      </c>
      <c r="C129">
        <f t="shared" si="5"/>
        <v>1.1278195488721787E-2</v>
      </c>
      <c r="D129">
        <f t="shared" si="6"/>
        <v>1.1215070820140003E-2</v>
      </c>
      <c r="E129" s="44">
        <f t="shared" si="7"/>
        <v>0.36817519436948387</v>
      </c>
      <c r="F129">
        <f t="shared" si="8"/>
        <v>0.64362869735301254</v>
      </c>
      <c r="G129">
        <v>0.50313799104128065</v>
      </c>
      <c r="H129">
        <v>0.50313799104128065</v>
      </c>
      <c r="I129">
        <v>253</v>
      </c>
      <c r="J129">
        <f t="shared" si="9"/>
        <v>-1.3973802339092405</v>
      </c>
    </row>
    <row r="130" spans="1:10" x14ac:dyDescent="0.25">
      <c r="A130" t="s">
        <v>148</v>
      </c>
      <c r="B130" s="36">
        <v>31.45</v>
      </c>
      <c r="C130">
        <f t="shared" si="5"/>
        <v>-2.5712515489467219E-2</v>
      </c>
      <c r="D130">
        <f t="shared" si="6"/>
        <v>-2.6048860255298536E-2</v>
      </c>
      <c r="E130" s="44">
        <f t="shared" si="7"/>
        <v>-0.95799614274030265</v>
      </c>
      <c r="F130">
        <f t="shared" si="8"/>
        <v>0.1690323518024085</v>
      </c>
      <c r="G130">
        <v>0.50313799104128065</v>
      </c>
      <c r="H130">
        <v>0.49943699289835264</v>
      </c>
      <c r="I130">
        <v>255</v>
      </c>
      <c r="J130">
        <f t="shared" si="9"/>
        <v>-1.4008873132272261</v>
      </c>
    </row>
    <row r="131" spans="1:10" x14ac:dyDescent="0.25">
      <c r="A131" t="s">
        <v>149</v>
      </c>
      <c r="B131" s="36">
        <v>32.159999999999997</v>
      </c>
      <c r="C131">
        <f t="shared" ref="C131:C194" si="10">(B131-B130)/B130</f>
        <v>2.2575516693163666E-2</v>
      </c>
      <c r="D131">
        <f t="shared" ref="D131:D194" si="11">LN(B131/B130)</f>
        <v>2.232446116431594E-2</v>
      </c>
      <c r="E131" s="44">
        <f t="shared" ref="E131:E194" si="12">(C131-$P$3)/$P$4</f>
        <v>0.77320075811945987</v>
      </c>
      <c r="F131">
        <f t="shared" ref="F131:F194" si="13">_xlfn.NORM.S.DIST(E131,TRUE)</f>
        <v>0.78029821122083087</v>
      </c>
      <c r="G131">
        <v>0.50313799104128065</v>
      </c>
      <c r="H131">
        <v>0.49923374967545081</v>
      </c>
      <c r="I131">
        <v>257</v>
      </c>
      <c r="J131">
        <f t="shared" ref="J131:J194" si="14">(I131/$P$5)*(LN(G131)+LN(1-H131))</f>
        <v>-1.4114590139513785</v>
      </c>
    </row>
    <row r="132" spans="1:10" x14ac:dyDescent="0.25">
      <c r="A132" t="s">
        <v>150</v>
      </c>
      <c r="B132" s="36">
        <v>32.67</v>
      </c>
      <c r="C132">
        <f t="shared" si="10"/>
        <v>1.5858208955224041E-2</v>
      </c>
      <c r="D132">
        <f t="shared" si="11"/>
        <v>1.5733781302213232E-2</v>
      </c>
      <c r="E132" s="44">
        <f t="shared" si="12"/>
        <v>0.53237540632089764</v>
      </c>
      <c r="F132">
        <f t="shared" si="13"/>
        <v>0.70276699238110063</v>
      </c>
      <c r="G132">
        <v>0.5156791246210044</v>
      </c>
      <c r="H132">
        <v>0.49899769409819889</v>
      </c>
      <c r="I132">
        <v>259</v>
      </c>
      <c r="J132">
        <f t="shared" si="14"/>
        <v>-1.3965518710802214</v>
      </c>
    </row>
    <row r="133" spans="1:10" x14ac:dyDescent="0.25">
      <c r="A133" t="s">
        <v>151</v>
      </c>
      <c r="B133" s="36">
        <v>35.96</v>
      </c>
      <c r="C133">
        <f t="shared" si="10"/>
        <v>0.10070400979491885</v>
      </c>
      <c r="D133">
        <f t="shared" si="11"/>
        <v>9.5949983990440635E-2</v>
      </c>
      <c r="E133" s="44">
        <f t="shared" si="12"/>
        <v>3.5742220259783144</v>
      </c>
      <c r="F133">
        <f t="shared" si="13"/>
        <v>0.99982436461506119</v>
      </c>
      <c r="G133">
        <v>0.51604188124683636</v>
      </c>
      <c r="H133">
        <v>0.49881568589139275</v>
      </c>
      <c r="I133">
        <v>261</v>
      </c>
      <c r="J133">
        <f t="shared" si="14"/>
        <v>-1.4062271391585126</v>
      </c>
    </row>
    <row r="134" spans="1:10" x14ac:dyDescent="0.25">
      <c r="A134" t="s">
        <v>152</v>
      </c>
      <c r="B134" s="36">
        <v>34.409999999999997</v>
      </c>
      <c r="C134">
        <f t="shared" si="10"/>
        <v>-4.310344827586219E-2</v>
      </c>
      <c r="D134">
        <f t="shared" si="11"/>
        <v>-4.4059989794030661E-2</v>
      </c>
      <c r="E134" s="44">
        <f t="shared" si="12"/>
        <v>-1.581486634732165</v>
      </c>
      <c r="F134">
        <f t="shared" si="13"/>
        <v>5.6883406252265713E-2</v>
      </c>
      <c r="G134">
        <v>0.51688637221971967</v>
      </c>
      <c r="H134">
        <v>0.49467602584406806</v>
      </c>
      <c r="I134">
        <v>263</v>
      </c>
      <c r="J134">
        <f t="shared" si="14"/>
        <v>-1.4066704144985889</v>
      </c>
    </row>
    <row r="135" spans="1:10" x14ac:dyDescent="0.25">
      <c r="A135" t="s">
        <v>153</v>
      </c>
      <c r="B135" s="36">
        <v>35.08</v>
      </c>
      <c r="C135">
        <f t="shared" si="10"/>
        <v>1.9471083987213072E-2</v>
      </c>
      <c r="D135">
        <f t="shared" si="11"/>
        <v>1.9283947694593236E-2</v>
      </c>
      <c r="E135" s="44">
        <f t="shared" si="12"/>
        <v>0.66190228442844645</v>
      </c>
      <c r="F135">
        <f t="shared" si="13"/>
        <v>0.74598307617398429</v>
      </c>
      <c r="G135">
        <v>0.52046979869760324</v>
      </c>
      <c r="H135">
        <v>0.49348560248272683</v>
      </c>
      <c r="I135">
        <v>265</v>
      </c>
      <c r="J135">
        <f t="shared" si="14"/>
        <v>-1.4075891466405446</v>
      </c>
    </row>
    <row r="136" spans="1:10" x14ac:dyDescent="0.25">
      <c r="A136" s="1">
        <v>43926</v>
      </c>
      <c r="B136" s="36">
        <v>35.58</v>
      </c>
      <c r="C136">
        <f t="shared" si="10"/>
        <v>1.4253135689851768E-2</v>
      </c>
      <c r="D136">
        <f t="shared" si="11"/>
        <v>1.4152514733706895E-2</v>
      </c>
      <c r="E136" s="44">
        <f t="shared" si="12"/>
        <v>0.47483117150602705</v>
      </c>
      <c r="F136">
        <f t="shared" si="13"/>
        <v>0.68254634344653375</v>
      </c>
      <c r="G136">
        <v>0.5314875562606417</v>
      </c>
      <c r="H136">
        <v>0.49187903199079896</v>
      </c>
      <c r="I136">
        <v>267</v>
      </c>
      <c r="J136">
        <f t="shared" si="14"/>
        <v>-1.3925605490033244</v>
      </c>
    </row>
    <row r="137" spans="1:10" x14ac:dyDescent="0.25">
      <c r="A137" s="1">
        <v>43956</v>
      </c>
      <c r="B137" s="36">
        <v>35.17</v>
      </c>
      <c r="C137">
        <f t="shared" si="10"/>
        <v>-1.1523327712197769E-2</v>
      </c>
      <c r="D137">
        <f t="shared" si="11"/>
        <v>-1.1590235751797906E-2</v>
      </c>
      <c r="E137" s="44">
        <f t="shared" si="12"/>
        <v>-0.44929291348421757</v>
      </c>
      <c r="F137">
        <f t="shared" si="13"/>
        <v>0.32661018458166557</v>
      </c>
      <c r="G137">
        <v>0.53304803450562255</v>
      </c>
      <c r="H137">
        <v>0.48548169603457197</v>
      </c>
      <c r="I137">
        <v>269</v>
      </c>
      <c r="J137">
        <f t="shared" si="14"/>
        <v>-1.3864408817805305</v>
      </c>
    </row>
    <row r="138" spans="1:10" x14ac:dyDescent="0.25">
      <c r="A138" s="1">
        <v>43987</v>
      </c>
      <c r="B138" s="36">
        <v>34.450000000000003</v>
      </c>
      <c r="C138">
        <f t="shared" si="10"/>
        <v>-2.0471993176002241E-2</v>
      </c>
      <c r="D138">
        <f t="shared" si="11"/>
        <v>-2.0684449026223468E-2</v>
      </c>
      <c r="E138" s="44">
        <f t="shared" si="12"/>
        <v>-0.77011571817373026</v>
      </c>
      <c r="F138">
        <f t="shared" si="13"/>
        <v>0.22061562646836477</v>
      </c>
      <c r="G138">
        <v>0.53338839850091535</v>
      </c>
      <c r="H138">
        <v>0.48194568421922068</v>
      </c>
      <c r="I138">
        <v>271</v>
      </c>
      <c r="J138">
        <f t="shared" si="14"/>
        <v>-1.3886651132670789</v>
      </c>
    </row>
    <row r="139" spans="1:10" x14ac:dyDescent="0.25">
      <c r="A139" s="1">
        <v>44017</v>
      </c>
      <c r="B139" s="36">
        <v>34.369999999999997</v>
      </c>
      <c r="C139">
        <f t="shared" si="10"/>
        <v>-2.3222060957911578E-3</v>
      </c>
      <c r="D139">
        <f t="shared" si="11"/>
        <v>-2.3249065979252062E-3</v>
      </c>
      <c r="E139" s="44">
        <f t="shared" si="12"/>
        <v>-0.11941918480312813</v>
      </c>
      <c r="F139">
        <f t="shared" si="13"/>
        <v>0.45247163138982877</v>
      </c>
      <c r="G139">
        <v>0.53626572310550102</v>
      </c>
      <c r="H139">
        <v>0.47887098517568727</v>
      </c>
      <c r="I139">
        <v>273</v>
      </c>
      <c r="J139">
        <f t="shared" si="14"/>
        <v>-1.386625871586171</v>
      </c>
    </row>
    <row r="140" spans="1:10" x14ac:dyDescent="0.25">
      <c r="A140" s="1">
        <v>44048</v>
      </c>
      <c r="B140" s="36">
        <v>34.5</v>
      </c>
      <c r="C140">
        <f t="shared" si="10"/>
        <v>3.7823683444865456E-3</v>
      </c>
      <c r="D140">
        <f t="shared" si="11"/>
        <v>3.7752331755717275E-3</v>
      </c>
      <c r="E140" s="44">
        <f t="shared" si="12"/>
        <v>9.9438778016857091E-2</v>
      </c>
      <c r="F140">
        <f t="shared" si="13"/>
        <v>0.53960505254128921</v>
      </c>
      <c r="G140">
        <v>0.53772327843446632</v>
      </c>
      <c r="H140">
        <v>0.47068952200369207</v>
      </c>
      <c r="I140">
        <v>275</v>
      </c>
      <c r="J140">
        <f t="shared" si="14"/>
        <v>-1.3767434647883607</v>
      </c>
    </row>
    <row r="141" spans="1:10" x14ac:dyDescent="0.25">
      <c r="A141" s="1">
        <v>44140</v>
      </c>
      <c r="B141" s="36">
        <v>36.33</v>
      </c>
      <c r="C141">
        <f t="shared" si="10"/>
        <v>5.3043478260869519E-2</v>
      </c>
      <c r="D141">
        <f t="shared" si="11"/>
        <v>5.1684522195796466E-2</v>
      </c>
      <c r="E141" s="44">
        <f t="shared" si="12"/>
        <v>1.8655219453245035</v>
      </c>
      <c r="F141">
        <f t="shared" si="13"/>
        <v>0.96894586046738818</v>
      </c>
      <c r="G141">
        <v>0.540070800287208</v>
      </c>
      <c r="H141">
        <v>0.46227933023398055</v>
      </c>
      <c r="I141">
        <v>277</v>
      </c>
      <c r="J141">
        <f t="shared" si="14"/>
        <v>-1.3645517620077494</v>
      </c>
    </row>
    <row r="142" spans="1:10" x14ac:dyDescent="0.25">
      <c r="A142" s="1">
        <v>44170</v>
      </c>
      <c r="B142" s="36">
        <v>37.11</v>
      </c>
      <c r="C142">
        <f t="shared" si="10"/>
        <v>2.1469859620148669E-2</v>
      </c>
      <c r="D142">
        <f t="shared" si="11"/>
        <v>2.1242628839395591E-2</v>
      </c>
      <c r="E142" s="44">
        <f t="shared" si="12"/>
        <v>0.73356132756702297</v>
      </c>
      <c r="F142">
        <f t="shared" si="13"/>
        <v>0.76839193110320236</v>
      </c>
      <c r="G142">
        <v>0.54727826424629944</v>
      </c>
      <c r="H142">
        <v>0.4522535246352013</v>
      </c>
      <c r="I142">
        <v>279</v>
      </c>
      <c r="J142">
        <f t="shared" si="14"/>
        <v>-1.3391340086236829</v>
      </c>
    </row>
    <row r="143" spans="1:10" x14ac:dyDescent="0.25">
      <c r="A143" t="s">
        <v>154</v>
      </c>
      <c r="B143" s="36">
        <v>36.61</v>
      </c>
      <c r="C143">
        <f t="shared" si="10"/>
        <v>-1.3473457289140393E-2</v>
      </c>
      <c r="D143">
        <f t="shared" si="11"/>
        <v>-1.3565047940361391E-2</v>
      </c>
      <c r="E143" s="44">
        <f t="shared" si="12"/>
        <v>-0.51920792404230764</v>
      </c>
      <c r="F143">
        <f t="shared" si="13"/>
        <v>0.30180787691276389</v>
      </c>
      <c r="G143">
        <v>0.55146802999608791</v>
      </c>
      <c r="H143">
        <v>0.45190136065036357</v>
      </c>
      <c r="I143">
        <v>281</v>
      </c>
      <c r="J143">
        <f t="shared" si="14"/>
        <v>-1.3394759728290129</v>
      </c>
    </row>
    <row r="144" spans="1:10" x14ac:dyDescent="0.25">
      <c r="A144" t="s">
        <v>155</v>
      </c>
      <c r="B144" s="36">
        <v>35.67</v>
      </c>
      <c r="C144">
        <f t="shared" si="10"/>
        <v>-2.5676044796503626E-2</v>
      </c>
      <c r="D144">
        <f t="shared" si="11"/>
        <v>-2.6011427761344644E-2</v>
      </c>
      <c r="E144" s="44">
        <f t="shared" si="12"/>
        <v>-0.95668861481305179</v>
      </c>
      <c r="F144">
        <f t="shared" si="13"/>
        <v>0.16936222317575239</v>
      </c>
      <c r="G144">
        <v>0.557982998717659</v>
      </c>
      <c r="H144">
        <v>0.45068200039111334</v>
      </c>
      <c r="I144">
        <v>283</v>
      </c>
      <c r="J144">
        <f t="shared" si="14"/>
        <v>-1.3332621092004655</v>
      </c>
    </row>
    <row r="145" spans="1:10" x14ac:dyDescent="0.25">
      <c r="A145" t="s">
        <v>156</v>
      </c>
      <c r="B145" s="36">
        <v>35.6</v>
      </c>
      <c r="C145">
        <f t="shared" si="10"/>
        <v>-1.9624334174376304E-3</v>
      </c>
      <c r="D145">
        <f t="shared" si="11"/>
        <v>-1.9643615128153843E-3</v>
      </c>
      <c r="E145" s="44">
        <f t="shared" si="12"/>
        <v>-0.1065208056887339</v>
      </c>
      <c r="F145">
        <f t="shared" si="13"/>
        <v>0.45758457438372174</v>
      </c>
      <c r="G145">
        <v>0.55851556594130414</v>
      </c>
      <c r="H145">
        <v>0.44940038135197646</v>
      </c>
      <c r="I145">
        <v>285</v>
      </c>
      <c r="J145">
        <f t="shared" si="14"/>
        <v>-1.3389551717094013</v>
      </c>
    </row>
    <row r="146" spans="1:10" x14ac:dyDescent="0.25">
      <c r="A146" t="s">
        <v>157</v>
      </c>
      <c r="B146" s="36">
        <v>37</v>
      </c>
      <c r="C146">
        <f t="shared" si="10"/>
        <v>3.9325842696629171E-2</v>
      </c>
      <c r="D146">
        <f t="shared" si="11"/>
        <v>3.8572274786239653E-2</v>
      </c>
      <c r="E146" s="44">
        <f t="shared" si="12"/>
        <v>1.373724555732831</v>
      </c>
      <c r="F146">
        <f t="shared" si="13"/>
        <v>0.915236394730504</v>
      </c>
      <c r="G146">
        <v>0.5587157736412266</v>
      </c>
      <c r="H146">
        <v>0.44847467747188963</v>
      </c>
      <c r="I146">
        <v>287</v>
      </c>
      <c r="J146">
        <f t="shared" si="14"/>
        <v>-1.346020756274241</v>
      </c>
    </row>
    <row r="147" spans="1:10" x14ac:dyDescent="0.25">
      <c r="A147" t="s">
        <v>158</v>
      </c>
      <c r="B147" s="36">
        <v>35.99</v>
      </c>
      <c r="C147">
        <f t="shared" si="10"/>
        <v>-2.7297297297297244E-2</v>
      </c>
      <c r="D147">
        <f t="shared" si="11"/>
        <v>-2.7676790553285056E-2</v>
      </c>
      <c r="E147" s="44">
        <f t="shared" si="12"/>
        <v>-1.0148128989890928</v>
      </c>
      <c r="F147">
        <f t="shared" si="13"/>
        <v>0.15509751191021762</v>
      </c>
      <c r="G147">
        <v>0.55907035422815432</v>
      </c>
      <c r="H147">
        <v>0.4438736052175184</v>
      </c>
      <c r="I147">
        <v>289</v>
      </c>
      <c r="J147">
        <f t="shared" si="14"/>
        <v>-1.3451046034290683</v>
      </c>
    </row>
    <row r="148" spans="1:10" x14ac:dyDescent="0.25">
      <c r="A148" t="s">
        <v>159</v>
      </c>
      <c r="B148" s="36">
        <v>35.880000000000003</v>
      </c>
      <c r="C148">
        <f t="shared" si="10"/>
        <v>-3.0564045568213234E-3</v>
      </c>
      <c r="D148">
        <f t="shared" si="11"/>
        <v>-3.0610849003439469E-3</v>
      </c>
      <c r="E148" s="44">
        <f t="shared" si="12"/>
        <v>-0.14574127835094974</v>
      </c>
      <c r="F148">
        <f t="shared" si="13"/>
        <v>0.44206281692183907</v>
      </c>
      <c r="G148">
        <v>0.55953857525704354</v>
      </c>
      <c r="H148">
        <v>0.44178495757366376</v>
      </c>
      <c r="I148">
        <v>291</v>
      </c>
      <c r="J148">
        <f t="shared" si="14"/>
        <v>-1.3490966573003516</v>
      </c>
    </row>
    <row r="149" spans="1:10" x14ac:dyDescent="0.25">
      <c r="A149" t="s">
        <v>160</v>
      </c>
      <c r="B149" s="36">
        <v>35.69</v>
      </c>
      <c r="C149">
        <f t="shared" si="10"/>
        <v>-5.2954292084728214E-3</v>
      </c>
      <c r="D149">
        <f t="shared" si="11"/>
        <v>-5.3094996885265167E-3</v>
      </c>
      <c r="E149" s="44">
        <f t="shared" si="12"/>
        <v>-0.22601360179596974</v>
      </c>
      <c r="F149">
        <f t="shared" si="13"/>
        <v>0.41059542066373472</v>
      </c>
      <c r="G149">
        <v>0.56234252696982256</v>
      </c>
      <c r="H149">
        <v>0.44007788532650438</v>
      </c>
      <c r="I149">
        <v>293</v>
      </c>
      <c r="J149">
        <f t="shared" si="14"/>
        <v>-1.3489693408404233</v>
      </c>
    </row>
    <row r="150" spans="1:10" x14ac:dyDescent="0.25">
      <c r="A150" t="s">
        <v>161</v>
      </c>
      <c r="B150" s="36">
        <v>35.54</v>
      </c>
      <c r="C150">
        <f t="shared" si="10"/>
        <v>-4.2028579434014732E-3</v>
      </c>
      <c r="D150">
        <f t="shared" si="11"/>
        <v>-4.2117147755636637E-3</v>
      </c>
      <c r="E150" s="44">
        <f t="shared" si="12"/>
        <v>-0.18684331668461454</v>
      </c>
      <c r="F150">
        <f t="shared" si="13"/>
        <v>0.42589174155636</v>
      </c>
      <c r="G150">
        <v>0.56338302657124784</v>
      </c>
      <c r="H150">
        <v>0.44004896050334286</v>
      </c>
      <c r="I150">
        <v>295</v>
      </c>
      <c r="J150">
        <f t="shared" si="14"/>
        <v>-1.3559439697195002</v>
      </c>
    </row>
    <row r="151" spans="1:10" x14ac:dyDescent="0.25">
      <c r="A151" t="s">
        <v>162</v>
      </c>
      <c r="B151" s="36">
        <v>35.26</v>
      </c>
      <c r="C151">
        <f t="shared" si="10"/>
        <v>-7.878446820483994E-3</v>
      </c>
      <c r="D151">
        <f t="shared" si="11"/>
        <v>-7.9096457567811411E-3</v>
      </c>
      <c r="E151" s="44">
        <f t="shared" si="12"/>
        <v>-0.3186185782809795</v>
      </c>
      <c r="F151">
        <f t="shared" si="13"/>
        <v>0.37500788185835243</v>
      </c>
      <c r="G151">
        <v>0.56478188035936672</v>
      </c>
      <c r="H151">
        <v>0.43931128854563506</v>
      </c>
      <c r="I151">
        <v>297</v>
      </c>
      <c r="J151">
        <f t="shared" si="14"/>
        <v>-1.3606446609588296</v>
      </c>
    </row>
    <row r="152" spans="1:10" x14ac:dyDescent="0.25">
      <c r="A152" t="s">
        <v>163</v>
      </c>
      <c r="B152" s="36">
        <v>35.83</v>
      </c>
      <c r="C152">
        <f t="shared" si="10"/>
        <v>1.6165626772546803E-2</v>
      </c>
      <c r="D152">
        <f t="shared" si="11"/>
        <v>1.6036354347138217E-2</v>
      </c>
      <c r="E152" s="44">
        <f t="shared" si="12"/>
        <v>0.54339678674504488</v>
      </c>
      <c r="F152">
        <f t="shared" si="13"/>
        <v>0.7065716811956092</v>
      </c>
      <c r="G152">
        <v>0.5672335978714198</v>
      </c>
      <c r="H152">
        <v>0.43770948626646339</v>
      </c>
      <c r="I152">
        <v>299</v>
      </c>
      <c r="J152">
        <f t="shared" si="14"/>
        <v>-1.3612489675559187</v>
      </c>
    </row>
    <row r="153" spans="1:10" x14ac:dyDescent="0.25">
      <c r="A153" t="s">
        <v>164</v>
      </c>
      <c r="B153" s="36">
        <v>36.03</v>
      </c>
      <c r="C153">
        <f t="shared" si="10"/>
        <v>5.5819145967067503E-3</v>
      </c>
      <c r="D153">
        <f t="shared" si="11"/>
        <v>5.5663934431394004E-3</v>
      </c>
      <c r="E153" s="44">
        <f t="shared" si="12"/>
        <v>0.16395515513934442</v>
      </c>
      <c r="F153">
        <f t="shared" si="13"/>
        <v>0.56511677649970604</v>
      </c>
      <c r="G153">
        <v>0.56727920851256119</v>
      </c>
      <c r="H153">
        <v>0.43755937539307999</v>
      </c>
      <c r="I153">
        <v>301</v>
      </c>
      <c r="J153">
        <f t="shared" si="14"/>
        <v>-1.3699377886720934</v>
      </c>
    </row>
    <row r="154" spans="1:10" x14ac:dyDescent="0.25">
      <c r="A154" t="s">
        <v>165</v>
      </c>
      <c r="B154" s="36">
        <v>35.130000000000003</v>
      </c>
      <c r="C154">
        <f t="shared" si="10"/>
        <v>-2.4979184013322192E-2</v>
      </c>
      <c r="D154">
        <f t="shared" si="11"/>
        <v>-2.5296458482266186E-2</v>
      </c>
      <c r="E154" s="44">
        <f t="shared" si="12"/>
        <v>-0.93170513187442938</v>
      </c>
      <c r="F154">
        <f t="shared" si="13"/>
        <v>0.17574446680229325</v>
      </c>
      <c r="G154">
        <v>0.56789184128105585</v>
      </c>
      <c r="H154">
        <v>0.43165197489002327</v>
      </c>
      <c r="I154">
        <v>303</v>
      </c>
      <c r="J154">
        <f t="shared" si="14"/>
        <v>-1.3651244014774733</v>
      </c>
    </row>
    <row r="155" spans="1:10" x14ac:dyDescent="0.25">
      <c r="A155" t="s">
        <v>166</v>
      </c>
      <c r="B155" s="36">
        <v>34.67</v>
      </c>
      <c r="C155">
        <f t="shared" si="10"/>
        <v>-1.3094221463136943E-2</v>
      </c>
      <c r="D155">
        <f t="shared" si="11"/>
        <v>-1.3180706580803671E-2</v>
      </c>
      <c r="E155" s="44">
        <f t="shared" si="12"/>
        <v>-0.50561176248846573</v>
      </c>
      <c r="F155">
        <f t="shared" si="13"/>
        <v>0.30656461128867241</v>
      </c>
      <c r="G155">
        <v>0.57984518837883159</v>
      </c>
      <c r="H155">
        <v>0.4309715285629358</v>
      </c>
      <c r="I155">
        <v>305</v>
      </c>
      <c r="J155">
        <f t="shared" si="14"/>
        <v>-1.3473696235370352</v>
      </c>
    </row>
    <row r="156" spans="1:10" x14ac:dyDescent="0.25">
      <c r="A156" s="1">
        <v>43836</v>
      </c>
      <c r="B156" s="36">
        <v>36.39</v>
      </c>
      <c r="C156">
        <f t="shared" si="10"/>
        <v>4.9610614364003429E-2</v>
      </c>
      <c r="D156">
        <f t="shared" si="11"/>
        <v>4.8419251927136316E-2</v>
      </c>
      <c r="E156" s="44">
        <f t="shared" si="12"/>
        <v>1.7424487308921786</v>
      </c>
      <c r="F156">
        <f t="shared" si="13"/>
        <v>0.95928502239557112</v>
      </c>
      <c r="G156">
        <v>0.58474888822178395</v>
      </c>
      <c r="H156">
        <v>0.42911305509537639</v>
      </c>
      <c r="I156">
        <v>307</v>
      </c>
      <c r="J156">
        <f t="shared" si="14"/>
        <v>-1.3419163968355405</v>
      </c>
    </row>
    <row r="157" spans="1:10" x14ac:dyDescent="0.25">
      <c r="A157" s="1">
        <v>43867</v>
      </c>
      <c r="B157" s="36">
        <v>37.04</v>
      </c>
      <c r="C157">
        <f t="shared" si="10"/>
        <v>1.786205001374E-2</v>
      </c>
      <c r="D157">
        <f t="shared" si="11"/>
        <v>1.7704398153910225E-2</v>
      </c>
      <c r="E157" s="44">
        <f t="shared" si="12"/>
        <v>0.60421605240889831</v>
      </c>
      <c r="F157">
        <f t="shared" si="13"/>
        <v>0.7271499950529311</v>
      </c>
      <c r="G157">
        <v>0.58703884232044967</v>
      </c>
      <c r="H157">
        <v>0.42388200978318075</v>
      </c>
      <c r="I157">
        <v>309</v>
      </c>
      <c r="J157">
        <f t="shared" si="14"/>
        <v>-1.3346178862283735</v>
      </c>
    </row>
    <row r="158" spans="1:10" x14ac:dyDescent="0.25">
      <c r="A158" s="1">
        <v>43896</v>
      </c>
      <c r="B158" s="36">
        <v>36.56</v>
      </c>
      <c r="C158">
        <f t="shared" si="10"/>
        <v>-1.2958963282937282E-2</v>
      </c>
      <c r="D158">
        <f t="shared" si="11"/>
        <v>-1.3043663192029339E-2</v>
      </c>
      <c r="E158" s="44">
        <f t="shared" si="12"/>
        <v>-0.50076255800044744</v>
      </c>
      <c r="F158">
        <f t="shared" si="13"/>
        <v>0.30826911969492077</v>
      </c>
      <c r="G158">
        <v>0.58768629906153924</v>
      </c>
      <c r="H158">
        <v>0.42020373338604461</v>
      </c>
      <c r="I158">
        <v>311</v>
      </c>
      <c r="J158">
        <f t="shared" si="14"/>
        <v>-1.3340047382336211</v>
      </c>
    </row>
    <row r="159" spans="1:10" x14ac:dyDescent="0.25">
      <c r="A159" s="1">
        <v>43927</v>
      </c>
      <c r="B159" s="36">
        <v>35.86</v>
      </c>
      <c r="C159">
        <f t="shared" si="10"/>
        <v>-1.9146608315098543E-2</v>
      </c>
      <c r="D159">
        <f t="shared" si="11"/>
        <v>-1.9332278408962483E-2</v>
      </c>
      <c r="E159" s="44">
        <f t="shared" si="12"/>
        <v>-0.72259872359078969</v>
      </c>
      <c r="F159">
        <f t="shared" si="13"/>
        <v>0.23496322633025199</v>
      </c>
      <c r="G159">
        <v>0.58809228408940895</v>
      </c>
      <c r="H159">
        <v>0.41958048091660965</v>
      </c>
      <c r="I159">
        <v>313</v>
      </c>
      <c r="J159">
        <f t="shared" si="14"/>
        <v>-1.3403826277989617</v>
      </c>
    </row>
    <row r="160" spans="1:10" x14ac:dyDescent="0.25">
      <c r="A160" s="1">
        <v>43957</v>
      </c>
      <c r="B160" s="36">
        <v>35.270000000000003</v>
      </c>
      <c r="C160">
        <f t="shared" si="10"/>
        <v>-1.6452872281093038E-2</v>
      </c>
      <c r="D160">
        <f t="shared" si="11"/>
        <v>-1.6589723929026096E-2</v>
      </c>
      <c r="E160" s="44">
        <f t="shared" si="12"/>
        <v>-0.6260243290044224</v>
      </c>
      <c r="F160">
        <f t="shared" si="13"/>
        <v>0.26564949188718728</v>
      </c>
      <c r="G160">
        <v>0.59102253005770944</v>
      </c>
      <c r="H160">
        <v>0.4189471456326056</v>
      </c>
      <c r="I160">
        <v>315</v>
      </c>
      <c r="J160">
        <f t="shared" si="14"/>
        <v>-1.3413411514382538</v>
      </c>
    </row>
    <row r="161" spans="1:10" x14ac:dyDescent="0.25">
      <c r="A161" s="1">
        <v>44049</v>
      </c>
      <c r="B161" s="36">
        <v>36.26</v>
      </c>
      <c r="C161">
        <f t="shared" si="10"/>
        <v>2.8069180606747797E-2</v>
      </c>
      <c r="D161">
        <f t="shared" si="11"/>
        <v>2.7682461078744329E-2</v>
      </c>
      <c r="E161" s="44">
        <f t="shared" si="12"/>
        <v>0.97015668097818664</v>
      </c>
      <c r="F161">
        <f t="shared" si="13"/>
        <v>0.83401580020148125</v>
      </c>
      <c r="G161">
        <v>0.59104818685116722</v>
      </c>
      <c r="H161">
        <v>0.41668052877694767</v>
      </c>
      <c r="I161">
        <v>317</v>
      </c>
      <c r="J161">
        <f t="shared" si="14"/>
        <v>-1.3448857547643469</v>
      </c>
    </row>
    <row r="162" spans="1:10" x14ac:dyDescent="0.25">
      <c r="A162" s="1">
        <v>44080</v>
      </c>
      <c r="B162" s="36">
        <v>35.56</v>
      </c>
      <c r="C162">
        <f t="shared" si="10"/>
        <v>-1.930501930501919E-2</v>
      </c>
      <c r="D162">
        <f t="shared" si="11"/>
        <v>-1.9493794681001014E-2</v>
      </c>
      <c r="E162" s="44">
        <f t="shared" si="12"/>
        <v>-0.72827799032453322</v>
      </c>
      <c r="F162">
        <f t="shared" si="13"/>
        <v>0.23322171632938327</v>
      </c>
      <c r="G162">
        <v>0.59615381541750678</v>
      </c>
      <c r="H162">
        <v>0.41378612760725908</v>
      </c>
      <c r="I162">
        <v>319</v>
      </c>
      <c r="J162">
        <f t="shared" si="14"/>
        <v>-1.3361488501570717</v>
      </c>
    </row>
    <row r="163" spans="1:10" x14ac:dyDescent="0.25">
      <c r="A163" s="1">
        <v>44110</v>
      </c>
      <c r="B163" s="36">
        <v>35.33</v>
      </c>
      <c r="C163">
        <f t="shared" si="10"/>
        <v>-6.4679415073116975E-3</v>
      </c>
      <c r="D163">
        <f t="shared" si="11"/>
        <v>-6.488949274650063E-3</v>
      </c>
      <c r="E163" s="44">
        <f t="shared" si="12"/>
        <v>-0.2680498904211242</v>
      </c>
      <c r="F163">
        <f t="shared" si="13"/>
        <v>0.39433045818538331</v>
      </c>
      <c r="G163">
        <v>0.59877071950139871</v>
      </c>
      <c r="H163">
        <v>0.41190655592664827</v>
      </c>
      <c r="I163">
        <v>321</v>
      </c>
      <c r="J163">
        <f t="shared" si="14"/>
        <v>-1.3348304797787918</v>
      </c>
    </row>
    <row r="164" spans="1:10" x14ac:dyDescent="0.25">
      <c r="A164" s="1">
        <v>44141</v>
      </c>
      <c r="B164" s="36">
        <v>34.51</v>
      </c>
      <c r="C164">
        <f t="shared" si="10"/>
        <v>-2.3209736767619595E-2</v>
      </c>
      <c r="D164">
        <f t="shared" si="11"/>
        <v>-2.3483324261141834E-2</v>
      </c>
      <c r="E164" s="44">
        <f t="shared" si="12"/>
        <v>-0.86826784835851445</v>
      </c>
      <c r="F164">
        <f t="shared" si="13"/>
        <v>0.19262385946092342</v>
      </c>
      <c r="G164">
        <v>0.60624951660415227</v>
      </c>
      <c r="H164">
        <v>0.40990076325329555</v>
      </c>
      <c r="I164">
        <v>323</v>
      </c>
      <c r="J164">
        <f t="shared" si="14"/>
        <v>-1.322792056400439</v>
      </c>
    </row>
    <row r="165" spans="1:10" x14ac:dyDescent="0.25">
      <c r="A165" s="1">
        <v>44171</v>
      </c>
      <c r="B165" s="36">
        <v>35</v>
      </c>
      <c r="C165">
        <f t="shared" si="10"/>
        <v>1.4198782961460505E-2</v>
      </c>
      <c r="D165">
        <f t="shared" si="11"/>
        <v>1.4098924379501675E-2</v>
      </c>
      <c r="E165" s="44">
        <f t="shared" si="12"/>
        <v>0.47288254633554283</v>
      </c>
      <c r="F165">
        <f t="shared" si="13"/>
        <v>0.68185151113029452</v>
      </c>
      <c r="G165">
        <v>0.60644337724856168</v>
      </c>
      <c r="H165">
        <v>0.40930025333785502</v>
      </c>
      <c r="I165">
        <v>325</v>
      </c>
      <c r="J165">
        <f t="shared" si="14"/>
        <v>-1.3292517458802029</v>
      </c>
    </row>
    <row r="166" spans="1:10" x14ac:dyDescent="0.25">
      <c r="A166" t="s">
        <v>167</v>
      </c>
      <c r="B166" s="36">
        <v>35.159999999999997</v>
      </c>
      <c r="C166">
        <f t="shared" si="10"/>
        <v>4.5714285714284738E-3</v>
      </c>
      <c r="D166">
        <f t="shared" si="11"/>
        <v>4.5610113275624461E-3</v>
      </c>
      <c r="E166" s="44">
        <f t="shared" si="12"/>
        <v>0.12772774647817536</v>
      </c>
      <c r="F166">
        <f t="shared" si="13"/>
        <v>0.55081778428948824</v>
      </c>
      <c r="G166">
        <v>0.61340606013568444</v>
      </c>
      <c r="H166">
        <v>0.40647003413530058</v>
      </c>
      <c r="I166">
        <v>327</v>
      </c>
      <c r="J166">
        <f t="shared" si="14"/>
        <v>-1.3163322777396533</v>
      </c>
    </row>
    <row r="167" spans="1:10" x14ac:dyDescent="0.25">
      <c r="A167" t="s">
        <v>168</v>
      </c>
      <c r="B167" s="36">
        <v>35.65</v>
      </c>
      <c r="C167">
        <f t="shared" si="10"/>
        <v>1.3936291240045565E-2</v>
      </c>
      <c r="D167">
        <f t="shared" si="11"/>
        <v>1.3840074043328772E-2</v>
      </c>
      <c r="E167" s="44">
        <f t="shared" si="12"/>
        <v>0.46347183245728413</v>
      </c>
      <c r="F167">
        <f t="shared" si="13"/>
        <v>0.67848689977666921</v>
      </c>
      <c r="G167">
        <v>0.61646575828636441</v>
      </c>
      <c r="H167">
        <v>0.40466870996613302</v>
      </c>
      <c r="I167">
        <v>329</v>
      </c>
      <c r="J167">
        <f t="shared" si="14"/>
        <v>-1.3138893384444197</v>
      </c>
    </row>
    <row r="168" spans="1:10" x14ac:dyDescent="0.25">
      <c r="A168" t="s">
        <v>169</v>
      </c>
      <c r="B168" s="36">
        <v>37.54</v>
      </c>
      <c r="C168">
        <f t="shared" si="10"/>
        <v>5.3015427769985995E-2</v>
      </c>
      <c r="D168">
        <f t="shared" si="11"/>
        <v>5.165788429805776E-2</v>
      </c>
      <c r="E168" s="44">
        <f t="shared" si="12"/>
        <v>1.8645162940131914</v>
      </c>
      <c r="F168">
        <f t="shared" si="13"/>
        <v>0.96887538222141767</v>
      </c>
      <c r="G168">
        <v>0.61839751453255465</v>
      </c>
      <c r="H168">
        <v>0.40247704736303502</v>
      </c>
      <c r="I168">
        <v>331</v>
      </c>
      <c r="J168">
        <f t="shared" si="14"/>
        <v>-1.3129047512484942</v>
      </c>
    </row>
    <row r="169" spans="1:10" x14ac:dyDescent="0.25">
      <c r="A169" t="s">
        <v>170</v>
      </c>
      <c r="B169" s="36">
        <v>37.020000000000003</v>
      </c>
      <c r="C169">
        <f t="shared" si="10"/>
        <v>-1.3851891315929569E-2</v>
      </c>
      <c r="D169">
        <f t="shared" si="11"/>
        <v>-1.3948724013011202E-2</v>
      </c>
      <c r="E169" s="44">
        <f t="shared" si="12"/>
        <v>-0.53277533991627557</v>
      </c>
      <c r="F169">
        <f t="shared" si="13"/>
        <v>0.29709455312333427</v>
      </c>
      <c r="G169">
        <v>0.62635449357268946</v>
      </c>
      <c r="H169">
        <v>0.40122481224712264</v>
      </c>
      <c r="I169">
        <v>333</v>
      </c>
      <c r="J169">
        <f t="shared" si="14"/>
        <v>-1.301098460242891</v>
      </c>
    </row>
    <row r="170" spans="1:10" x14ac:dyDescent="0.25">
      <c r="A170" t="s">
        <v>171</v>
      </c>
      <c r="B170" s="36">
        <v>37.83</v>
      </c>
      <c r="C170">
        <f t="shared" si="10"/>
        <v>2.1880064829821584E-2</v>
      </c>
      <c r="D170">
        <f t="shared" si="11"/>
        <v>2.1644131499586352E-2</v>
      </c>
      <c r="E170" s="44">
        <f t="shared" si="12"/>
        <v>0.74826778702713148</v>
      </c>
      <c r="F170">
        <f t="shared" si="13"/>
        <v>0.77285067472782087</v>
      </c>
      <c r="G170">
        <v>0.63013149085596543</v>
      </c>
      <c r="H170">
        <v>0.37459865906841239</v>
      </c>
      <c r="I170">
        <v>335</v>
      </c>
      <c r="J170">
        <f t="shared" si="14"/>
        <v>-1.2428212454853951</v>
      </c>
    </row>
    <row r="171" spans="1:10" x14ac:dyDescent="0.25">
      <c r="A171" t="s">
        <v>172</v>
      </c>
      <c r="B171" s="36">
        <v>38.520000000000003</v>
      </c>
      <c r="C171">
        <f t="shared" si="10"/>
        <v>1.8239492466296719E-2</v>
      </c>
      <c r="D171">
        <f t="shared" si="11"/>
        <v>1.8075148284987078E-2</v>
      </c>
      <c r="E171" s="44">
        <f t="shared" si="12"/>
        <v>0.61774791888976388</v>
      </c>
      <c r="F171">
        <f t="shared" si="13"/>
        <v>0.73162924036833255</v>
      </c>
      <c r="G171">
        <v>0.63255162724767544</v>
      </c>
      <c r="H171">
        <v>0.37342594512000171</v>
      </c>
      <c r="I171">
        <v>337</v>
      </c>
      <c r="J171">
        <f t="shared" si="14"/>
        <v>-1.242579076114589</v>
      </c>
    </row>
    <row r="172" spans="1:10" x14ac:dyDescent="0.25">
      <c r="A172" t="s">
        <v>173</v>
      </c>
      <c r="B172" s="36">
        <v>39.479999999999997</v>
      </c>
      <c r="C172">
        <f t="shared" si="10"/>
        <v>2.4922118380062142E-2</v>
      </c>
      <c r="D172">
        <f t="shared" si="11"/>
        <v>2.4616627635355812E-2</v>
      </c>
      <c r="E172" s="44">
        <f t="shared" si="12"/>
        <v>0.85732987633546753</v>
      </c>
      <c r="F172">
        <f t="shared" si="13"/>
        <v>0.80436869920705789</v>
      </c>
      <c r="G172">
        <v>0.63677780782222038</v>
      </c>
      <c r="H172">
        <v>0.37129617526953373</v>
      </c>
      <c r="I172">
        <v>339</v>
      </c>
      <c r="J172">
        <f t="shared" si="14"/>
        <v>-1.2363768871860128</v>
      </c>
    </row>
    <row r="173" spans="1:10" x14ac:dyDescent="0.25">
      <c r="A173" t="s">
        <v>174</v>
      </c>
      <c r="B173" s="36">
        <v>38.99</v>
      </c>
      <c r="C173">
        <f t="shared" si="10"/>
        <v>-1.2411347517730369E-2</v>
      </c>
      <c r="D173">
        <f t="shared" si="11"/>
        <v>-1.2489011570774696E-2</v>
      </c>
      <c r="E173" s="44">
        <f t="shared" si="12"/>
        <v>-0.48112972823421069</v>
      </c>
      <c r="F173">
        <f t="shared" si="13"/>
        <v>0.3152121503489852</v>
      </c>
      <c r="G173">
        <v>0.63780048835920911</v>
      </c>
      <c r="H173">
        <v>0.36866114957129476</v>
      </c>
      <c r="I173">
        <v>341</v>
      </c>
      <c r="J173">
        <f t="shared" si="14"/>
        <v>-1.2358088805774334</v>
      </c>
    </row>
    <row r="174" spans="1:10" x14ac:dyDescent="0.25">
      <c r="A174" t="s">
        <v>175</v>
      </c>
      <c r="B174" s="36">
        <v>39.24</v>
      </c>
      <c r="C174">
        <f t="shared" si="10"/>
        <v>6.4119004873044363E-3</v>
      </c>
      <c r="D174">
        <f t="shared" si="11"/>
        <v>6.3914317026563831E-3</v>
      </c>
      <c r="E174" s="44">
        <f t="shared" si="12"/>
        <v>0.1937113687726861</v>
      </c>
      <c r="F174">
        <f t="shared" si="13"/>
        <v>0.57679905526570319</v>
      </c>
      <c r="G174">
        <v>0.63828514890520283</v>
      </c>
      <c r="H174">
        <v>0.36560291604956857</v>
      </c>
      <c r="I174">
        <v>343</v>
      </c>
      <c r="J174">
        <f t="shared" si="14"/>
        <v>-1.2354154306166147</v>
      </c>
    </row>
    <row r="175" spans="1:10" x14ac:dyDescent="0.25">
      <c r="A175" t="s">
        <v>176</v>
      </c>
      <c r="B175" s="36">
        <v>39.47</v>
      </c>
      <c r="C175">
        <f t="shared" si="10"/>
        <v>5.8613659531089922E-3</v>
      </c>
      <c r="D175">
        <f t="shared" si="11"/>
        <v>5.8442549775933814E-3</v>
      </c>
      <c r="E175" s="44">
        <f t="shared" si="12"/>
        <v>0.17397389684981393</v>
      </c>
      <c r="F175">
        <f t="shared" si="13"/>
        <v>0.56905701166579981</v>
      </c>
      <c r="G175">
        <v>0.6451755481408914</v>
      </c>
      <c r="H175">
        <v>0.36511491735384538</v>
      </c>
      <c r="I175">
        <v>345</v>
      </c>
      <c r="J175">
        <f t="shared" si="14"/>
        <v>-1.2268036437488059</v>
      </c>
    </row>
    <row r="176" spans="1:10" x14ac:dyDescent="0.25">
      <c r="A176" t="s">
        <v>177</v>
      </c>
      <c r="B176" s="36">
        <v>38.97</v>
      </c>
      <c r="C176">
        <f t="shared" si="10"/>
        <v>-1.2667848999239929E-2</v>
      </c>
      <c r="D176">
        <f t="shared" si="11"/>
        <v>-1.2748770324137848E-2</v>
      </c>
      <c r="E176" s="44">
        <f t="shared" si="12"/>
        <v>-0.49032568321071135</v>
      </c>
      <c r="F176">
        <f t="shared" si="13"/>
        <v>0.31195172786466158</v>
      </c>
      <c r="G176">
        <v>0.65616696418993437</v>
      </c>
      <c r="H176">
        <v>0.36244849454897188</v>
      </c>
      <c r="I176">
        <v>347</v>
      </c>
      <c r="J176">
        <f t="shared" si="14"/>
        <v>-1.204767709233338</v>
      </c>
    </row>
    <row r="177" spans="1:10" x14ac:dyDescent="0.25">
      <c r="A177" t="s">
        <v>178</v>
      </c>
      <c r="B177" s="36">
        <v>38.47</v>
      </c>
      <c r="C177">
        <f t="shared" si="10"/>
        <v>-1.2830382345393894E-2</v>
      </c>
      <c r="D177">
        <f t="shared" si="11"/>
        <v>-1.2913402586414123E-2</v>
      </c>
      <c r="E177" s="44">
        <f t="shared" si="12"/>
        <v>-0.49615274247218444</v>
      </c>
      <c r="F177">
        <f t="shared" si="13"/>
        <v>0.30989332495830851</v>
      </c>
      <c r="G177">
        <v>0.66777868780930139</v>
      </c>
      <c r="H177">
        <v>0.35970355731560905</v>
      </c>
      <c r="I177">
        <v>349</v>
      </c>
      <c r="J177">
        <f t="shared" si="14"/>
        <v>-1.1813475975366607</v>
      </c>
    </row>
    <row r="178" spans="1:10" x14ac:dyDescent="0.25">
      <c r="A178" s="1">
        <v>43837</v>
      </c>
      <c r="B178" s="36">
        <v>38.99</v>
      </c>
      <c r="C178">
        <f t="shared" si="10"/>
        <v>1.3517026254224152E-2</v>
      </c>
      <c r="D178">
        <f t="shared" si="11"/>
        <v>1.3426486230302263E-2</v>
      </c>
      <c r="E178" s="44">
        <f t="shared" si="12"/>
        <v>0.44844056671119054</v>
      </c>
      <c r="F178">
        <f t="shared" si="13"/>
        <v>0.6730823648804013</v>
      </c>
      <c r="G178">
        <v>0.67816037495435177</v>
      </c>
      <c r="H178">
        <v>0.35778323146133501</v>
      </c>
      <c r="I178">
        <v>351</v>
      </c>
      <c r="J178">
        <f t="shared" si="14"/>
        <v>-1.162356587220144</v>
      </c>
    </row>
    <row r="179" spans="1:10" x14ac:dyDescent="0.25">
      <c r="A179" s="1">
        <v>43868</v>
      </c>
      <c r="B179" s="36">
        <v>39</v>
      </c>
      <c r="C179">
        <f t="shared" si="10"/>
        <v>2.5647601949212645E-4</v>
      </c>
      <c r="D179">
        <f t="shared" si="11"/>
        <v>2.5644313514037109E-4</v>
      </c>
      <c r="E179" s="44">
        <f t="shared" si="12"/>
        <v>-2.6969642245734678E-2</v>
      </c>
      <c r="F179">
        <f t="shared" si="13"/>
        <v>0.48924197359923716</v>
      </c>
      <c r="G179">
        <v>0.68156456864417692</v>
      </c>
      <c r="H179">
        <v>0.35019699174803609</v>
      </c>
      <c r="I179">
        <v>353</v>
      </c>
      <c r="J179">
        <f t="shared" si="14"/>
        <v>-1.1454221543194976</v>
      </c>
    </row>
    <row r="180" spans="1:10" x14ac:dyDescent="0.25">
      <c r="A180" s="1">
        <v>43897</v>
      </c>
      <c r="B180" s="36">
        <v>38.840000000000003</v>
      </c>
      <c r="C180">
        <f t="shared" si="10"/>
        <v>-4.102564102564015E-3</v>
      </c>
      <c r="D180">
        <f t="shared" si="11"/>
        <v>-4.1110027065222061E-3</v>
      </c>
      <c r="E180" s="44">
        <f t="shared" si="12"/>
        <v>-0.18324763513402975</v>
      </c>
      <c r="F180">
        <f t="shared" si="13"/>
        <v>0.42730185983802887</v>
      </c>
      <c r="G180">
        <v>0.6837146788959344</v>
      </c>
      <c r="H180">
        <v>0.34986033696492747</v>
      </c>
      <c r="I180">
        <v>355</v>
      </c>
      <c r="J180">
        <f t="shared" si="14"/>
        <v>-1.1467244757006234</v>
      </c>
    </row>
    <row r="181" spans="1:10" x14ac:dyDescent="0.25">
      <c r="A181" s="1">
        <v>43989</v>
      </c>
      <c r="B181" s="36">
        <v>39.119999999999997</v>
      </c>
      <c r="C181">
        <f t="shared" si="10"/>
        <v>7.2090628218330075E-3</v>
      </c>
      <c r="D181">
        <f t="shared" si="11"/>
        <v>7.1832017434923521E-3</v>
      </c>
      <c r="E181" s="44">
        <f t="shared" si="12"/>
        <v>0.22229080969499387</v>
      </c>
      <c r="F181">
        <f t="shared" si="13"/>
        <v>0.58795624702523042</v>
      </c>
      <c r="G181">
        <v>0.68541175668218968</v>
      </c>
      <c r="H181">
        <v>0.3489679557288573</v>
      </c>
      <c r="I181">
        <v>357</v>
      </c>
      <c r="J181">
        <f t="shared" si="14"/>
        <v>-1.1477079663162233</v>
      </c>
    </row>
    <row r="182" spans="1:10" x14ac:dyDescent="0.25">
      <c r="A182" s="1">
        <v>44019</v>
      </c>
      <c r="B182" s="36">
        <v>39.520000000000003</v>
      </c>
      <c r="C182">
        <f t="shared" si="10"/>
        <v>1.022494887525577E-2</v>
      </c>
      <c r="D182">
        <f t="shared" si="11"/>
        <v>1.0173027713050568E-2</v>
      </c>
      <c r="E182" s="44">
        <f t="shared" si="12"/>
        <v>0.33041475579585994</v>
      </c>
      <c r="F182">
        <f t="shared" si="13"/>
        <v>0.62945670323354397</v>
      </c>
      <c r="G182">
        <v>0.68671824029038897</v>
      </c>
      <c r="H182">
        <v>0.34412141596089374</v>
      </c>
      <c r="I182">
        <v>359</v>
      </c>
      <c r="J182">
        <f t="shared" si="14"/>
        <v>-1.1408058765953364</v>
      </c>
    </row>
    <row r="183" spans="1:10" x14ac:dyDescent="0.25">
      <c r="A183" s="1">
        <v>44050</v>
      </c>
      <c r="B183" s="36">
        <v>38.44</v>
      </c>
      <c r="C183">
        <f t="shared" si="10"/>
        <v>-2.7327935222672198E-2</v>
      </c>
      <c r="D183">
        <f t="shared" si="11"/>
        <v>-2.7708288777575446E-2</v>
      </c>
      <c r="E183" s="44">
        <f t="shared" si="12"/>
        <v>-1.0159113136285067</v>
      </c>
      <c r="F183">
        <f t="shared" si="13"/>
        <v>0.15483581040866742</v>
      </c>
      <c r="G183">
        <v>0.68756764651852564</v>
      </c>
      <c r="H183">
        <v>0.33895904407272515</v>
      </c>
      <c r="I183">
        <v>361</v>
      </c>
      <c r="J183">
        <f t="shared" si="14"/>
        <v>-1.1341074457461617</v>
      </c>
    </row>
    <row r="184" spans="1:10" x14ac:dyDescent="0.25">
      <c r="A184" s="1">
        <v>44081</v>
      </c>
      <c r="B184" s="36">
        <v>37.369999999999997</v>
      </c>
      <c r="C184">
        <f t="shared" si="10"/>
        <v>-2.7835587929240384E-2</v>
      </c>
      <c r="D184">
        <f t="shared" si="11"/>
        <v>-2.8230340604699186E-2</v>
      </c>
      <c r="E184" s="44">
        <f t="shared" si="12"/>
        <v>-1.0341114090268866</v>
      </c>
      <c r="F184">
        <f t="shared" si="13"/>
        <v>0.15054204160615847</v>
      </c>
      <c r="G184">
        <v>0.68798095371704104</v>
      </c>
      <c r="H184">
        <v>0.33509537440691428</v>
      </c>
      <c r="I184">
        <v>363</v>
      </c>
      <c r="J184">
        <f t="shared" si="14"/>
        <v>-1.1310932395747066</v>
      </c>
    </row>
    <row r="185" spans="1:10" x14ac:dyDescent="0.25">
      <c r="A185" s="1">
        <v>44111</v>
      </c>
      <c r="B185" s="36">
        <v>37.51</v>
      </c>
      <c r="C185">
        <f t="shared" si="10"/>
        <v>3.7463205780037616E-3</v>
      </c>
      <c r="D185">
        <f t="shared" si="11"/>
        <v>3.7393205964034184E-3</v>
      </c>
      <c r="E185" s="44">
        <f t="shared" si="12"/>
        <v>9.8146412625327237E-2</v>
      </c>
      <c r="F185">
        <f t="shared" si="13"/>
        <v>0.53909198327165697</v>
      </c>
      <c r="G185">
        <v>0.69097851311078951</v>
      </c>
      <c r="H185">
        <v>0.31751199562472487</v>
      </c>
      <c r="I185">
        <v>365</v>
      </c>
      <c r="J185">
        <f t="shared" si="14"/>
        <v>-1.0930468561137527</v>
      </c>
    </row>
    <row r="186" spans="1:10" x14ac:dyDescent="0.25">
      <c r="A186" t="s">
        <v>179</v>
      </c>
      <c r="B186" s="36">
        <v>37</v>
      </c>
      <c r="C186">
        <f t="shared" si="10"/>
        <v>-1.3596374300186564E-2</v>
      </c>
      <c r="D186">
        <f t="shared" si="11"/>
        <v>-1.3689651449571469E-2</v>
      </c>
      <c r="E186" s="44">
        <f t="shared" si="12"/>
        <v>-0.52361467948393059</v>
      </c>
      <c r="F186">
        <f t="shared" si="13"/>
        <v>0.3002732846851513</v>
      </c>
      <c r="G186">
        <v>0.69216729631900753</v>
      </c>
      <c r="H186">
        <v>0.31601106000098034</v>
      </c>
      <c r="I186">
        <v>367</v>
      </c>
      <c r="J186">
        <f t="shared" si="14"/>
        <v>-1.0933107300172691</v>
      </c>
    </row>
    <row r="187" spans="1:10" x14ac:dyDescent="0.25">
      <c r="A187" t="s">
        <v>180</v>
      </c>
      <c r="B187" s="36">
        <v>36.19</v>
      </c>
      <c r="C187">
        <f t="shared" si="10"/>
        <v>-2.1891891891891953E-2</v>
      </c>
      <c r="D187">
        <f t="shared" si="11"/>
        <v>-2.2135075068573488E-2</v>
      </c>
      <c r="E187" s="44">
        <f t="shared" si="12"/>
        <v>-0.82102117332224644</v>
      </c>
      <c r="F187">
        <f t="shared" si="13"/>
        <v>0.20581710394333708</v>
      </c>
      <c r="G187">
        <v>0.69342959097630252</v>
      </c>
      <c r="H187">
        <v>0.31448853879684308</v>
      </c>
      <c r="I187">
        <v>369</v>
      </c>
      <c r="J187">
        <f t="shared" si="14"/>
        <v>-1.093321467100143</v>
      </c>
    </row>
    <row r="188" spans="1:10" x14ac:dyDescent="0.25">
      <c r="A188" t="s">
        <v>181</v>
      </c>
      <c r="B188" s="36">
        <v>35.799999999999997</v>
      </c>
      <c r="C188">
        <f t="shared" si="10"/>
        <v>-1.077645758496824E-2</v>
      </c>
      <c r="D188">
        <f t="shared" si="11"/>
        <v>-1.0834944168996481E-2</v>
      </c>
      <c r="E188" s="44">
        <f t="shared" si="12"/>
        <v>-0.42251652208532392</v>
      </c>
      <c r="F188">
        <f t="shared" si="13"/>
        <v>0.33632402182881732</v>
      </c>
      <c r="G188">
        <v>0.69646278622044266</v>
      </c>
      <c r="H188">
        <v>0.31226908380916374</v>
      </c>
      <c r="I188">
        <v>371</v>
      </c>
      <c r="J188">
        <f t="shared" si="14"/>
        <v>-1.0880181675465477</v>
      </c>
    </row>
    <row r="189" spans="1:10" x14ac:dyDescent="0.25">
      <c r="A189" t="s">
        <v>182</v>
      </c>
      <c r="B189" s="36">
        <v>35.82</v>
      </c>
      <c r="C189">
        <f t="shared" si="10"/>
        <v>5.5865921787718231E-4</v>
      </c>
      <c r="D189">
        <f t="shared" si="11"/>
        <v>5.5850322591123613E-4</v>
      </c>
      <c r="E189" s="44">
        <f t="shared" si="12"/>
        <v>-1.6135930601459566E-2</v>
      </c>
      <c r="F189">
        <f t="shared" si="13"/>
        <v>0.49356297438352253</v>
      </c>
      <c r="G189">
        <v>0.69709967401736828</v>
      </c>
      <c r="H189">
        <v>0.30904644242218404</v>
      </c>
      <c r="I189">
        <v>373</v>
      </c>
      <c r="J189">
        <f t="shared" si="14"/>
        <v>-1.0855779250260449</v>
      </c>
    </row>
    <row r="190" spans="1:10" x14ac:dyDescent="0.25">
      <c r="A190" t="s">
        <v>183</v>
      </c>
      <c r="B190" s="36">
        <v>36.36</v>
      </c>
      <c r="C190">
        <f t="shared" si="10"/>
        <v>1.5075376884422087E-2</v>
      </c>
      <c r="D190">
        <f t="shared" si="11"/>
        <v>1.496287267671232E-2</v>
      </c>
      <c r="E190" s="44">
        <f t="shared" si="12"/>
        <v>0.50430972640790572</v>
      </c>
      <c r="F190">
        <f t="shared" si="13"/>
        <v>0.69297812820167681</v>
      </c>
      <c r="G190">
        <v>0.7065067020231075</v>
      </c>
      <c r="H190">
        <v>0.30864387651801695</v>
      </c>
      <c r="I190">
        <v>375</v>
      </c>
      <c r="J190">
        <f t="shared" si="14"/>
        <v>-1.070502198070066</v>
      </c>
    </row>
    <row r="191" spans="1:10" x14ac:dyDescent="0.25">
      <c r="A191" t="s">
        <v>184</v>
      </c>
      <c r="B191" s="36">
        <v>36.22</v>
      </c>
      <c r="C191">
        <f t="shared" si="10"/>
        <v>-3.8503850385038659E-3</v>
      </c>
      <c r="D191">
        <f t="shared" si="11"/>
        <v>-3.8578168540107892E-3</v>
      </c>
      <c r="E191" s="44">
        <f t="shared" si="12"/>
        <v>-0.17420664517379528</v>
      </c>
      <c r="F191">
        <f t="shared" si="13"/>
        <v>0.43085153164953421</v>
      </c>
      <c r="G191">
        <v>0.70652663052231401</v>
      </c>
      <c r="H191">
        <v>0.30727198773793962</v>
      </c>
      <c r="I191">
        <v>377</v>
      </c>
      <c r="J191">
        <f t="shared" si="14"/>
        <v>-1.073191660375111</v>
      </c>
    </row>
    <row r="192" spans="1:10" x14ac:dyDescent="0.25">
      <c r="A192" t="s">
        <v>185</v>
      </c>
      <c r="B192" s="36">
        <v>36.770000000000003</v>
      </c>
      <c r="C192">
        <f t="shared" si="10"/>
        <v>1.5184980673661079E-2</v>
      </c>
      <c r="D192">
        <f t="shared" si="11"/>
        <v>1.5070842857913384E-2</v>
      </c>
      <c r="E192" s="44">
        <f t="shared" si="12"/>
        <v>0.50823918328731188</v>
      </c>
      <c r="F192">
        <f t="shared" si="13"/>
        <v>0.69435719259616091</v>
      </c>
      <c r="G192">
        <v>0.72088004183950205</v>
      </c>
      <c r="H192">
        <v>0.30696768969357358</v>
      </c>
      <c r="I192">
        <v>379</v>
      </c>
      <c r="J192">
        <f t="shared" si="14"/>
        <v>-1.0478537491588347</v>
      </c>
    </row>
    <row r="193" spans="1:10" x14ac:dyDescent="0.25">
      <c r="A193" t="s">
        <v>186</v>
      </c>
      <c r="B193" s="36">
        <v>37.369999999999997</v>
      </c>
      <c r="C193">
        <f t="shared" si="10"/>
        <v>1.631765025836264E-2</v>
      </c>
      <c r="D193">
        <f t="shared" si="11"/>
        <v>1.6185948184211721E-2</v>
      </c>
      <c r="E193" s="44">
        <f t="shared" si="12"/>
        <v>0.54884705207180096</v>
      </c>
      <c r="F193">
        <f t="shared" si="13"/>
        <v>0.70844479150100459</v>
      </c>
      <c r="G193">
        <v>0.72234988086947416</v>
      </c>
      <c r="H193">
        <v>0.30654009495938039</v>
      </c>
      <c r="I193">
        <v>381</v>
      </c>
      <c r="J193">
        <f t="shared" si="14"/>
        <v>-1.049355230712731</v>
      </c>
    </row>
    <row r="194" spans="1:10" x14ac:dyDescent="0.25">
      <c r="A194" t="s">
        <v>187</v>
      </c>
      <c r="B194" s="36">
        <v>37.78</v>
      </c>
      <c r="C194">
        <f t="shared" si="10"/>
        <v>1.0971367407011072E-2</v>
      </c>
      <c r="D194">
        <f t="shared" si="11"/>
        <v>1.0911618575971095E-2</v>
      </c>
      <c r="E194" s="44">
        <f t="shared" si="12"/>
        <v>0.35717495683349659</v>
      </c>
      <c r="F194">
        <f t="shared" si="13"/>
        <v>0.63951958369770501</v>
      </c>
      <c r="G194">
        <v>0.72346067054092966</v>
      </c>
      <c r="H194">
        <v>0.30420450307764901</v>
      </c>
      <c r="I194">
        <v>383</v>
      </c>
      <c r="J194">
        <f t="shared" si="14"/>
        <v>-1.0473883947664644</v>
      </c>
    </row>
    <row r="195" spans="1:10" x14ac:dyDescent="0.25">
      <c r="A195" t="s">
        <v>188</v>
      </c>
      <c r="B195" s="36">
        <v>38.94</v>
      </c>
      <c r="C195">
        <f t="shared" ref="C195:C253" si="15">(B195-B194)/B194</f>
        <v>3.0704076230809861E-2</v>
      </c>
      <c r="D195">
        <f t="shared" ref="D195:D253" si="16">LN(B195/B194)</f>
        <v>3.0242137870690133E-2</v>
      </c>
      <c r="E195" s="44">
        <f t="shared" ref="E195:E253" si="17">(C195-$P$3)/$P$4</f>
        <v>1.0646215604169054</v>
      </c>
      <c r="F195">
        <f t="shared" ref="F195:F253" si="18">_xlfn.NORM.S.DIST(E195,TRUE)</f>
        <v>0.85647639046060287</v>
      </c>
      <c r="G195">
        <v>0.72985810873797985</v>
      </c>
      <c r="H195">
        <v>0.30350222831881712</v>
      </c>
      <c r="I195">
        <v>385</v>
      </c>
      <c r="J195">
        <f t="shared" ref="J195:J253" si="19">(I195/$P$5)*(LN(G195)+LN(1-H195))</f>
        <v>-1.0378063380647433</v>
      </c>
    </row>
    <row r="196" spans="1:10" x14ac:dyDescent="0.25">
      <c r="A196" t="s">
        <v>189</v>
      </c>
      <c r="B196" s="36">
        <v>39.21</v>
      </c>
      <c r="C196">
        <f t="shared" si="15"/>
        <v>6.9337442218798959E-3</v>
      </c>
      <c r="D196">
        <f t="shared" si="16"/>
        <v>6.9098163601868058E-3</v>
      </c>
      <c r="E196" s="44">
        <f t="shared" si="17"/>
        <v>0.21242023337527136</v>
      </c>
      <c r="F196">
        <f t="shared" si="18"/>
        <v>0.5841103990033244</v>
      </c>
      <c r="G196">
        <v>0.73009505590977886</v>
      </c>
      <c r="H196">
        <v>0.29978664226529472</v>
      </c>
      <c r="I196">
        <v>387</v>
      </c>
      <c r="J196">
        <f t="shared" si="19"/>
        <v>-1.0344937601968967</v>
      </c>
    </row>
    <row r="197" spans="1:10" x14ac:dyDescent="0.25">
      <c r="A197" t="s">
        <v>190</v>
      </c>
      <c r="B197" s="36">
        <v>44.73</v>
      </c>
      <c r="C197">
        <f t="shared" si="15"/>
        <v>0.14078041315990808</v>
      </c>
      <c r="D197">
        <f t="shared" si="16"/>
        <v>0.13171260114051647</v>
      </c>
      <c r="E197" s="44">
        <f t="shared" si="17"/>
        <v>5.0110199688033896</v>
      </c>
      <c r="F197">
        <f t="shared" si="18"/>
        <v>0.99999972928852277</v>
      </c>
      <c r="G197">
        <v>0.7306785704427543</v>
      </c>
      <c r="H197">
        <v>0.29823917190102794</v>
      </c>
      <c r="I197">
        <v>389</v>
      </c>
      <c r="J197">
        <f t="shared" si="19"/>
        <v>-1.0351805491213841</v>
      </c>
    </row>
    <row r="198" spans="1:10" x14ac:dyDescent="0.25">
      <c r="A198" t="s">
        <v>191</v>
      </c>
      <c r="B198" s="36">
        <v>42.13</v>
      </c>
      <c r="C198">
        <f t="shared" si="15"/>
        <v>-5.8126536999776317E-2</v>
      </c>
      <c r="D198">
        <f t="shared" si="16"/>
        <v>-5.9884341453831452E-2</v>
      </c>
      <c r="E198" s="44">
        <f t="shared" si="17"/>
        <v>-2.1200864381330664</v>
      </c>
      <c r="F198">
        <f t="shared" si="18"/>
        <v>1.6999378222001465E-2</v>
      </c>
      <c r="G198">
        <v>0.73245615679492704</v>
      </c>
      <c r="H198">
        <v>0.29690610837494069</v>
      </c>
      <c r="I198">
        <v>391</v>
      </c>
      <c r="J198">
        <f t="shared" si="19"/>
        <v>-1.0337613664774938</v>
      </c>
    </row>
    <row r="199" spans="1:10" x14ac:dyDescent="0.25">
      <c r="A199" t="s">
        <v>192</v>
      </c>
      <c r="B199" s="36">
        <v>40.729999999999997</v>
      </c>
      <c r="C199">
        <f t="shared" si="15"/>
        <v>-3.3230477094706994E-2</v>
      </c>
      <c r="D199">
        <f t="shared" si="16"/>
        <v>-3.3795154330604045E-2</v>
      </c>
      <c r="E199" s="44">
        <f t="shared" si="17"/>
        <v>-1.2275261120409628</v>
      </c>
      <c r="F199">
        <f t="shared" si="18"/>
        <v>0.10981245684467905</v>
      </c>
      <c r="G199">
        <v>0.73529710139752802</v>
      </c>
      <c r="H199">
        <v>0.2890596572861428</v>
      </c>
      <c r="I199">
        <v>393</v>
      </c>
      <c r="J199">
        <f t="shared" si="19"/>
        <v>-1.0156112688622838</v>
      </c>
    </row>
    <row r="200" spans="1:10" x14ac:dyDescent="0.25">
      <c r="A200" t="s">
        <v>193</v>
      </c>
      <c r="B200" s="36">
        <v>40.090000000000003</v>
      </c>
      <c r="C200">
        <f t="shared" si="15"/>
        <v>-1.5713233488828714E-2</v>
      </c>
      <c r="D200">
        <f t="shared" si="16"/>
        <v>-1.583799500590544E-2</v>
      </c>
      <c r="E200" s="44">
        <f t="shared" si="17"/>
        <v>-0.59950719158865839</v>
      </c>
      <c r="F200">
        <f t="shared" si="18"/>
        <v>0.27441735791108046</v>
      </c>
      <c r="G200">
        <v>0.76043040581957522</v>
      </c>
      <c r="H200">
        <v>0.28805209325538494</v>
      </c>
      <c r="I200">
        <v>395</v>
      </c>
      <c r="J200">
        <f t="shared" si="19"/>
        <v>-0.96565888807701339</v>
      </c>
    </row>
    <row r="201" spans="1:10" x14ac:dyDescent="0.25">
      <c r="A201" s="1">
        <v>43898</v>
      </c>
      <c r="B201" s="36">
        <v>41.29</v>
      </c>
      <c r="C201">
        <f t="shared" si="15"/>
        <v>2.9932651534048282E-2</v>
      </c>
      <c r="D201">
        <f t="shared" si="16"/>
        <v>2.9493413243583226E-2</v>
      </c>
      <c r="E201" s="44">
        <f t="shared" si="17"/>
        <v>1.0369648516235266</v>
      </c>
      <c r="F201">
        <f t="shared" si="18"/>
        <v>0.85012388093193536</v>
      </c>
      <c r="G201">
        <v>0.7624255082341278</v>
      </c>
      <c r="H201">
        <v>0.28477194149795382</v>
      </c>
      <c r="I201">
        <v>397</v>
      </c>
      <c r="J201">
        <f t="shared" si="19"/>
        <v>-0.95913348429675016</v>
      </c>
    </row>
    <row r="202" spans="1:10" x14ac:dyDescent="0.25">
      <c r="A202" s="1">
        <v>43929</v>
      </c>
      <c r="B202" s="36">
        <v>41.13</v>
      </c>
      <c r="C202">
        <f t="shared" si="15"/>
        <v>-3.8750302736739305E-3</v>
      </c>
      <c r="D202">
        <f t="shared" si="16"/>
        <v>-3.8825576556661139E-3</v>
      </c>
      <c r="E202" s="44">
        <f t="shared" si="17"/>
        <v>-0.17509021306461361</v>
      </c>
      <c r="F202">
        <f t="shared" si="18"/>
        <v>0.43050437416246889</v>
      </c>
      <c r="G202">
        <v>0.76395028436699575</v>
      </c>
      <c r="H202">
        <v>0.28363157199513839</v>
      </c>
      <c r="I202">
        <v>399</v>
      </c>
      <c r="J202">
        <f t="shared" si="19"/>
        <v>-0.95825691115623102</v>
      </c>
    </row>
    <row r="203" spans="1:10" x14ac:dyDescent="0.25">
      <c r="A203" s="1">
        <v>43959</v>
      </c>
      <c r="B203" s="36">
        <v>41.73</v>
      </c>
      <c r="C203">
        <f t="shared" si="15"/>
        <v>1.4587892049598693E-2</v>
      </c>
      <c r="D203">
        <f t="shared" si="16"/>
        <v>1.4482512361128448E-2</v>
      </c>
      <c r="E203" s="44">
        <f t="shared" si="17"/>
        <v>0.48683267884318931</v>
      </c>
      <c r="F203">
        <f t="shared" si="18"/>
        <v>0.68681154499426467</v>
      </c>
      <c r="G203">
        <v>0.7775906905915394</v>
      </c>
      <c r="H203">
        <v>0.26499154824876986</v>
      </c>
      <c r="I203">
        <v>401</v>
      </c>
      <c r="J203">
        <f t="shared" si="19"/>
        <v>-0.89374796722623928</v>
      </c>
    </row>
    <row r="204" spans="1:10" x14ac:dyDescent="0.25">
      <c r="A204" s="1">
        <v>43990</v>
      </c>
      <c r="B204" s="36">
        <v>40.71</v>
      </c>
      <c r="C204">
        <f t="shared" si="15"/>
        <v>-2.4442846872753322E-2</v>
      </c>
      <c r="D204">
        <f t="shared" si="16"/>
        <v>-2.4746532088573685E-2</v>
      </c>
      <c r="E204" s="44">
        <f t="shared" si="17"/>
        <v>-0.91247665737256733</v>
      </c>
      <c r="F204">
        <f t="shared" si="18"/>
        <v>0.18075892599741486</v>
      </c>
      <c r="G204">
        <v>0.77979169451720032</v>
      </c>
      <c r="H204">
        <v>0.26101115583640677</v>
      </c>
      <c r="I204">
        <v>403</v>
      </c>
      <c r="J204">
        <f t="shared" si="19"/>
        <v>-0.88499587901685528</v>
      </c>
    </row>
    <row r="205" spans="1:10" x14ac:dyDescent="0.25">
      <c r="A205" s="1">
        <v>44020</v>
      </c>
      <c r="B205" s="36">
        <v>40.04</v>
      </c>
      <c r="C205">
        <f t="shared" si="15"/>
        <v>-1.6457872758536028E-2</v>
      </c>
      <c r="D205">
        <f t="shared" si="16"/>
        <v>-1.6594808067867697E-2</v>
      </c>
      <c r="E205" s="44">
        <f t="shared" si="17"/>
        <v>-0.62620360346769688</v>
      </c>
      <c r="F205">
        <f t="shared" si="18"/>
        <v>0.26559070198771184</v>
      </c>
      <c r="G205">
        <v>0.78249815824474211</v>
      </c>
      <c r="H205">
        <v>0.25605669660746033</v>
      </c>
      <c r="I205">
        <v>405</v>
      </c>
      <c r="J205">
        <f t="shared" si="19"/>
        <v>-0.87301568040170308</v>
      </c>
    </row>
    <row r="206" spans="1:10" x14ac:dyDescent="0.25">
      <c r="A206" s="1">
        <v>44112</v>
      </c>
      <c r="B206" s="36">
        <v>41.55</v>
      </c>
      <c r="C206">
        <f t="shared" si="15"/>
        <v>3.7712287712287663E-2</v>
      </c>
      <c r="D206">
        <f t="shared" si="16"/>
        <v>3.7018566854437392E-2</v>
      </c>
      <c r="E206" s="44">
        <f t="shared" si="17"/>
        <v>1.3158762388311613</v>
      </c>
      <c r="F206">
        <f t="shared" si="18"/>
        <v>0.90589220744174193</v>
      </c>
      <c r="G206">
        <v>0.78265780741040269</v>
      </c>
      <c r="H206">
        <v>0.25529760629603426</v>
      </c>
      <c r="I206">
        <v>407</v>
      </c>
      <c r="J206">
        <f t="shared" si="19"/>
        <v>-0.87534238821548604</v>
      </c>
    </row>
    <row r="207" spans="1:10" x14ac:dyDescent="0.25">
      <c r="A207" s="1">
        <v>44143</v>
      </c>
      <c r="B207" s="36">
        <v>41.62</v>
      </c>
      <c r="C207">
        <f t="shared" si="15"/>
        <v>1.6847172081829191E-3</v>
      </c>
      <c r="D207">
        <f t="shared" si="16"/>
        <v>1.6832996640311186E-3</v>
      </c>
      <c r="E207" s="44">
        <f t="shared" si="17"/>
        <v>2.4234902809864858E-2</v>
      </c>
      <c r="F207">
        <f t="shared" si="18"/>
        <v>0.50966738105836451</v>
      </c>
      <c r="G207">
        <v>0.78659999866468522</v>
      </c>
      <c r="H207">
        <v>0.25429677987489796</v>
      </c>
      <c r="I207">
        <v>409</v>
      </c>
      <c r="J207">
        <f t="shared" si="19"/>
        <v>-0.86926840560963059</v>
      </c>
    </row>
    <row r="208" spans="1:10" x14ac:dyDescent="0.25">
      <c r="A208" s="1">
        <v>44173</v>
      </c>
      <c r="B208" s="36">
        <v>41.3</v>
      </c>
      <c r="C208">
        <f t="shared" si="15"/>
        <v>-7.6886112445939524E-3</v>
      </c>
      <c r="D208">
        <f t="shared" si="16"/>
        <v>-7.718320998501318E-3</v>
      </c>
      <c r="E208" s="44">
        <f t="shared" si="17"/>
        <v>-0.31181269396971156</v>
      </c>
      <c r="F208">
        <f t="shared" si="18"/>
        <v>0.37759143815102902</v>
      </c>
      <c r="G208">
        <v>0.7908694637313467</v>
      </c>
      <c r="H208">
        <v>0.24724758113830192</v>
      </c>
      <c r="I208">
        <v>411</v>
      </c>
      <c r="J208">
        <f t="shared" si="19"/>
        <v>-0.84924921809490239</v>
      </c>
    </row>
    <row r="209" spans="1:10" x14ac:dyDescent="0.25">
      <c r="A209" t="s">
        <v>194</v>
      </c>
      <c r="B209" s="36">
        <v>41.3</v>
      </c>
      <c r="C209">
        <f t="shared" si="15"/>
        <v>0</v>
      </c>
      <c r="D209">
        <f t="shared" si="16"/>
        <v>0</v>
      </c>
      <c r="E209" s="44">
        <f t="shared" si="17"/>
        <v>-3.6164684371500305E-2</v>
      </c>
      <c r="F209">
        <f t="shared" si="18"/>
        <v>0.48557552267348614</v>
      </c>
      <c r="G209">
        <v>0.79351559297858554</v>
      </c>
      <c r="H209">
        <v>0.22608371127655216</v>
      </c>
      <c r="I209">
        <v>413</v>
      </c>
      <c r="J209">
        <f t="shared" si="19"/>
        <v>-0.8022626253574825</v>
      </c>
    </row>
    <row r="210" spans="1:10" x14ac:dyDescent="0.25">
      <c r="A210" t="s">
        <v>195</v>
      </c>
      <c r="B210" s="36">
        <v>41.45</v>
      </c>
      <c r="C210">
        <f t="shared" si="15"/>
        <v>3.6319612590800412E-3</v>
      </c>
      <c r="D210">
        <f t="shared" si="16"/>
        <v>3.6253816143170577E-3</v>
      </c>
      <c r="E210" s="44">
        <f t="shared" si="17"/>
        <v>9.4046463019669235E-2</v>
      </c>
      <c r="F210">
        <f t="shared" si="18"/>
        <v>0.53746387594232603</v>
      </c>
      <c r="G210">
        <v>0.80332048284159441</v>
      </c>
      <c r="H210">
        <v>0.22584455096661213</v>
      </c>
      <c r="I210">
        <v>415</v>
      </c>
      <c r="J210">
        <f t="shared" si="19"/>
        <v>-0.78533231784611524</v>
      </c>
    </row>
    <row r="211" spans="1:10" x14ac:dyDescent="0.25">
      <c r="A211" t="s">
        <v>196</v>
      </c>
      <c r="B211" s="36">
        <v>43.59</v>
      </c>
      <c r="C211">
        <f t="shared" si="15"/>
        <v>5.1628468033775646E-2</v>
      </c>
      <c r="D211">
        <f t="shared" si="16"/>
        <v>5.0339884668997352E-2</v>
      </c>
      <c r="E211" s="44">
        <f t="shared" si="17"/>
        <v>1.8147917496817225</v>
      </c>
      <c r="F211">
        <f t="shared" si="18"/>
        <v>0.96522204061552408</v>
      </c>
      <c r="G211">
        <v>0.80643984658741963</v>
      </c>
      <c r="H211">
        <v>0.22159412484687135</v>
      </c>
      <c r="I211">
        <v>417</v>
      </c>
      <c r="J211">
        <f t="shared" si="19"/>
        <v>-0.77358180096277585</v>
      </c>
    </row>
    <row r="212" spans="1:10" x14ac:dyDescent="0.25">
      <c r="A212" t="s">
        <v>197</v>
      </c>
      <c r="B212" s="36">
        <v>44.83</v>
      </c>
      <c r="C212">
        <f t="shared" si="15"/>
        <v>2.8446891488873475E-2</v>
      </c>
      <c r="D212">
        <f t="shared" si="16"/>
        <v>2.8049791917046887E-2</v>
      </c>
      <c r="E212" s="44">
        <f t="shared" si="17"/>
        <v>0.98369817105348911</v>
      </c>
      <c r="F212">
        <f t="shared" si="18"/>
        <v>0.83736803032113583</v>
      </c>
      <c r="G212">
        <v>0.80654431827100359</v>
      </c>
      <c r="H212">
        <v>0.21451564549925453</v>
      </c>
      <c r="I212">
        <v>419</v>
      </c>
      <c r="J212">
        <f t="shared" si="19"/>
        <v>-0.761964305271427</v>
      </c>
    </row>
    <row r="213" spans="1:10" x14ac:dyDescent="0.25">
      <c r="A213" t="s">
        <v>198</v>
      </c>
      <c r="B213" s="36">
        <v>44.86</v>
      </c>
      <c r="C213">
        <f t="shared" si="15"/>
        <v>6.6919473566810479E-4</v>
      </c>
      <c r="D213">
        <f t="shared" si="16"/>
        <v>6.6897092471411839E-4</v>
      </c>
      <c r="E213" s="44">
        <f t="shared" si="17"/>
        <v>-1.2173069884525951E-2</v>
      </c>
      <c r="F213">
        <f t="shared" si="18"/>
        <v>0.49514376767676671</v>
      </c>
      <c r="G213">
        <v>0.80701932570865842</v>
      </c>
      <c r="H213">
        <v>0.21389446771571241</v>
      </c>
      <c r="I213">
        <v>421</v>
      </c>
      <c r="J213">
        <f t="shared" si="19"/>
        <v>-0.7632879177869466</v>
      </c>
    </row>
    <row r="214" spans="1:10" x14ac:dyDescent="0.25">
      <c r="A214" t="s">
        <v>199</v>
      </c>
      <c r="B214" s="36">
        <v>43.65</v>
      </c>
      <c r="C214">
        <f t="shared" si="15"/>
        <v>-2.6972804279982186E-2</v>
      </c>
      <c r="D214">
        <f t="shared" si="16"/>
        <v>-2.7343246806451046E-2</v>
      </c>
      <c r="E214" s="44">
        <f t="shared" si="17"/>
        <v>-1.0031793475575121</v>
      </c>
      <c r="F214">
        <f t="shared" si="18"/>
        <v>0.1578871678478046</v>
      </c>
      <c r="G214">
        <v>0.80747731394180289</v>
      </c>
      <c r="H214">
        <v>0.20876959729461669</v>
      </c>
      <c r="I214">
        <v>423</v>
      </c>
      <c r="J214">
        <f t="shared" si="19"/>
        <v>-0.75500678779659069</v>
      </c>
    </row>
    <row r="215" spans="1:10" x14ac:dyDescent="0.25">
      <c r="A215" t="s">
        <v>200</v>
      </c>
      <c r="B215" s="36">
        <v>42.96</v>
      </c>
      <c r="C215">
        <f t="shared" si="15"/>
        <v>-1.5807560137456992E-2</v>
      </c>
      <c r="D215">
        <f t="shared" si="16"/>
        <v>-1.5933832085001907E-2</v>
      </c>
      <c r="E215" s="44">
        <f t="shared" si="17"/>
        <v>-0.60288894053125675</v>
      </c>
      <c r="F215">
        <f t="shared" si="18"/>
        <v>0.2732912868697373</v>
      </c>
      <c r="G215">
        <v>0.81554937953481932</v>
      </c>
      <c r="H215">
        <v>0.20405393873844338</v>
      </c>
      <c r="I215">
        <v>425</v>
      </c>
      <c r="J215">
        <f t="shared" si="19"/>
        <v>-0.73167249084920183</v>
      </c>
    </row>
    <row r="216" spans="1:10" x14ac:dyDescent="0.25">
      <c r="A216" t="s">
        <v>201</v>
      </c>
      <c r="B216" s="36">
        <v>42.06</v>
      </c>
      <c r="C216">
        <f t="shared" si="15"/>
        <v>-2.0949720670391029E-2</v>
      </c>
      <c r="D216">
        <f t="shared" si="16"/>
        <v>-2.1172279926055488E-2</v>
      </c>
      <c r="E216" s="44">
        <f t="shared" si="17"/>
        <v>-0.7872429507479094</v>
      </c>
      <c r="F216">
        <f t="shared" si="18"/>
        <v>0.21556982932854743</v>
      </c>
      <c r="G216">
        <v>0.81998150577548423</v>
      </c>
      <c r="H216">
        <v>0.19162913897722833</v>
      </c>
      <c r="I216">
        <v>427</v>
      </c>
      <c r="J216">
        <f t="shared" si="19"/>
        <v>-0.69954479830563221</v>
      </c>
    </row>
    <row r="217" spans="1:10" x14ac:dyDescent="0.25">
      <c r="A217" t="s">
        <v>202</v>
      </c>
      <c r="B217" s="36">
        <v>43.8</v>
      </c>
      <c r="C217">
        <f t="shared" si="15"/>
        <v>4.1369472182596165E-2</v>
      </c>
      <c r="D217">
        <f t="shared" si="16"/>
        <v>4.053664710784656E-2</v>
      </c>
      <c r="E217" s="44">
        <f t="shared" si="17"/>
        <v>1.4469916754040335</v>
      </c>
      <c r="F217">
        <f t="shared" si="18"/>
        <v>0.92605037245047095</v>
      </c>
      <c r="G217">
        <v>0.82056407198994175</v>
      </c>
      <c r="H217">
        <v>0.19122318053516207</v>
      </c>
      <c r="I217">
        <v>429</v>
      </c>
      <c r="J217">
        <f t="shared" si="19"/>
        <v>-0.70074937425490658</v>
      </c>
    </row>
    <row r="218" spans="1:10" x14ac:dyDescent="0.25">
      <c r="A218" t="s">
        <v>203</v>
      </c>
      <c r="B218" s="36">
        <v>43.07</v>
      </c>
      <c r="C218">
        <f t="shared" si="15"/>
        <v>-1.6666666666666597E-2</v>
      </c>
      <c r="D218">
        <f t="shared" si="16"/>
        <v>-1.6807118316381174E-2</v>
      </c>
      <c r="E218" s="44">
        <f t="shared" si="17"/>
        <v>-0.63368917184428641</v>
      </c>
      <c r="F218">
        <f t="shared" si="18"/>
        <v>0.26314184646139427</v>
      </c>
      <c r="G218">
        <v>0.82141970161647038</v>
      </c>
      <c r="H218">
        <v>0.18589177705145118</v>
      </c>
      <c r="I218">
        <v>431</v>
      </c>
      <c r="J218">
        <f t="shared" si="19"/>
        <v>-0.69094462062645279</v>
      </c>
    </row>
    <row r="219" spans="1:10" x14ac:dyDescent="0.25">
      <c r="A219" t="s">
        <v>204</v>
      </c>
      <c r="B219" s="36">
        <v>43.03</v>
      </c>
      <c r="C219">
        <f t="shared" si="15"/>
        <v>-9.2872068725328874E-4</v>
      </c>
      <c r="D219">
        <f t="shared" si="16"/>
        <v>-9.2915221551088251E-4</v>
      </c>
      <c r="E219" s="44">
        <f t="shared" si="17"/>
        <v>-6.946068553088415E-2</v>
      </c>
      <c r="F219">
        <f t="shared" si="18"/>
        <v>0.47231146271923813</v>
      </c>
      <c r="G219">
        <v>0.82478473465742508</v>
      </c>
      <c r="H219">
        <v>0.17698725086892347</v>
      </c>
      <c r="I219">
        <v>433</v>
      </c>
      <c r="J219">
        <f t="shared" si="19"/>
        <v>-0.6683319493340395</v>
      </c>
    </row>
    <row r="220" spans="1:10" x14ac:dyDescent="0.25">
      <c r="A220" t="s">
        <v>205</v>
      </c>
      <c r="B220" s="36">
        <v>41.97</v>
      </c>
      <c r="C220">
        <f t="shared" si="15"/>
        <v>-2.4633976295607769E-2</v>
      </c>
      <c r="D220">
        <f t="shared" si="16"/>
        <v>-2.4942469505008873E-2</v>
      </c>
      <c r="E220" s="44">
        <f t="shared" si="17"/>
        <v>-0.91932892799849175</v>
      </c>
      <c r="F220">
        <f t="shared" si="18"/>
        <v>0.17896177566033689</v>
      </c>
      <c r="G220">
        <v>0.82567581849568006</v>
      </c>
      <c r="H220">
        <v>0.16773762938156905</v>
      </c>
      <c r="I220">
        <v>435</v>
      </c>
      <c r="J220">
        <f t="shared" si="19"/>
        <v>-0.65017871630266078</v>
      </c>
    </row>
    <row r="221" spans="1:10" x14ac:dyDescent="0.25">
      <c r="A221" t="s">
        <v>206</v>
      </c>
      <c r="B221" s="36">
        <v>40.42</v>
      </c>
      <c r="C221">
        <f t="shared" si="15"/>
        <v>-3.6931141291398552E-2</v>
      </c>
      <c r="D221">
        <f t="shared" si="16"/>
        <v>-3.7630365370024441E-2</v>
      </c>
      <c r="E221" s="44">
        <f t="shared" si="17"/>
        <v>-1.3602003606871842</v>
      </c>
      <c r="F221">
        <f t="shared" si="18"/>
        <v>8.6883264238427849E-2</v>
      </c>
      <c r="G221">
        <v>0.83156130488986801</v>
      </c>
      <c r="H221">
        <v>0.16695006104745971</v>
      </c>
      <c r="I221">
        <v>437</v>
      </c>
      <c r="J221">
        <f t="shared" si="19"/>
        <v>-0.63915505594143407</v>
      </c>
    </row>
    <row r="222" spans="1:10" x14ac:dyDescent="0.25">
      <c r="A222" s="1">
        <v>43839</v>
      </c>
      <c r="B222" s="36">
        <v>42.08</v>
      </c>
      <c r="C222">
        <f t="shared" si="15"/>
        <v>4.1068777832755976E-2</v>
      </c>
      <c r="D222">
        <f t="shared" si="16"/>
        <v>4.0247856453979283E-2</v>
      </c>
      <c r="E222" s="44">
        <f t="shared" si="17"/>
        <v>1.4362113411675801</v>
      </c>
      <c r="F222">
        <f t="shared" si="18"/>
        <v>0.92452889357887746</v>
      </c>
      <c r="G222">
        <v>0.8320670625747596</v>
      </c>
      <c r="H222">
        <v>0.16379022980679564</v>
      </c>
      <c r="I222">
        <v>439</v>
      </c>
      <c r="J222">
        <f t="shared" si="19"/>
        <v>-0.63439525060216095</v>
      </c>
    </row>
    <row r="223" spans="1:10" x14ac:dyDescent="0.25">
      <c r="A223" s="1">
        <v>43870</v>
      </c>
      <c r="B223" s="36">
        <v>41.2</v>
      </c>
      <c r="C223">
        <f t="shared" si="15"/>
        <v>-2.0912547528517005E-2</v>
      </c>
      <c r="D223">
        <f t="shared" si="16"/>
        <v>-2.1134312073973614E-2</v>
      </c>
      <c r="E223" s="44">
        <f t="shared" si="17"/>
        <v>-0.78591023899514767</v>
      </c>
      <c r="F223">
        <f t="shared" si="18"/>
        <v>0.21596003779515818</v>
      </c>
      <c r="G223">
        <v>0.83515348434581604</v>
      </c>
      <c r="H223">
        <v>0.16038064036791128</v>
      </c>
      <c r="I223">
        <v>441</v>
      </c>
      <c r="J223">
        <f t="shared" si="19"/>
        <v>-0.62363090933780485</v>
      </c>
    </row>
    <row r="224" spans="1:10" x14ac:dyDescent="0.25">
      <c r="A224" s="1">
        <v>43899</v>
      </c>
      <c r="B224" s="36">
        <v>40.26</v>
      </c>
      <c r="C224">
        <f t="shared" si="15"/>
        <v>-2.2815533980582638E-2</v>
      </c>
      <c r="D224">
        <f t="shared" si="16"/>
        <v>-2.3079836143835429E-2</v>
      </c>
      <c r="E224" s="44">
        <f t="shared" si="17"/>
        <v>-0.85413509926143838</v>
      </c>
      <c r="F224">
        <f t="shared" si="18"/>
        <v>0.19651506907030311</v>
      </c>
      <c r="G224">
        <v>0.83665697481090395</v>
      </c>
      <c r="H224">
        <v>0.14832492832797634</v>
      </c>
      <c r="I224">
        <v>443</v>
      </c>
      <c r="J224">
        <f t="shared" si="19"/>
        <v>-0.59812291965878184</v>
      </c>
    </row>
    <row r="225" spans="1:10" x14ac:dyDescent="0.25">
      <c r="A225" s="1">
        <v>43930</v>
      </c>
      <c r="B225" s="36">
        <v>40.08</v>
      </c>
      <c r="C225">
        <f t="shared" si="15"/>
        <v>-4.4709388971683984E-3</v>
      </c>
      <c r="D225">
        <f t="shared" si="16"/>
        <v>-4.4809634350360924E-3</v>
      </c>
      <c r="E225" s="44">
        <f t="shared" si="17"/>
        <v>-0.19645441275466244</v>
      </c>
      <c r="F225">
        <f t="shared" si="18"/>
        <v>0.42212725534593321</v>
      </c>
      <c r="G225">
        <v>0.83924420650663423</v>
      </c>
      <c r="H225">
        <v>0.14231763808758663</v>
      </c>
      <c r="I225">
        <v>445</v>
      </c>
      <c r="J225">
        <f t="shared" si="19"/>
        <v>-0.58288795161910811</v>
      </c>
    </row>
    <row r="226" spans="1:10" x14ac:dyDescent="0.25">
      <c r="A226" s="1">
        <v>44021</v>
      </c>
      <c r="B226" s="36">
        <v>41.19</v>
      </c>
      <c r="C226">
        <f t="shared" si="15"/>
        <v>2.76946107784431E-2</v>
      </c>
      <c r="D226">
        <f t="shared" si="16"/>
        <v>2.7318051671379944E-2</v>
      </c>
      <c r="E226" s="44">
        <f t="shared" si="17"/>
        <v>0.95672780229735455</v>
      </c>
      <c r="F226">
        <f t="shared" si="18"/>
        <v>0.830647669291525</v>
      </c>
      <c r="G226">
        <v>0.84394719848452926</v>
      </c>
      <c r="H226">
        <v>0.13578695087955545</v>
      </c>
      <c r="I226">
        <v>447</v>
      </c>
      <c r="J226">
        <f t="shared" si="19"/>
        <v>-0.56204694257555099</v>
      </c>
    </row>
    <row r="227" spans="1:10" x14ac:dyDescent="0.25">
      <c r="A227" s="1">
        <v>44052</v>
      </c>
      <c r="B227" s="36">
        <v>40.1</v>
      </c>
      <c r="C227">
        <f t="shared" si="15"/>
        <v>-2.6462733673221567E-2</v>
      </c>
      <c r="D227">
        <f t="shared" si="16"/>
        <v>-2.681917413546582E-2</v>
      </c>
      <c r="E227" s="44">
        <f t="shared" si="17"/>
        <v>-0.9848925668847377</v>
      </c>
      <c r="F227">
        <f t="shared" si="18"/>
        <v>0.16233842245239449</v>
      </c>
      <c r="G227">
        <v>0.84689764402806911</v>
      </c>
      <c r="H227">
        <v>0.1243971452872612</v>
      </c>
      <c r="I227">
        <v>449</v>
      </c>
      <c r="J227">
        <f t="shared" si="19"/>
        <v>-0.53489690199848572</v>
      </c>
    </row>
    <row r="228" spans="1:10" x14ac:dyDescent="0.25">
      <c r="A228" s="1">
        <v>44083</v>
      </c>
      <c r="B228" s="36">
        <v>40.96</v>
      </c>
      <c r="C228">
        <f t="shared" si="15"/>
        <v>2.1446384039900235E-2</v>
      </c>
      <c r="D228">
        <f t="shared" si="16"/>
        <v>2.1219646418728776E-2</v>
      </c>
      <c r="E228" s="44">
        <f t="shared" si="17"/>
        <v>0.73271969352365862</v>
      </c>
      <c r="F228">
        <f t="shared" si="18"/>
        <v>0.76813529497425492</v>
      </c>
      <c r="G228">
        <v>0.84740272761589475</v>
      </c>
      <c r="H228">
        <v>0.12019993436472287</v>
      </c>
      <c r="I228">
        <v>451</v>
      </c>
      <c r="J228">
        <f t="shared" si="19"/>
        <v>-0.52761576761699391</v>
      </c>
    </row>
    <row r="229" spans="1:10" x14ac:dyDescent="0.25">
      <c r="A229" s="1">
        <v>44113</v>
      </c>
      <c r="B229" s="36">
        <v>40.01</v>
      </c>
      <c r="C229">
        <f t="shared" si="15"/>
        <v>-2.3193359375000069E-2</v>
      </c>
      <c r="D229">
        <f t="shared" si="16"/>
        <v>-2.34665578621088E-2</v>
      </c>
      <c r="E229" s="44">
        <f t="shared" si="17"/>
        <v>-0.86768069477064713</v>
      </c>
      <c r="F229">
        <f t="shared" si="18"/>
        <v>0.19278457857843451</v>
      </c>
      <c r="G229">
        <v>0.85172062774576829</v>
      </c>
      <c r="H229">
        <v>0.11594897380557628</v>
      </c>
      <c r="I229">
        <v>453</v>
      </c>
      <c r="J229">
        <f t="shared" si="19"/>
        <v>-0.51208347919149888</v>
      </c>
    </row>
    <row r="230" spans="1:10" x14ac:dyDescent="0.25">
      <c r="A230" s="1">
        <v>44144</v>
      </c>
      <c r="B230" s="36">
        <v>39.630000000000003</v>
      </c>
      <c r="C230">
        <f t="shared" si="15"/>
        <v>-9.4976255936014865E-3</v>
      </c>
      <c r="D230">
        <f t="shared" si="16"/>
        <v>-9.5430156667998724E-3</v>
      </c>
      <c r="E230" s="44">
        <f t="shared" si="17"/>
        <v>-0.3766685162730104</v>
      </c>
      <c r="F230">
        <f t="shared" si="18"/>
        <v>0.35320998140385462</v>
      </c>
      <c r="G230">
        <v>0.85287437129365662</v>
      </c>
      <c r="H230">
        <v>0.11204668778871879</v>
      </c>
      <c r="I230">
        <v>455</v>
      </c>
      <c r="J230">
        <f t="shared" si="19"/>
        <v>-0.50390639958985972</v>
      </c>
    </row>
    <row r="231" spans="1:10" x14ac:dyDescent="0.25">
      <c r="A231" t="s">
        <v>207</v>
      </c>
      <c r="B231" s="36">
        <v>40.1</v>
      </c>
      <c r="C231">
        <f t="shared" si="15"/>
        <v>1.1859702245773375E-2</v>
      </c>
      <c r="D231">
        <f t="shared" si="16"/>
        <v>1.1789927110179829E-2</v>
      </c>
      <c r="E231" s="44">
        <f t="shared" si="17"/>
        <v>0.3890230659876367</v>
      </c>
      <c r="F231">
        <f t="shared" si="18"/>
        <v>0.65137045822550865</v>
      </c>
      <c r="G231">
        <v>0.85462955913445104</v>
      </c>
      <c r="H231">
        <v>9.5748057790579447E-2</v>
      </c>
      <c r="I231">
        <v>457</v>
      </c>
      <c r="J231">
        <f t="shared" si="19"/>
        <v>-0.46926148913330767</v>
      </c>
    </row>
    <row r="232" spans="1:10" x14ac:dyDescent="0.25">
      <c r="A232" t="s">
        <v>208</v>
      </c>
      <c r="B232" s="36">
        <v>39.92</v>
      </c>
      <c r="C232">
        <f t="shared" si="15"/>
        <v>-4.4887780548628353E-3</v>
      </c>
      <c r="D232">
        <f t="shared" si="16"/>
        <v>-4.4988828692602411E-3</v>
      </c>
      <c r="E232" s="44">
        <f t="shared" si="17"/>
        <v>-0.19709397276816132</v>
      </c>
      <c r="F232">
        <f t="shared" si="18"/>
        <v>0.42187699997756967</v>
      </c>
      <c r="G232">
        <v>0.85501145138894086</v>
      </c>
      <c r="H232">
        <v>9.119699453684027E-2</v>
      </c>
      <c r="I232">
        <v>459</v>
      </c>
      <c r="J232">
        <f t="shared" si="19"/>
        <v>-0.46131756716600558</v>
      </c>
    </row>
    <row r="233" spans="1:10" x14ac:dyDescent="0.25">
      <c r="A233" t="s">
        <v>209</v>
      </c>
      <c r="B233" s="36">
        <v>38.880000000000003</v>
      </c>
      <c r="C233">
        <f t="shared" si="15"/>
        <v>-2.6052104208416811E-2</v>
      </c>
      <c r="D233">
        <f t="shared" si="16"/>
        <v>-2.6397471851024926E-2</v>
      </c>
      <c r="E233" s="44">
        <f t="shared" si="17"/>
        <v>-0.97017089725481642</v>
      </c>
      <c r="F233">
        <f t="shared" si="18"/>
        <v>0.16598065727217989</v>
      </c>
      <c r="G233">
        <v>0.86244630341265194</v>
      </c>
      <c r="H233">
        <v>9.0006792312935055E-2</v>
      </c>
      <c r="I233">
        <v>461</v>
      </c>
      <c r="J233">
        <f t="shared" si="19"/>
        <v>-0.44502209356822525</v>
      </c>
    </row>
    <row r="234" spans="1:10" x14ac:dyDescent="0.25">
      <c r="A234" t="s">
        <v>210</v>
      </c>
      <c r="B234" s="36">
        <v>37.409999999999997</v>
      </c>
      <c r="C234">
        <f t="shared" si="15"/>
        <v>-3.7808641975308796E-2</v>
      </c>
      <c r="D234">
        <f t="shared" si="16"/>
        <v>-3.854193123218367E-2</v>
      </c>
      <c r="E234" s="44">
        <f t="shared" si="17"/>
        <v>-1.3916600494718132</v>
      </c>
      <c r="F234">
        <f t="shared" si="18"/>
        <v>8.2012682724506875E-2</v>
      </c>
      <c r="G234">
        <v>0.86865522078285595</v>
      </c>
      <c r="H234">
        <v>8.6581225829794106E-2</v>
      </c>
      <c r="I234">
        <v>463</v>
      </c>
      <c r="J234">
        <f t="shared" si="19"/>
        <v>-0.42678973052432223</v>
      </c>
    </row>
    <row r="235" spans="1:10" x14ac:dyDescent="0.25">
      <c r="A235" t="s">
        <v>211</v>
      </c>
      <c r="B235" s="36">
        <v>39.090000000000003</v>
      </c>
      <c r="C235">
        <f t="shared" si="15"/>
        <v>4.4907778668805319E-2</v>
      </c>
      <c r="D235">
        <f t="shared" si="16"/>
        <v>4.3928631444808776E-2</v>
      </c>
      <c r="E235" s="44">
        <f t="shared" si="17"/>
        <v>1.5738451615856592</v>
      </c>
      <c r="F235">
        <f t="shared" si="18"/>
        <v>0.94223837480286188</v>
      </c>
      <c r="G235">
        <v>0.89304884334212231</v>
      </c>
      <c r="H235">
        <v>8.5819928983737054E-2</v>
      </c>
      <c r="I235">
        <v>465</v>
      </c>
      <c r="J235">
        <f t="shared" si="19"/>
        <v>-0.37578246284106126</v>
      </c>
    </row>
    <row r="236" spans="1:10" x14ac:dyDescent="0.25">
      <c r="A236" t="s">
        <v>212</v>
      </c>
      <c r="B236" s="36">
        <v>39.71</v>
      </c>
      <c r="C236">
        <f t="shared" si="15"/>
        <v>1.5860833972883022E-2</v>
      </c>
      <c r="D236">
        <f t="shared" si="16"/>
        <v>1.5736365338296525E-2</v>
      </c>
      <c r="E236" s="44">
        <f t="shared" si="17"/>
        <v>0.53246951706077505</v>
      </c>
      <c r="F236">
        <f t="shared" si="18"/>
        <v>0.70279957558052164</v>
      </c>
      <c r="G236">
        <v>0.89462301223247098</v>
      </c>
      <c r="H236">
        <v>8.116612687799718E-2</v>
      </c>
      <c r="I236">
        <v>467</v>
      </c>
      <c r="J236">
        <f t="shared" si="19"/>
        <v>-0.36467454524830284</v>
      </c>
    </row>
    <row r="237" spans="1:10" x14ac:dyDescent="0.25">
      <c r="A237" t="s">
        <v>213</v>
      </c>
      <c r="B237" s="36">
        <v>39.74</v>
      </c>
      <c r="C237">
        <f t="shared" si="15"/>
        <v>7.5547720977086718E-4</v>
      </c>
      <c r="D237">
        <f t="shared" si="16"/>
        <v>7.5519198051072676E-4</v>
      </c>
      <c r="E237" s="44">
        <f t="shared" si="17"/>
        <v>-9.0797164175577157E-3</v>
      </c>
      <c r="F237">
        <f t="shared" si="18"/>
        <v>0.49637776699728581</v>
      </c>
      <c r="G237">
        <v>0.89728456604067675</v>
      </c>
      <c r="H237">
        <v>7.7763777745184628E-2</v>
      </c>
      <c r="I237">
        <v>469</v>
      </c>
      <c r="J237">
        <f t="shared" si="19"/>
        <v>-0.35377941935799617</v>
      </c>
    </row>
    <row r="238" spans="1:10" x14ac:dyDescent="0.25">
      <c r="A238" t="s">
        <v>214</v>
      </c>
      <c r="B238" s="36">
        <v>39.380000000000003</v>
      </c>
      <c r="C238">
        <f t="shared" si="15"/>
        <v>-9.0588827377956569E-3</v>
      </c>
      <c r="D238">
        <f t="shared" si="16"/>
        <v>-9.1001639126912851E-3</v>
      </c>
      <c r="E238" s="44">
        <f t="shared" si="17"/>
        <v>-0.36093894027014684</v>
      </c>
      <c r="F238">
        <f t="shared" si="18"/>
        <v>0.35907254643779718</v>
      </c>
      <c r="G238">
        <v>0.89799415407531014</v>
      </c>
      <c r="H238">
        <v>7.6551386319197709E-2</v>
      </c>
      <c r="I238">
        <v>471</v>
      </c>
      <c r="J238">
        <f t="shared" si="19"/>
        <v>-0.35133943736376333</v>
      </c>
    </row>
    <row r="239" spans="1:10" x14ac:dyDescent="0.25">
      <c r="A239" t="s">
        <v>215</v>
      </c>
      <c r="B239" s="36">
        <v>39.619999999999997</v>
      </c>
      <c r="C239">
        <f t="shared" si="15"/>
        <v>6.0944641950227236E-3</v>
      </c>
      <c r="D239">
        <f t="shared" si="16"/>
        <v>6.0759680594252227E-3</v>
      </c>
      <c r="E239" s="44">
        <f t="shared" si="17"/>
        <v>0.18233081130163256</v>
      </c>
      <c r="F239">
        <f t="shared" si="18"/>
        <v>0.57233843999183365</v>
      </c>
      <c r="G239">
        <v>0.89920034211040223</v>
      </c>
      <c r="H239">
        <v>7.2836817284385402E-2</v>
      </c>
      <c r="I239">
        <v>473</v>
      </c>
      <c r="J239">
        <f t="shared" si="19"/>
        <v>-0.34273677079159676</v>
      </c>
    </row>
    <row r="240" spans="1:10" x14ac:dyDescent="0.25">
      <c r="A240" t="s">
        <v>216</v>
      </c>
      <c r="B240" s="36">
        <v>39.9</v>
      </c>
      <c r="C240">
        <f t="shared" si="15"/>
        <v>7.0671378091873086E-3</v>
      </c>
      <c r="D240">
        <f t="shared" si="16"/>
        <v>7.042282625412951E-3</v>
      </c>
      <c r="E240" s="44">
        <f t="shared" si="17"/>
        <v>0.21720258946855248</v>
      </c>
      <c r="F240">
        <f t="shared" si="18"/>
        <v>0.58597476662395065</v>
      </c>
      <c r="G240">
        <v>0.9065435219943373</v>
      </c>
      <c r="H240">
        <v>6.880431274532578E-2</v>
      </c>
      <c r="I240">
        <v>475</v>
      </c>
      <c r="J240">
        <f t="shared" si="19"/>
        <v>-0.32058161095431154</v>
      </c>
    </row>
    <row r="241" spans="1:10" x14ac:dyDescent="0.25">
      <c r="A241" t="s">
        <v>217</v>
      </c>
      <c r="B241" s="36">
        <v>40.92</v>
      </c>
      <c r="C241">
        <f t="shared" si="15"/>
        <v>2.5563909774436171E-2</v>
      </c>
      <c r="D241">
        <f t="shared" si="16"/>
        <v>2.5242617187608098E-2</v>
      </c>
      <c r="E241" s="44">
        <f t="shared" si="17"/>
        <v>0.88033904077473479</v>
      </c>
      <c r="F241">
        <f t="shared" si="18"/>
        <v>0.81066216545414083</v>
      </c>
      <c r="G241">
        <v>0.9170042225318954</v>
      </c>
      <c r="H241">
        <v>6.091957519586616E-2</v>
      </c>
      <c r="I241">
        <v>477</v>
      </c>
      <c r="J241">
        <f t="shared" si="19"/>
        <v>-0.28410453716647854</v>
      </c>
    </row>
    <row r="242" spans="1:10" x14ac:dyDescent="0.25">
      <c r="A242" t="s">
        <v>218</v>
      </c>
      <c r="B242" s="36">
        <v>41.37</v>
      </c>
      <c r="C242">
        <f t="shared" si="15"/>
        <v>1.0997067448680247E-2</v>
      </c>
      <c r="D242">
        <f t="shared" si="16"/>
        <v>1.0937039389894394E-2</v>
      </c>
      <c r="E242" s="44">
        <f t="shared" si="17"/>
        <v>0.35809634108708083</v>
      </c>
      <c r="F242">
        <f t="shared" si="18"/>
        <v>0.63986439143205098</v>
      </c>
      <c r="G242">
        <v>0.9186774121481377</v>
      </c>
      <c r="H242">
        <v>4.435056050731153E-2</v>
      </c>
      <c r="I242">
        <v>479</v>
      </c>
      <c r="J242">
        <f t="shared" si="19"/>
        <v>-0.24843948927844853</v>
      </c>
    </row>
    <row r="243" spans="1:10" x14ac:dyDescent="0.25">
      <c r="A243" s="1">
        <v>43840</v>
      </c>
      <c r="B243" s="36">
        <v>39.31</v>
      </c>
      <c r="C243">
        <f t="shared" si="15"/>
        <v>-4.9794537104181663E-2</v>
      </c>
      <c r="D243">
        <f t="shared" si="16"/>
        <v>-5.1077041039551095E-2</v>
      </c>
      <c r="E243" s="44">
        <f t="shared" si="17"/>
        <v>-1.8213720000987546</v>
      </c>
      <c r="F243">
        <f t="shared" si="18"/>
        <v>3.4275164222196473E-2</v>
      </c>
      <c r="G243">
        <v>0.9235786483288263</v>
      </c>
      <c r="H243">
        <v>4.1391342533467469E-2</v>
      </c>
      <c r="I243">
        <v>481</v>
      </c>
      <c r="J243">
        <f t="shared" si="19"/>
        <v>-0.23335529226366533</v>
      </c>
    </row>
    <row r="244" spans="1:10" x14ac:dyDescent="0.25">
      <c r="A244" s="1">
        <v>43871</v>
      </c>
      <c r="B244" s="36">
        <v>38.94</v>
      </c>
      <c r="C244">
        <f t="shared" si="15"/>
        <v>-9.4123632663445575E-3</v>
      </c>
      <c r="D244">
        <f t="shared" si="16"/>
        <v>-9.4569394897154237E-3</v>
      </c>
      <c r="E244" s="44">
        <f t="shared" si="17"/>
        <v>-0.3736117365693144</v>
      </c>
      <c r="F244">
        <f t="shared" si="18"/>
        <v>0.35434660038813809</v>
      </c>
      <c r="G244">
        <v>0.92607586107537465</v>
      </c>
      <c r="H244">
        <v>3.8498338970297898E-2</v>
      </c>
      <c r="I244">
        <v>483</v>
      </c>
      <c r="J244">
        <f t="shared" si="19"/>
        <v>-0.22333094608567655</v>
      </c>
    </row>
    <row r="245" spans="1:10" x14ac:dyDescent="0.25">
      <c r="A245" s="1">
        <v>43961</v>
      </c>
      <c r="B245" s="36">
        <v>39.47</v>
      </c>
      <c r="C245">
        <f t="shared" si="15"/>
        <v>1.3610683102208556E-2</v>
      </c>
      <c r="D245">
        <f t="shared" si="16"/>
        <v>1.3518889730702068E-2</v>
      </c>
      <c r="E245" s="44">
        <f t="shared" si="17"/>
        <v>0.45179830231660245</v>
      </c>
      <c r="F245">
        <f t="shared" si="18"/>
        <v>0.67429285357677027</v>
      </c>
      <c r="G245">
        <v>0.94892524960907021</v>
      </c>
      <c r="H245">
        <v>3.4861999476178872E-2</v>
      </c>
      <c r="I245">
        <v>485</v>
      </c>
      <c r="J245">
        <f t="shared" si="19"/>
        <v>-0.16986484095317936</v>
      </c>
    </row>
    <row r="246" spans="1:10" x14ac:dyDescent="0.25">
      <c r="A246" s="1">
        <v>43992</v>
      </c>
      <c r="B246" s="36">
        <v>39.24</v>
      </c>
      <c r="C246">
        <f t="shared" si="15"/>
        <v>-5.8272105396502882E-3</v>
      </c>
      <c r="D246">
        <f t="shared" si="16"/>
        <v>-5.8442549775933389E-3</v>
      </c>
      <c r="E246" s="44">
        <f t="shared" si="17"/>
        <v>-0.24507874383753453</v>
      </c>
      <c r="F246">
        <f t="shared" si="18"/>
        <v>0.40319773053981095</v>
      </c>
      <c r="G246">
        <v>0.95440562696099318</v>
      </c>
      <c r="H246">
        <v>3.479156600560232E-2</v>
      </c>
      <c r="I246">
        <v>487</v>
      </c>
      <c r="J246">
        <f t="shared" si="19"/>
        <v>-0.15925039618778092</v>
      </c>
    </row>
    <row r="247" spans="1:10" x14ac:dyDescent="0.25">
      <c r="A247" s="1">
        <v>44022</v>
      </c>
      <c r="B247" s="36">
        <v>40.590000000000003</v>
      </c>
      <c r="C247">
        <f t="shared" si="15"/>
        <v>3.4403669724770679E-2</v>
      </c>
      <c r="D247">
        <f t="shared" si="16"/>
        <v>3.3825096153644096E-2</v>
      </c>
      <c r="E247" s="44">
        <f t="shared" si="17"/>
        <v>1.1972574227971013</v>
      </c>
      <c r="F247">
        <f t="shared" si="18"/>
        <v>0.88439688286885765</v>
      </c>
      <c r="G247">
        <v>0.9612212918022679</v>
      </c>
      <c r="H247">
        <v>2.3959069723498261E-2</v>
      </c>
      <c r="I247">
        <v>489</v>
      </c>
      <c r="J247">
        <f t="shared" si="19"/>
        <v>-0.12429830758162802</v>
      </c>
    </row>
    <row r="248" spans="1:10" x14ac:dyDescent="0.25">
      <c r="A248" s="1">
        <v>44053</v>
      </c>
      <c r="B248" s="36">
        <v>41.55</v>
      </c>
      <c r="C248">
        <f t="shared" si="15"/>
        <v>2.3651145602364958E-2</v>
      </c>
      <c r="D248">
        <f t="shared" si="16"/>
        <v>2.3375790450650646E-2</v>
      </c>
      <c r="E248" s="44">
        <f t="shared" si="17"/>
        <v>0.81176363488034498</v>
      </c>
      <c r="F248">
        <f t="shared" si="18"/>
        <v>0.79153636384555137</v>
      </c>
      <c r="G248">
        <v>0.97147704389374201</v>
      </c>
      <c r="H248">
        <v>1.2006233459350413E-2</v>
      </c>
      <c r="I248">
        <v>491</v>
      </c>
      <c r="J248">
        <f t="shared" si="19"/>
        <v>-8.0235523641997541E-2</v>
      </c>
    </row>
    <row r="249" spans="1:10" x14ac:dyDescent="0.25">
      <c r="A249" s="1">
        <v>44084</v>
      </c>
      <c r="B249" s="36">
        <v>41.55</v>
      </c>
      <c r="C249">
        <f t="shared" si="15"/>
        <v>0</v>
      </c>
      <c r="D249">
        <f t="shared" si="16"/>
        <v>0</v>
      </c>
      <c r="E249" s="44">
        <f t="shared" si="17"/>
        <v>-3.6164684371500305E-2</v>
      </c>
      <c r="F249">
        <f t="shared" si="18"/>
        <v>0.48557552267348614</v>
      </c>
      <c r="G249">
        <v>0.97250140404419816</v>
      </c>
      <c r="H249">
        <v>5.7607503723759775E-3</v>
      </c>
      <c r="I249">
        <v>493</v>
      </c>
      <c r="J249">
        <f t="shared" si="19"/>
        <v>-6.6115360357094727E-2</v>
      </c>
    </row>
    <row r="250" spans="1:10" x14ac:dyDescent="0.25">
      <c r="A250" s="1">
        <v>44175</v>
      </c>
      <c r="B250" s="36">
        <v>40.53</v>
      </c>
      <c r="C250">
        <f t="shared" si="15"/>
        <v>-2.4548736462093768E-2</v>
      </c>
      <c r="D250">
        <f t="shared" si="16"/>
        <v>-2.4855080661239919E-2</v>
      </c>
      <c r="E250" s="44">
        <f t="shared" si="17"/>
        <v>-0.91627295472852854</v>
      </c>
      <c r="F250">
        <f t="shared" si="18"/>
        <v>0.17976187470431532</v>
      </c>
      <c r="G250">
        <v>0.97565740806366263</v>
      </c>
      <c r="H250">
        <v>2.963546651381667E-3</v>
      </c>
      <c r="I250">
        <v>495</v>
      </c>
      <c r="J250">
        <f t="shared" si="19"/>
        <v>-5.4453386448606769E-2</v>
      </c>
    </row>
    <row r="251" spans="1:10" x14ac:dyDescent="0.25">
      <c r="A251" t="s">
        <v>219</v>
      </c>
      <c r="B251" s="36">
        <v>40.74</v>
      </c>
      <c r="C251">
        <f t="shared" si="15"/>
        <v>5.1813471502590884E-3</v>
      </c>
      <c r="D251">
        <f t="shared" si="16"/>
        <v>5.1679701584425976E-3</v>
      </c>
      <c r="E251" s="44">
        <f t="shared" si="17"/>
        <v>0.14959422365112904</v>
      </c>
      <c r="F251">
        <f t="shared" si="18"/>
        <v>0.55945761712047759</v>
      </c>
      <c r="G251">
        <v>0.98747768484731457</v>
      </c>
      <c r="H251">
        <v>2.1672267217405792E-3</v>
      </c>
      <c r="I251">
        <v>497</v>
      </c>
      <c r="J251">
        <f t="shared" si="19"/>
        <v>-2.9247675078633271E-2</v>
      </c>
    </row>
    <row r="252" spans="1:10" x14ac:dyDescent="0.25">
      <c r="A252" t="s">
        <v>220</v>
      </c>
      <c r="B252" s="36">
        <v>41.35</v>
      </c>
      <c r="C252">
        <f t="shared" si="15"/>
        <v>1.4972999509081968E-2</v>
      </c>
      <c r="D252">
        <f t="shared" si="16"/>
        <v>1.4862010671040508E-2</v>
      </c>
      <c r="E252" s="44">
        <f t="shared" si="17"/>
        <v>0.50063934708417079</v>
      </c>
      <c r="F252">
        <f t="shared" si="18"/>
        <v>0.69168751722465083</v>
      </c>
      <c r="G252">
        <v>0.99996387795739761</v>
      </c>
      <c r="H252">
        <v>4.9272806408934223E-4</v>
      </c>
      <c r="I252">
        <v>499</v>
      </c>
      <c r="J252">
        <f t="shared" si="19"/>
        <v>-1.0516220021747776E-3</v>
      </c>
    </row>
    <row r="253" spans="1:10" x14ac:dyDescent="0.25">
      <c r="A253" t="s">
        <v>221</v>
      </c>
      <c r="B253" s="36">
        <v>41.25</v>
      </c>
      <c r="C253">
        <f t="shared" si="15"/>
        <v>-2.418379685610675E-3</v>
      </c>
      <c r="D253">
        <f t="shared" si="16"/>
        <v>-2.4213086890103389E-3</v>
      </c>
      <c r="E253" s="44">
        <f t="shared" si="17"/>
        <v>-0.12286714930104764</v>
      </c>
      <c r="F253">
        <f t="shared" si="18"/>
        <v>0.45110614976982577</v>
      </c>
      <c r="G253">
        <v>0.99999936267734479</v>
      </c>
      <c r="H253">
        <v>4.1382994519720868E-6</v>
      </c>
      <c r="I253">
        <v>501</v>
      </c>
      <c r="J253">
        <f t="shared" si="19"/>
        <v>-9.5322353283518738E-6</v>
      </c>
    </row>
  </sheetData>
  <mergeCells count="1">
    <mergeCell ref="K1:N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F2B8-EB4E-4A64-9ED5-F6284DB05E30}">
  <sheetPr>
    <tabColor theme="9" tint="-0.249977111117893"/>
  </sheetPr>
  <dimension ref="A1:R253"/>
  <sheetViews>
    <sheetView topLeftCell="I1" workbookViewId="0">
      <selection activeCell="L17" sqref="L17"/>
    </sheetView>
  </sheetViews>
  <sheetFormatPr baseColWidth="10" defaultColWidth="11.42578125" defaultRowHeight="15" x14ac:dyDescent="0.25"/>
  <cols>
    <col min="1" max="1" width="11.7109375" customWidth="1"/>
    <col min="2" max="2" width="11.42578125" customWidth="1"/>
    <col min="3" max="3" width="26.85546875" customWidth="1"/>
    <col min="4" max="4" width="27.85546875" customWidth="1"/>
    <col min="9" max="9" width="13.5703125" customWidth="1"/>
    <col min="12" max="12" width="14.7109375" bestFit="1" customWidth="1"/>
    <col min="13" max="13" width="13.42578125" customWidth="1"/>
    <col min="14" max="14" width="17.28515625" customWidth="1"/>
    <col min="18" max="18" width="13.5703125" customWidth="1"/>
  </cols>
  <sheetData>
    <row r="1" spans="1:18" x14ac:dyDescent="0.25">
      <c r="A1" s="56" t="s">
        <v>0</v>
      </c>
      <c r="B1" s="56" t="s">
        <v>1</v>
      </c>
      <c r="C1" t="s">
        <v>240</v>
      </c>
      <c r="D1" t="s">
        <v>241</v>
      </c>
      <c r="E1" s="16" t="s">
        <v>235</v>
      </c>
      <c r="F1" s="16" t="s">
        <v>231</v>
      </c>
      <c r="G1" s="16" t="s">
        <v>236</v>
      </c>
      <c r="H1" s="16" t="s">
        <v>237</v>
      </c>
      <c r="I1" s="16" t="s">
        <v>228</v>
      </c>
      <c r="J1" s="16" t="s">
        <v>227</v>
      </c>
    </row>
    <row r="2" spans="1:18" ht="15.75" thickBot="1" x14ac:dyDescent="0.3">
      <c r="A2" s="1">
        <v>43754</v>
      </c>
      <c r="B2" s="57">
        <v>34.419280999999998</v>
      </c>
      <c r="C2" s="57"/>
    </row>
    <row r="3" spans="1:18" ht="15.75" thickBot="1" x14ac:dyDescent="0.3">
      <c r="A3" s="1">
        <v>43755</v>
      </c>
      <c r="B3" s="57">
        <v>34.576991999999997</v>
      </c>
      <c r="C3" s="58">
        <f t="shared" ref="C3:C66" si="0">LN(B3/B2)</f>
        <v>4.5715882268672365E-3</v>
      </c>
      <c r="D3" s="58">
        <f t="shared" ref="D3:D66" si="1">C3+ABS(MIN($C$3:$C$253))+0.1</f>
        <v>0.23003285056280534</v>
      </c>
      <c r="E3">
        <f t="shared" ref="E3:E66" si="2">LN(D3)</f>
        <v>-1.4695331517240293</v>
      </c>
      <c r="F3">
        <f t="shared" ref="F3:F66" si="3">_xlfn.LOGNORM.DIST(D3,$M$4,$M$5,TRUE)</f>
        <v>0.57693385589074819</v>
      </c>
      <c r="G3">
        <v>9.6902744492775056E-11</v>
      </c>
      <c r="H3">
        <v>0.99987341424838916</v>
      </c>
      <c r="I3" s="16">
        <v>1</v>
      </c>
      <c r="J3">
        <f t="shared" ref="J3:J66" si="4">(I3/$M$6)*(LN(G3)+LN(1-H3))</f>
        <v>-0.12761714691474074</v>
      </c>
      <c r="L3" s="55" t="s">
        <v>6</v>
      </c>
      <c r="M3" s="54">
        <v>2</v>
      </c>
    </row>
    <row r="4" spans="1:18" ht="15.75" thickBot="1" x14ac:dyDescent="0.3">
      <c r="A4" s="1">
        <v>43756</v>
      </c>
      <c r="B4" s="57">
        <v>33.571617000000003</v>
      </c>
      <c r="C4" s="58">
        <f t="shared" si="0"/>
        <v>-2.950751193501747E-2</v>
      </c>
      <c r="D4" s="58">
        <f t="shared" si="1"/>
        <v>0.19595375040092064</v>
      </c>
      <c r="E4">
        <f t="shared" si="2"/>
        <v>-1.6298766149385351</v>
      </c>
      <c r="F4">
        <f t="shared" si="3"/>
        <v>0.14261640099115588</v>
      </c>
      <c r="G4">
        <v>6.9305080001741068E-7</v>
      </c>
      <c r="H4">
        <v>0.9976182893342459</v>
      </c>
      <c r="I4" s="16">
        <v>3</v>
      </c>
      <c r="J4">
        <f t="shared" si="4"/>
        <v>-0.24169839225070858</v>
      </c>
      <c r="L4" s="51" t="s">
        <v>226</v>
      </c>
      <c r="M4" s="53">
        <f>AVERAGE(E3:E253)</f>
        <v>-1.4941753580289405</v>
      </c>
    </row>
    <row r="5" spans="1:18" ht="15.75" thickBot="1" x14ac:dyDescent="0.3">
      <c r="A5" s="1">
        <v>43759</v>
      </c>
      <c r="B5" s="57">
        <v>33.719462999999998</v>
      </c>
      <c r="C5" s="58">
        <f t="shared" si="0"/>
        <v>4.3942299008906012E-3</v>
      </c>
      <c r="D5" s="58">
        <f t="shared" si="1"/>
        <v>0.22985549223682872</v>
      </c>
      <c r="E5">
        <f t="shared" si="2"/>
        <v>-1.4703044621412047</v>
      </c>
      <c r="F5">
        <f t="shared" si="3"/>
        <v>0.57455448534768561</v>
      </c>
      <c r="G5">
        <v>8.3076371442376111E-3</v>
      </c>
      <c r="H5">
        <v>0.99357441488986309</v>
      </c>
      <c r="I5" s="16">
        <v>5</v>
      </c>
      <c r="J5">
        <f t="shared" si="4"/>
        <v>-0.19597704450216433</v>
      </c>
      <c r="L5" s="51" t="s">
        <v>225</v>
      </c>
      <c r="M5" s="53">
        <f>_xlfn.STDEV.P(E3:E253)</f>
        <v>0.12698523933593239</v>
      </c>
      <c r="N5" s="58"/>
    </row>
    <row r="6" spans="1:18" ht="15.75" thickBot="1" x14ac:dyDescent="0.3">
      <c r="A6" s="1">
        <v>43760</v>
      </c>
      <c r="B6" s="57">
        <v>33.275913000000003</v>
      </c>
      <c r="C6" s="58">
        <f t="shared" si="0"/>
        <v>-1.3241405818653518E-2</v>
      </c>
      <c r="D6" s="58">
        <f t="shared" si="1"/>
        <v>0.21221985651728459</v>
      </c>
      <c r="E6">
        <f t="shared" si="2"/>
        <v>-1.5501324826405658</v>
      </c>
      <c r="F6">
        <f t="shared" si="3"/>
        <v>0.32973012375883937</v>
      </c>
      <c r="G6">
        <v>1.9351198940473758E-2</v>
      </c>
      <c r="H6">
        <v>0.99203139160931564</v>
      </c>
      <c r="I6" s="16">
        <v>7</v>
      </c>
      <c r="J6">
        <f t="shared" si="4"/>
        <v>-0.2447837615788036</v>
      </c>
      <c r="L6" s="52" t="s">
        <v>7</v>
      </c>
      <c r="M6" s="60">
        <f>COUNT(D3:D253)</f>
        <v>251</v>
      </c>
    </row>
    <row r="7" spans="1:18" ht="15.75" thickBot="1" x14ac:dyDescent="0.3">
      <c r="A7" s="1">
        <v>43761</v>
      </c>
      <c r="B7" s="57">
        <v>33.128067000000001</v>
      </c>
      <c r="C7" s="58">
        <f t="shared" si="0"/>
        <v>-4.4529332217244791E-3</v>
      </c>
      <c r="D7" s="58">
        <f t="shared" si="1"/>
        <v>0.22100832911421364</v>
      </c>
      <c r="E7">
        <f t="shared" si="2"/>
        <v>-1.5095548898749611</v>
      </c>
      <c r="F7">
        <f t="shared" si="3"/>
        <v>0.45180086430167377</v>
      </c>
      <c r="G7">
        <v>2.2478745849915931E-2</v>
      </c>
      <c r="H7">
        <v>0.98729618958600995</v>
      </c>
      <c r="I7" s="16">
        <v>9</v>
      </c>
      <c r="J7">
        <f t="shared" si="4"/>
        <v>-0.29262687285758343</v>
      </c>
      <c r="L7" s="51" t="s">
        <v>81</v>
      </c>
      <c r="M7" s="61">
        <v>0.05</v>
      </c>
    </row>
    <row r="8" spans="1:18" ht="15.75" thickBot="1" x14ac:dyDescent="0.3">
      <c r="A8" s="1">
        <v>43762</v>
      </c>
      <c r="B8" s="57">
        <v>33.433619999999998</v>
      </c>
      <c r="C8" s="58">
        <f t="shared" si="0"/>
        <v>9.1811118406252522E-3</v>
      </c>
      <c r="D8" s="58">
        <f t="shared" si="1"/>
        <v>0.23464237417656336</v>
      </c>
      <c r="E8">
        <f t="shared" si="2"/>
        <v>-1.4496927359846425</v>
      </c>
      <c r="F8">
        <f t="shared" si="3"/>
        <v>0.63694230940872043</v>
      </c>
      <c r="G8">
        <v>2.3461664114069192E-2</v>
      </c>
      <c r="H8">
        <v>0.97840142457370405</v>
      </c>
      <c r="I8" s="16">
        <v>11</v>
      </c>
      <c r="J8">
        <f t="shared" si="4"/>
        <v>-0.3325205962324489</v>
      </c>
    </row>
    <row r="9" spans="1:18" x14ac:dyDescent="0.25">
      <c r="A9" s="1">
        <v>43763</v>
      </c>
      <c r="B9" s="57">
        <v>35.375374000000001</v>
      </c>
      <c r="C9" s="58">
        <f t="shared" si="0"/>
        <v>5.6453947805486814E-2</v>
      </c>
      <c r="D9" s="58">
        <f t="shared" si="1"/>
        <v>0.28191521014142495</v>
      </c>
      <c r="E9">
        <f t="shared" si="2"/>
        <v>-1.2661489265126484</v>
      </c>
      <c r="F9">
        <f t="shared" si="3"/>
        <v>0.96372827582994136</v>
      </c>
      <c r="G9">
        <v>3.4120531125577606E-2</v>
      </c>
      <c r="H9">
        <v>0.96372827582994136</v>
      </c>
      <c r="I9" s="16">
        <v>13</v>
      </c>
      <c r="J9">
        <f t="shared" si="4"/>
        <v>-0.34673086110580625</v>
      </c>
      <c r="L9" s="87" t="s">
        <v>242</v>
      </c>
      <c r="M9" s="88"/>
      <c r="N9" s="88"/>
      <c r="O9" s="88"/>
      <c r="P9" s="88"/>
      <c r="Q9" s="88"/>
      <c r="R9" s="89"/>
    </row>
    <row r="10" spans="1:18" x14ac:dyDescent="0.25">
      <c r="A10" s="1">
        <v>43766</v>
      </c>
      <c r="B10" s="57">
        <v>35.533081000000003</v>
      </c>
      <c r="C10" s="58">
        <f t="shared" si="0"/>
        <v>4.4481933794229276E-3</v>
      </c>
      <c r="D10" s="58">
        <f t="shared" si="1"/>
        <v>0.22990945571536103</v>
      </c>
      <c r="E10">
        <f t="shared" si="2"/>
        <v>-1.4700697183704128</v>
      </c>
      <c r="F10">
        <f t="shared" si="3"/>
        <v>0.57527892438011996</v>
      </c>
      <c r="G10">
        <v>4.132569114722482E-2</v>
      </c>
      <c r="H10">
        <v>0.95167605483809281</v>
      </c>
      <c r="I10" s="16">
        <v>15</v>
      </c>
      <c r="J10">
        <f t="shared" si="4"/>
        <v>-0.37148001949392406</v>
      </c>
      <c r="L10" s="90" t="s">
        <v>238</v>
      </c>
      <c r="M10" s="91"/>
      <c r="N10" s="91"/>
      <c r="O10" s="91"/>
      <c r="P10" s="91"/>
      <c r="Q10" s="91"/>
      <c r="R10" s="92"/>
    </row>
    <row r="11" spans="1:18" ht="15.75" thickBot="1" x14ac:dyDescent="0.3">
      <c r="A11" s="1">
        <v>43767</v>
      </c>
      <c r="B11" s="57">
        <v>36.420177000000002</v>
      </c>
      <c r="C11" s="58">
        <f t="shared" si="0"/>
        <v>2.465881252960412E-2</v>
      </c>
      <c r="D11" s="58">
        <f t="shared" si="1"/>
        <v>0.25012007486554222</v>
      </c>
      <c r="E11">
        <f t="shared" si="2"/>
        <v>-1.3858141769645886</v>
      </c>
      <c r="F11">
        <f t="shared" si="3"/>
        <v>0.80326372809690549</v>
      </c>
      <c r="G11">
        <v>4.7132249254628979E-2</v>
      </c>
      <c r="H11">
        <v>0.95159979579839893</v>
      </c>
      <c r="I11" s="16">
        <v>17</v>
      </c>
      <c r="J11">
        <f t="shared" si="4"/>
        <v>-0.41199933878841183</v>
      </c>
      <c r="L11" s="93" t="s">
        <v>243</v>
      </c>
      <c r="M11" s="94"/>
      <c r="N11" s="94"/>
      <c r="O11" s="94"/>
      <c r="P11" s="94"/>
      <c r="Q11" s="94"/>
      <c r="R11" s="95"/>
    </row>
    <row r="12" spans="1:18" ht="15.75" thickBot="1" x14ac:dyDescent="0.3">
      <c r="A12" s="1">
        <v>43768</v>
      </c>
      <c r="B12" s="57">
        <v>36.430031</v>
      </c>
      <c r="C12" s="58">
        <f t="shared" si="0"/>
        <v>2.7052771242867102E-4</v>
      </c>
      <c r="D12" s="58">
        <f t="shared" si="1"/>
        <v>0.22573179004836677</v>
      </c>
      <c r="E12">
        <f t="shared" si="2"/>
        <v>-1.4884077541761549</v>
      </c>
      <c r="F12">
        <f t="shared" si="3"/>
        <v>0.51811352387967269</v>
      </c>
      <c r="G12">
        <v>7.2010763034715666E-2</v>
      </c>
      <c r="H12">
        <v>0.94770788351207835</v>
      </c>
      <c r="I12" s="16">
        <v>19</v>
      </c>
      <c r="J12">
        <f t="shared" si="4"/>
        <v>-0.42253042814161174</v>
      </c>
    </row>
    <row r="13" spans="1:18" ht="15.75" thickBot="1" x14ac:dyDescent="0.3">
      <c r="A13" s="1">
        <v>43769</v>
      </c>
      <c r="B13" s="57">
        <v>35.227528</v>
      </c>
      <c r="C13" s="58">
        <f t="shared" si="0"/>
        <v>-3.3565639546743388E-2</v>
      </c>
      <c r="D13" s="58">
        <f t="shared" si="1"/>
        <v>0.19189562278919473</v>
      </c>
      <c r="E13">
        <f t="shared" si="2"/>
        <v>-1.6508036860817075</v>
      </c>
      <c r="F13">
        <f t="shared" si="3"/>
        <v>0.10870633192393253</v>
      </c>
      <c r="G13">
        <v>7.3363800112053901E-2</v>
      </c>
      <c r="H13">
        <v>0.94461094269061596</v>
      </c>
      <c r="I13" s="16">
        <v>21</v>
      </c>
      <c r="J13">
        <f t="shared" si="4"/>
        <v>-0.46063607741985085</v>
      </c>
      <c r="L13" s="67" t="s">
        <v>224</v>
      </c>
      <c r="M13" s="62">
        <f>-M6-SUM(J3:J253)</f>
        <v>2.8792438684283184</v>
      </c>
    </row>
    <row r="14" spans="1:18" ht="15.75" thickBot="1" x14ac:dyDescent="0.3">
      <c r="A14" s="1">
        <v>43770</v>
      </c>
      <c r="B14" s="57">
        <v>35.887917000000002</v>
      </c>
      <c r="C14" s="58">
        <f t="shared" si="0"/>
        <v>1.8572842604009397E-2</v>
      </c>
      <c r="D14" s="58">
        <f t="shared" si="1"/>
        <v>0.24403410493994751</v>
      </c>
      <c r="E14">
        <f t="shared" si="2"/>
        <v>-1.4104472891124116</v>
      </c>
      <c r="F14">
        <f t="shared" si="3"/>
        <v>0.74516536731852279</v>
      </c>
      <c r="G14">
        <v>8.045182465418807E-2</v>
      </c>
      <c r="H14">
        <v>0.94155875934719035</v>
      </c>
      <c r="I14" s="16">
        <v>23</v>
      </c>
      <c r="J14">
        <f t="shared" si="4"/>
        <v>-0.49113981802507262</v>
      </c>
      <c r="L14" s="67" t="s">
        <v>239</v>
      </c>
      <c r="M14" s="59">
        <v>2.492</v>
      </c>
    </row>
    <row r="15" spans="1:18" ht="15.75" thickBot="1" x14ac:dyDescent="0.3">
      <c r="A15" s="1">
        <v>43773</v>
      </c>
      <c r="B15" s="57">
        <v>36.016055999999999</v>
      </c>
      <c r="C15" s="58">
        <f t="shared" si="0"/>
        <v>3.5641740032743745E-3</v>
      </c>
      <c r="D15" s="58">
        <f t="shared" si="1"/>
        <v>0.22902543633921249</v>
      </c>
      <c r="E15">
        <f t="shared" si="2"/>
        <v>-1.4739222058792629</v>
      </c>
      <c r="F15">
        <f t="shared" si="3"/>
        <v>0.56335943899229224</v>
      </c>
      <c r="G15">
        <v>8.2147725326078364E-2</v>
      </c>
      <c r="H15">
        <v>0.92475509975625747</v>
      </c>
      <c r="I15" s="16">
        <v>25</v>
      </c>
      <c r="J15">
        <f t="shared" si="4"/>
        <v>-0.50659793552330179</v>
      </c>
      <c r="L15" s="67" t="s">
        <v>222</v>
      </c>
      <c r="M15" s="59" t="str">
        <f>IF(M13&gt;M14,"Se rechaza H0","Se acepto H0")</f>
        <v>Se rechaza H0</v>
      </c>
    </row>
    <row r="16" spans="1:18" x14ac:dyDescent="0.25">
      <c r="A16" s="1">
        <v>43774</v>
      </c>
      <c r="B16" s="57">
        <v>36.361033999999997</v>
      </c>
      <c r="C16" s="58">
        <f t="shared" si="0"/>
        <v>9.532867721042209E-3</v>
      </c>
      <c r="D16" s="58">
        <f t="shared" si="1"/>
        <v>0.2349941300569803</v>
      </c>
      <c r="E16">
        <f t="shared" si="2"/>
        <v>-1.4481947436308804</v>
      </c>
      <c r="F16">
        <f t="shared" si="3"/>
        <v>0.64135916862894204</v>
      </c>
      <c r="G16">
        <v>9.3906013265318208E-2</v>
      </c>
      <c r="H16">
        <v>0.91703545868188852</v>
      </c>
      <c r="I16" s="16">
        <v>27</v>
      </c>
      <c r="J16">
        <f t="shared" si="4"/>
        <v>-0.52222978663234632</v>
      </c>
    </row>
    <row r="17" spans="1:10" x14ac:dyDescent="0.25">
      <c r="A17" s="1">
        <v>43775</v>
      </c>
      <c r="B17" s="57">
        <v>35.67107</v>
      </c>
      <c r="C17" s="58">
        <f t="shared" si="0"/>
        <v>-1.9157710631297554E-2</v>
      </c>
      <c r="D17" s="58">
        <f t="shared" si="1"/>
        <v>0.20630355170464054</v>
      </c>
      <c r="E17">
        <f t="shared" si="2"/>
        <v>-1.5784066428406196</v>
      </c>
      <c r="F17">
        <f t="shared" si="3"/>
        <v>0.25356423739575251</v>
      </c>
      <c r="G17">
        <v>0.10196233672329266</v>
      </c>
      <c r="H17">
        <v>0.91296964115766344</v>
      </c>
      <c r="I17" s="16">
        <v>29</v>
      </c>
      <c r="J17">
        <f t="shared" si="4"/>
        <v>-0.54587590227025506</v>
      </c>
    </row>
    <row r="18" spans="1:10" x14ac:dyDescent="0.25">
      <c r="A18" s="1">
        <v>43776</v>
      </c>
      <c r="B18" s="57">
        <v>36.193474000000002</v>
      </c>
      <c r="C18" s="58">
        <f t="shared" si="0"/>
        <v>1.4538830219499508E-2</v>
      </c>
      <c r="D18" s="58">
        <f t="shared" si="1"/>
        <v>0.24000009255543761</v>
      </c>
      <c r="E18">
        <f t="shared" si="2"/>
        <v>-1.4271159699925633</v>
      </c>
      <c r="F18">
        <f t="shared" si="3"/>
        <v>0.70128088940674527</v>
      </c>
      <c r="G18">
        <v>0.10310083010210511</v>
      </c>
      <c r="H18">
        <v>0.90955448101692205</v>
      </c>
      <c r="I18" s="16">
        <v>31</v>
      </c>
      <c r="J18">
        <f t="shared" si="4"/>
        <v>-0.57739728619677544</v>
      </c>
    </row>
    <row r="19" spans="1:10" x14ac:dyDescent="0.25">
      <c r="A19" s="1">
        <v>43777</v>
      </c>
      <c r="B19" s="57">
        <v>35.355659000000003</v>
      </c>
      <c r="C19" s="58">
        <f t="shared" si="0"/>
        <v>-2.3420361940919909E-2</v>
      </c>
      <c r="D19" s="58">
        <f t="shared" si="1"/>
        <v>0.20204090039501821</v>
      </c>
      <c r="E19">
        <f t="shared" si="2"/>
        <v>-1.5992851248736142</v>
      </c>
      <c r="F19">
        <f t="shared" si="3"/>
        <v>0.20391109999533022</v>
      </c>
      <c r="G19">
        <v>0.10398634863798827</v>
      </c>
      <c r="H19">
        <v>0.90815293738501035</v>
      </c>
      <c r="I19" s="16">
        <v>33</v>
      </c>
      <c r="J19">
        <f t="shared" si="4"/>
        <v>-0.61150263461202559</v>
      </c>
    </row>
    <row r="20" spans="1:10" x14ac:dyDescent="0.25">
      <c r="A20" s="1">
        <v>43780</v>
      </c>
      <c r="B20" s="57">
        <v>36.016055999999999</v>
      </c>
      <c r="C20" s="58">
        <f t="shared" si="0"/>
        <v>1.8506374631675804E-2</v>
      </c>
      <c r="D20" s="58">
        <f t="shared" si="1"/>
        <v>0.24396763696761392</v>
      </c>
      <c r="E20">
        <f t="shared" si="2"/>
        <v>-1.4107196978644163</v>
      </c>
      <c r="F20">
        <f t="shared" si="3"/>
        <v>0.74447626959344149</v>
      </c>
      <c r="G20">
        <v>0.10870633192393253</v>
      </c>
      <c r="H20">
        <v>0.90500249801897215</v>
      </c>
      <c r="I20" s="16">
        <v>35</v>
      </c>
      <c r="J20">
        <f t="shared" si="4"/>
        <v>-0.63767070567563333</v>
      </c>
    </row>
    <row r="21" spans="1:10" x14ac:dyDescent="0.25">
      <c r="A21" s="1">
        <v>43781</v>
      </c>
      <c r="B21" s="57">
        <v>34.695270999999998</v>
      </c>
      <c r="C21" s="58">
        <f t="shared" si="0"/>
        <v>-3.7361443782900974E-2</v>
      </c>
      <c r="D21" s="58">
        <f t="shared" si="1"/>
        <v>0.18809981855303715</v>
      </c>
      <c r="E21">
        <f t="shared" si="2"/>
        <v>-1.6707825073059359</v>
      </c>
      <c r="F21">
        <f t="shared" si="3"/>
        <v>8.2147725326078364E-2</v>
      </c>
      <c r="G21">
        <v>0.13569559650159377</v>
      </c>
      <c r="H21">
        <v>0.90045184046897175</v>
      </c>
      <c r="I21" s="16">
        <v>37</v>
      </c>
      <c r="J21">
        <f t="shared" si="4"/>
        <v>-0.63452124015679578</v>
      </c>
    </row>
    <row r="22" spans="1:10" x14ac:dyDescent="0.25">
      <c r="A22" s="1">
        <v>43782</v>
      </c>
      <c r="B22" s="57">
        <v>34.606560000000002</v>
      </c>
      <c r="C22" s="58">
        <f t="shared" si="0"/>
        <v>-2.5601357763019093E-3</v>
      </c>
      <c r="D22" s="58">
        <f t="shared" si="1"/>
        <v>0.2229011265596362</v>
      </c>
      <c r="E22">
        <f t="shared" si="2"/>
        <v>-1.5010269844997381</v>
      </c>
      <c r="F22">
        <f t="shared" si="3"/>
        <v>0.47848507584319178</v>
      </c>
      <c r="G22">
        <v>0.14261640099115588</v>
      </c>
      <c r="H22">
        <v>0.89966553907311964</v>
      </c>
      <c r="I22" s="16">
        <v>39</v>
      </c>
      <c r="J22">
        <f t="shared" si="4"/>
        <v>-0.65986800915368504</v>
      </c>
    </row>
    <row r="23" spans="1:10" x14ac:dyDescent="0.25">
      <c r="A23" s="1">
        <v>43783</v>
      </c>
      <c r="B23" s="57">
        <v>34.458710000000004</v>
      </c>
      <c r="C23" s="58">
        <f t="shared" si="0"/>
        <v>-4.2814637762883835E-3</v>
      </c>
      <c r="D23" s="58">
        <f t="shared" si="1"/>
        <v>0.22117979855964973</v>
      </c>
      <c r="E23">
        <f t="shared" si="2"/>
        <v>-1.5087793400883458</v>
      </c>
      <c r="F23">
        <f t="shared" si="3"/>
        <v>0.4542204402342625</v>
      </c>
      <c r="G23">
        <v>0.14821182274920544</v>
      </c>
      <c r="H23">
        <v>0.89663834488297145</v>
      </c>
      <c r="I23" s="16">
        <v>41</v>
      </c>
      <c r="J23">
        <f t="shared" si="4"/>
        <v>-0.68256571635117658</v>
      </c>
    </row>
    <row r="24" spans="1:10" x14ac:dyDescent="0.25">
      <c r="A24" s="1">
        <v>43784</v>
      </c>
      <c r="B24" s="57">
        <v>34.675556</v>
      </c>
      <c r="C24" s="58">
        <f t="shared" si="0"/>
        <v>6.2732049872269357E-3</v>
      </c>
      <c r="D24" s="58">
        <f t="shared" si="1"/>
        <v>0.23173446732316505</v>
      </c>
      <c r="E24">
        <f t="shared" si="2"/>
        <v>-1.4621631001991056</v>
      </c>
      <c r="F24">
        <f t="shared" si="3"/>
        <v>0.59951592071913229</v>
      </c>
      <c r="G24">
        <v>0.15096228841627052</v>
      </c>
      <c r="H24">
        <v>0.89528552681188134</v>
      </c>
      <c r="I24" s="16">
        <v>43</v>
      </c>
      <c r="J24">
        <f t="shared" si="4"/>
        <v>-0.71048388707079946</v>
      </c>
    </row>
    <row r="25" spans="1:10" x14ac:dyDescent="0.25">
      <c r="A25" s="1">
        <v>43788</v>
      </c>
      <c r="B25" s="57">
        <v>34.123584999999999</v>
      </c>
      <c r="C25" s="58">
        <f t="shared" si="0"/>
        <v>-1.6046213235454607E-2</v>
      </c>
      <c r="D25" s="58">
        <f t="shared" si="1"/>
        <v>0.2094150491004835</v>
      </c>
      <c r="E25">
        <f t="shared" si="2"/>
        <v>-1.563437115408465</v>
      </c>
      <c r="F25">
        <f t="shared" si="3"/>
        <v>0.29272836918559408</v>
      </c>
      <c r="G25">
        <v>0.15126895358507969</v>
      </c>
      <c r="H25">
        <v>0.89124344905414676</v>
      </c>
      <c r="I25" s="16">
        <v>45</v>
      </c>
      <c r="J25">
        <f t="shared" si="4"/>
        <v>-0.73637556260702097</v>
      </c>
    </row>
    <row r="26" spans="1:10" x14ac:dyDescent="0.25">
      <c r="A26" s="1">
        <v>43789</v>
      </c>
      <c r="B26" s="57">
        <v>33.896881</v>
      </c>
      <c r="C26" s="58">
        <f t="shared" si="0"/>
        <v>-6.6657831900562283E-3</v>
      </c>
      <c r="D26" s="58">
        <f t="shared" si="1"/>
        <v>0.21879547914588188</v>
      </c>
      <c r="E26">
        <f t="shared" si="2"/>
        <v>-1.519617870686705</v>
      </c>
      <c r="F26">
        <f t="shared" si="3"/>
        <v>0.42060028974360991</v>
      </c>
      <c r="G26">
        <v>0.15324577834099015</v>
      </c>
      <c r="H26">
        <v>0.87573360623086682</v>
      </c>
      <c r="I26" s="16">
        <v>47</v>
      </c>
      <c r="J26">
        <f t="shared" si="4"/>
        <v>-0.74170867270950802</v>
      </c>
    </row>
    <row r="27" spans="1:10" x14ac:dyDescent="0.25">
      <c r="A27" s="1">
        <v>43790</v>
      </c>
      <c r="B27" s="57">
        <v>33.689895999999997</v>
      </c>
      <c r="C27" s="58">
        <f t="shared" si="0"/>
        <v>-6.1250338096275536E-3</v>
      </c>
      <c r="D27" s="58">
        <f t="shared" si="1"/>
        <v>0.21933622852631057</v>
      </c>
      <c r="E27">
        <f t="shared" si="2"/>
        <v>-1.517149436444067</v>
      </c>
      <c r="F27">
        <f t="shared" si="3"/>
        <v>0.42821546659846799</v>
      </c>
      <c r="G27">
        <v>0.15446303967209057</v>
      </c>
      <c r="H27">
        <v>0.87218270064628478</v>
      </c>
      <c r="I27" s="16">
        <v>49</v>
      </c>
      <c r="J27">
        <f t="shared" si="4"/>
        <v>-0.76622604457715648</v>
      </c>
    </row>
    <row r="28" spans="1:10" x14ac:dyDescent="0.25">
      <c r="A28" s="1">
        <v>43791</v>
      </c>
      <c r="B28" s="57">
        <v>33.561756000000003</v>
      </c>
      <c r="C28" s="58">
        <f t="shared" si="0"/>
        <v>-3.8107660186563106E-3</v>
      </c>
      <c r="D28" s="58">
        <f t="shared" si="1"/>
        <v>0.22165049631728179</v>
      </c>
      <c r="E28">
        <f t="shared" si="2"/>
        <v>-1.5066534785998897</v>
      </c>
      <c r="F28">
        <f t="shared" si="3"/>
        <v>0.46086119733722986</v>
      </c>
      <c r="G28">
        <v>0.15946421153637055</v>
      </c>
      <c r="H28">
        <v>0.86835690060664861</v>
      </c>
      <c r="I28" s="16">
        <v>51</v>
      </c>
      <c r="J28">
        <f t="shared" si="4"/>
        <v>-0.78503356636859456</v>
      </c>
    </row>
    <row r="29" spans="1:10" x14ac:dyDescent="0.25">
      <c r="A29" s="1">
        <v>43794</v>
      </c>
      <c r="B29" s="57">
        <v>33.680034999999997</v>
      </c>
      <c r="C29" s="58">
        <f t="shared" si="0"/>
        <v>3.5180241403717349E-3</v>
      </c>
      <c r="D29" s="58">
        <f t="shared" si="1"/>
        <v>0.22897928647630983</v>
      </c>
      <c r="E29">
        <f t="shared" si="2"/>
        <v>-1.4741237315874485</v>
      </c>
      <c r="F29">
        <f t="shared" si="3"/>
        <v>0.56273423992170313</v>
      </c>
      <c r="G29">
        <v>0.15976969000881711</v>
      </c>
      <c r="H29">
        <v>0.86433084315295905</v>
      </c>
      <c r="I29" s="16">
        <v>53</v>
      </c>
      <c r="J29">
        <f t="shared" si="4"/>
        <v>-0.80905407237883142</v>
      </c>
    </row>
    <row r="30" spans="1:10" x14ac:dyDescent="0.25">
      <c r="A30" s="1">
        <v>43795</v>
      </c>
      <c r="B30" s="57">
        <v>32.950648999999999</v>
      </c>
      <c r="C30" s="58">
        <f t="shared" si="0"/>
        <v>-2.1894271301579008E-2</v>
      </c>
      <c r="D30" s="58">
        <f t="shared" si="1"/>
        <v>0.2035669910343591</v>
      </c>
      <c r="E30">
        <f t="shared" si="2"/>
        <v>-1.5917601339999983</v>
      </c>
      <c r="F30">
        <f t="shared" si="3"/>
        <v>0.22110300014186524</v>
      </c>
      <c r="G30">
        <v>0.16301616223614782</v>
      </c>
      <c r="H30">
        <v>0.85382906382288604</v>
      </c>
      <c r="I30" s="16">
        <v>55</v>
      </c>
      <c r="J30">
        <f t="shared" si="4"/>
        <v>-0.81883922751401605</v>
      </c>
    </row>
    <row r="31" spans="1:10" x14ac:dyDescent="0.25">
      <c r="A31" s="1">
        <v>43796</v>
      </c>
      <c r="B31" s="57">
        <v>32.881653</v>
      </c>
      <c r="C31" s="58">
        <f t="shared" si="0"/>
        <v>-2.0961146174802419E-3</v>
      </c>
      <c r="D31" s="58">
        <f t="shared" si="1"/>
        <v>0.22336514771845786</v>
      </c>
      <c r="E31">
        <f t="shared" si="2"/>
        <v>-1.4989474129399178</v>
      </c>
      <c r="F31">
        <f t="shared" si="3"/>
        <v>0.4850114353466527</v>
      </c>
      <c r="G31">
        <v>0.16819179615662339</v>
      </c>
      <c r="H31">
        <v>0.84783504198457316</v>
      </c>
      <c r="I31" s="16">
        <v>57</v>
      </c>
      <c r="J31">
        <f t="shared" si="4"/>
        <v>-0.83239084859489021</v>
      </c>
    </row>
    <row r="32" spans="1:10" x14ac:dyDescent="0.25">
      <c r="A32" s="1">
        <v>43797</v>
      </c>
      <c r="B32" s="57">
        <v>33.098498999999997</v>
      </c>
      <c r="C32" s="58">
        <f t="shared" si="0"/>
        <v>6.5730912758413564E-3</v>
      </c>
      <c r="D32" s="58">
        <f t="shared" si="1"/>
        <v>0.23203435361177946</v>
      </c>
      <c r="E32">
        <f t="shared" si="2"/>
        <v>-1.4608698423651405</v>
      </c>
      <c r="F32">
        <f t="shared" si="3"/>
        <v>0.60344668507915422</v>
      </c>
      <c r="G32">
        <v>0.17132441413462632</v>
      </c>
      <c r="H32">
        <v>0.8423349474313665</v>
      </c>
      <c r="I32" s="16">
        <v>59</v>
      </c>
      <c r="J32">
        <f t="shared" si="4"/>
        <v>-0.84891333819600068</v>
      </c>
    </row>
    <row r="33" spans="1:10" x14ac:dyDescent="0.25">
      <c r="A33" s="1">
        <v>43798</v>
      </c>
      <c r="B33" s="57">
        <v>33.315342000000001</v>
      </c>
      <c r="C33" s="58">
        <f t="shared" si="0"/>
        <v>6.5300776851473239E-3</v>
      </c>
      <c r="D33" s="58">
        <f t="shared" si="1"/>
        <v>0.23199134002108543</v>
      </c>
      <c r="E33">
        <f t="shared" si="2"/>
        <v>-1.4610552355078368</v>
      </c>
      <c r="F33">
        <f t="shared" si="3"/>
        <v>0.60288383087939212</v>
      </c>
      <c r="G33">
        <v>0.17503173270930947</v>
      </c>
      <c r="H33">
        <v>0.83131748601576394</v>
      </c>
      <c r="I33" s="16">
        <v>61</v>
      </c>
      <c r="J33">
        <f t="shared" si="4"/>
        <v>-0.85607179770011643</v>
      </c>
    </row>
    <row r="34" spans="1:10" x14ac:dyDescent="0.25">
      <c r="A34" s="1">
        <v>43801</v>
      </c>
      <c r="B34" s="57">
        <v>33.364623999999999</v>
      </c>
      <c r="C34" s="58">
        <f t="shared" si="0"/>
        <v>1.4781653899858431E-3</v>
      </c>
      <c r="D34" s="58">
        <f t="shared" si="1"/>
        <v>0.22693942772592396</v>
      </c>
      <c r="E34">
        <f t="shared" si="2"/>
        <v>-1.4830721353201732</v>
      </c>
      <c r="F34">
        <f t="shared" si="3"/>
        <v>0.53483796475052481</v>
      </c>
      <c r="G34">
        <v>0.17634599583347171</v>
      </c>
      <c r="H34">
        <v>0.82842576827839842</v>
      </c>
      <c r="I34" s="16">
        <v>63</v>
      </c>
      <c r="J34">
        <f t="shared" si="4"/>
        <v>-0.87799575924250994</v>
      </c>
    </row>
    <row r="35" spans="1:10" x14ac:dyDescent="0.25">
      <c r="A35" s="1">
        <v>43802</v>
      </c>
      <c r="B35" s="57">
        <v>33.236491999999998</v>
      </c>
      <c r="C35" s="58">
        <f t="shared" si="0"/>
        <v>-3.8477480793138947E-3</v>
      </c>
      <c r="D35" s="58">
        <f t="shared" si="1"/>
        <v>0.22161351425662421</v>
      </c>
      <c r="E35">
        <f t="shared" si="2"/>
        <v>-1.5068203410559484</v>
      </c>
      <c r="F35">
        <f t="shared" si="3"/>
        <v>0.46033953372452463</v>
      </c>
      <c r="G35">
        <v>0.17663246802005242</v>
      </c>
      <c r="H35">
        <v>0.82552236629444431</v>
      </c>
      <c r="I35" s="16">
        <v>65</v>
      </c>
      <c r="J35">
        <f t="shared" si="4"/>
        <v>-0.90110273687730447</v>
      </c>
    </row>
    <row r="36" spans="1:10" x14ac:dyDescent="0.25">
      <c r="A36" s="1">
        <v>43803</v>
      </c>
      <c r="B36" s="57">
        <v>33.236491999999998</v>
      </c>
      <c r="C36" s="58">
        <f t="shared" si="0"/>
        <v>0</v>
      </c>
      <c r="D36" s="58">
        <f t="shared" si="1"/>
        <v>0.22546126233593811</v>
      </c>
      <c r="E36">
        <f t="shared" si="2"/>
        <v>-1.4896069204461906</v>
      </c>
      <c r="F36">
        <f t="shared" si="3"/>
        <v>0.5143493042621945</v>
      </c>
      <c r="G36">
        <v>0.18336086814256611</v>
      </c>
      <c r="H36">
        <v>0.82478001181864091</v>
      </c>
      <c r="I36" s="16">
        <v>67</v>
      </c>
      <c r="J36">
        <f t="shared" si="4"/>
        <v>-0.91771638530595179</v>
      </c>
    </row>
    <row r="37" spans="1:10" x14ac:dyDescent="0.25">
      <c r="A37" s="1">
        <v>43804</v>
      </c>
      <c r="B37" s="57">
        <v>32.802799</v>
      </c>
      <c r="C37" s="58">
        <f t="shared" si="0"/>
        <v>-1.3134581803489873E-2</v>
      </c>
      <c r="D37" s="58">
        <f t="shared" si="1"/>
        <v>0.21232668053244824</v>
      </c>
      <c r="E37">
        <f t="shared" si="2"/>
        <v>-1.549629244441237</v>
      </c>
      <c r="F37">
        <f t="shared" si="3"/>
        <v>0.33116608565951033</v>
      </c>
      <c r="G37">
        <v>0.18374205064976848</v>
      </c>
      <c r="H37">
        <v>0.81630590597460284</v>
      </c>
      <c r="I37" s="16">
        <v>69</v>
      </c>
      <c r="J37">
        <f t="shared" si="4"/>
        <v>-0.93155658576729206</v>
      </c>
    </row>
    <row r="38" spans="1:10" x14ac:dyDescent="0.25">
      <c r="A38" s="1">
        <v>43805</v>
      </c>
      <c r="B38" s="57">
        <v>32.566242000000003</v>
      </c>
      <c r="C38" s="58">
        <f t="shared" si="0"/>
        <v>-7.2376167376062527E-3</v>
      </c>
      <c r="D38" s="58">
        <f t="shared" si="1"/>
        <v>0.21822364559833185</v>
      </c>
      <c r="E38">
        <f t="shared" si="2"/>
        <v>-1.5222348448259369</v>
      </c>
      <c r="F38">
        <f t="shared" si="3"/>
        <v>0.41255924976773473</v>
      </c>
      <c r="G38">
        <v>0.18746355356344166</v>
      </c>
      <c r="H38">
        <v>0.80831210237183582</v>
      </c>
      <c r="I38" s="16">
        <v>71</v>
      </c>
      <c r="J38">
        <f t="shared" si="4"/>
        <v>-0.94083700928780911</v>
      </c>
    </row>
    <row r="39" spans="1:10" x14ac:dyDescent="0.25">
      <c r="A39" s="1">
        <v>43808</v>
      </c>
      <c r="B39" s="57">
        <v>32.457816999999999</v>
      </c>
      <c r="C39" s="58">
        <f t="shared" si="0"/>
        <v>-3.3349225550271095E-3</v>
      </c>
      <c r="D39" s="58">
        <f t="shared" si="1"/>
        <v>0.22212633978091101</v>
      </c>
      <c r="E39">
        <f t="shared" si="2"/>
        <v>-1.5045089608725644</v>
      </c>
      <c r="F39">
        <f t="shared" si="3"/>
        <v>0.46757130466350122</v>
      </c>
      <c r="G39">
        <v>0.1895397705293671</v>
      </c>
      <c r="H39">
        <v>0.80326372809690549</v>
      </c>
      <c r="I39" s="16">
        <v>73</v>
      </c>
      <c r="J39">
        <f t="shared" si="4"/>
        <v>-0.95657558926502606</v>
      </c>
    </row>
    <row r="40" spans="1:10" x14ac:dyDescent="0.25">
      <c r="A40" s="1">
        <v>43809</v>
      </c>
      <c r="B40" s="57">
        <v>32.783085</v>
      </c>
      <c r="C40" s="58">
        <f t="shared" si="0"/>
        <v>9.9713733285145111E-3</v>
      </c>
      <c r="D40" s="58">
        <f t="shared" si="1"/>
        <v>0.23543263566445261</v>
      </c>
      <c r="E40">
        <f t="shared" si="2"/>
        <v>-1.4463304545791948</v>
      </c>
      <c r="F40">
        <f t="shared" si="3"/>
        <v>0.64682970625564906</v>
      </c>
      <c r="G40">
        <v>0.19431700642146293</v>
      </c>
      <c r="H40">
        <v>0.802895323702422</v>
      </c>
      <c r="I40" s="16">
        <v>75</v>
      </c>
      <c r="J40">
        <f t="shared" si="4"/>
        <v>-0.97478627671621376</v>
      </c>
    </row>
    <row r="41" spans="1:10" x14ac:dyDescent="0.25">
      <c r="A41" s="1">
        <v>43810</v>
      </c>
      <c r="B41" s="57">
        <v>33.818030999999998</v>
      </c>
      <c r="C41" s="58">
        <f t="shared" si="0"/>
        <v>3.1081440636434466E-2</v>
      </c>
      <c r="D41" s="58">
        <f t="shared" si="1"/>
        <v>0.25654270297237258</v>
      </c>
      <c r="E41">
        <f t="shared" si="2"/>
        <v>-1.3604601449050333</v>
      </c>
      <c r="F41">
        <f t="shared" si="3"/>
        <v>0.85382906382288604</v>
      </c>
      <c r="G41">
        <v>0.20321537620769095</v>
      </c>
      <c r="H41">
        <v>0.79184414374701007</v>
      </c>
      <c r="I41" s="16">
        <v>77</v>
      </c>
      <c r="J41">
        <f t="shared" si="4"/>
        <v>-0.97030953841801759</v>
      </c>
    </row>
    <row r="42" spans="1:10" x14ac:dyDescent="0.25">
      <c r="A42" s="1">
        <v>43812</v>
      </c>
      <c r="B42" s="57">
        <v>33.266060000000003</v>
      </c>
      <c r="C42" s="58">
        <f t="shared" si="0"/>
        <v>-1.645646377733585E-2</v>
      </c>
      <c r="D42" s="58">
        <f t="shared" si="1"/>
        <v>0.20900479855860227</v>
      </c>
      <c r="E42">
        <f t="shared" si="2"/>
        <v>-1.5653980676703567</v>
      </c>
      <c r="F42">
        <f t="shared" si="3"/>
        <v>0.28744174326435545</v>
      </c>
      <c r="G42">
        <v>0.20340116974823128</v>
      </c>
      <c r="H42">
        <v>0.7871865619201962</v>
      </c>
      <c r="I42" s="16">
        <v>79</v>
      </c>
      <c r="J42">
        <f t="shared" si="4"/>
        <v>-0.98825991675178837</v>
      </c>
    </row>
    <row r="43" spans="1:10" x14ac:dyDescent="0.25">
      <c r="A43" s="1">
        <v>43815</v>
      </c>
      <c r="B43" s="57">
        <v>33.335056000000002</v>
      </c>
      <c r="C43" s="58">
        <f t="shared" si="0"/>
        <v>2.0719179745401894E-3</v>
      </c>
      <c r="D43" s="58">
        <f t="shared" si="1"/>
        <v>0.22753318031047828</v>
      </c>
      <c r="E43">
        <f t="shared" si="2"/>
        <v>-1.4804592037072615</v>
      </c>
      <c r="F43">
        <f t="shared" si="3"/>
        <v>0.5430076150273575</v>
      </c>
      <c r="G43">
        <v>0.20391109999533022</v>
      </c>
      <c r="H43">
        <v>0.78252635658735192</v>
      </c>
      <c r="I43" s="16">
        <v>81</v>
      </c>
      <c r="J43">
        <f t="shared" si="4"/>
        <v>-1.0054806819805246</v>
      </c>
    </row>
    <row r="44" spans="1:10" x14ac:dyDescent="0.25">
      <c r="A44" s="1">
        <v>43816</v>
      </c>
      <c r="B44" s="57">
        <v>33.295628000000001</v>
      </c>
      <c r="C44" s="58">
        <f t="shared" si="0"/>
        <v>-1.1834789089656388E-3</v>
      </c>
      <c r="D44" s="58">
        <f t="shared" si="1"/>
        <v>0.22427778342697247</v>
      </c>
      <c r="E44">
        <f t="shared" si="2"/>
        <v>-1.4948698908369777</v>
      </c>
      <c r="F44">
        <f t="shared" si="3"/>
        <v>0.49781803678701875</v>
      </c>
      <c r="G44">
        <v>0.20406736062576425</v>
      </c>
      <c r="H44">
        <v>0.78204603994702937</v>
      </c>
      <c r="I44" s="16">
        <v>83</v>
      </c>
      <c r="J44">
        <f t="shared" si="4"/>
        <v>-1.0293245236138737</v>
      </c>
    </row>
    <row r="45" spans="1:10" x14ac:dyDescent="0.25">
      <c r="A45" s="1">
        <v>43817</v>
      </c>
      <c r="B45" s="57">
        <v>33.699748999999997</v>
      </c>
      <c r="C45" s="58">
        <f t="shared" si="0"/>
        <v>1.20642921837115E-2</v>
      </c>
      <c r="D45" s="58">
        <f t="shared" si="1"/>
        <v>0.2375255545196496</v>
      </c>
      <c r="E45">
        <f t="shared" si="2"/>
        <v>-1.4374800633182163</v>
      </c>
      <c r="F45">
        <f t="shared" si="3"/>
        <v>0.67237166506907664</v>
      </c>
      <c r="G45">
        <v>0.20440370297337879</v>
      </c>
      <c r="H45">
        <v>0.77572835926034323</v>
      </c>
      <c r="I45" s="16">
        <v>85</v>
      </c>
      <c r="J45">
        <f t="shared" si="4"/>
        <v>-1.0438933254170939</v>
      </c>
    </row>
    <row r="46" spans="1:10" x14ac:dyDescent="0.25">
      <c r="A46" s="1">
        <v>43818</v>
      </c>
      <c r="B46" s="57">
        <v>34.015160000000002</v>
      </c>
      <c r="C46" s="58">
        <f t="shared" si="0"/>
        <v>9.3159183337427707E-3</v>
      </c>
      <c r="D46" s="58">
        <f t="shared" si="1"/>
        <v>0.23477718066968087</v>
      </c>
      <c r="E46">
        <f t="shared" si="2"/>
        <v>-1.4491183819960556</v>
      </c>
      <c r="F46">
        <f t="shared" si="3"/>
        <v>0.63863799447031733</v>
      </c>
      <c r="G46">
        <v>0.20768685420283486</v>
      </c>
      <c r="H46">
        <v>0.77187546577385724</v>
      </c>
      <c r="I46" s="16">
        <v>87</v>
      </c>
      <c r="J46">
        <f t="shared" si="4"/>
        <v>-1.0570283154176832</v>
      </c>
    </row>
    <row r="47" spans="1:10" x14ac:dyDescent="0.25">
      <c r="A47" s="1">
        <v>43819</v>
      </c>
      <c r="B47" s="57">
        <v>34.350285</v>
      </c>
      <c r="C47" s="58">
        <f t="shared" si="0"/>
        <v>9.8040079840651956E-3</v>
      </c>
      <c r="D47" s="58">
        <f t="shared" si="1"/>
        <v>0.2352652703200033</v>
      </c>
      <c r="E47">
        <f t="shared" si="2"/>
        <v>-1.4470415915924455</v>
      </c>
      <c r="F47">
        <f t="shared" si="3"/>
        <v>0.64474646314720385</v>
      </c>
      <c r="G47">
        <v>0.21834482350618539</v>
      </c>
      <c r="H47">
        <v>0.77165417284213333</v>
      </c>
      <c r="I47" s="16">
        <v>89</v>
      </c>
      <c r="J47">
        <f t="shared" si="4"/>
        <v>-1.0632392871922727</v>
      </c>
    </row>
    <row r="48" spans="1:10" x14ac:dyDescent="0.25">
      <c r="A48" s="1">
        <v>43822</v>
      </c>
      <c r="B48" s="57">
        <v>33.640613999999999</v>
      </c>
      <c r="C48" s="58">
        <f t="shared" si="0"/>
        <v>-2.087622855813407E-2</v>
      </c>
      <c r="D48" s="58">
        <f t="shared" si="1"/>
        <v>0.20458503377780404</v>
      </c>
      <c r="E48">
        <f t="shared" si="2"/>
        <v>-1.5867715768311919</v>
      </c>
      <c r="F48">
        <f t="shared" si="3"/>
        <v>0.23294307978210266</v>
      </c>
      <c r="G48">
        <v>0.22110300014186524</v>
      </c>
      <c r="H48">
        <v>0.75254051749861228</v>
      </c>
      <c r="I48" s="16">
        <v>91</v>
      </c>
      <c r="J48">
        <f t="shared" si="4"/>
        <v>-1.0534374047546455</v>
      </c>
    </row>
    <row r="49" spans="1:10" x14ac:dyDescent="0.25">
      <c r="A49" s="1">
        <v>43823</v>
      </c>
      <c r="B49" s="57">
        <v>33.325198999999998</v>
      </c>
      <c r="C49" s="58">
        <f t="shared" si="0"/>
        <v>-9.420249479220013E-3</v>
      </c>
      <c r="D49" s="58">
        <f t="shared" si="1"/>
        <v>0.21604101285671809</v>
      </c>
      <c r="E49">
        <f t="shared" si="2"/>
        <v>-1.5322870149851646</v>
      </c>
      <c r="F49">
        <f t="shared" si="3"/>
        <v>0.38204026852918227</v>
      </c>
      <c r="G49">
        <v>0.2255044105775362</v>
      </c>
      <c r="H49">
        <v>0.74516536731852279</v>
      </c>
      <c r="I49" s="16">
        <v>93</v>
      </c>
      <c r="J49">
        <f t="shared" si="4"/>
        <v>-1.0584052128624202</v>
      </c>
    </row>
    <row r="50" spans="1:10" x14ac:dyDescent="0.25">
      <c r="A50" s="1">
        <v>43825</v>
      </c>
      <c r="B50" s="57">
        <v>33.256207000000003</v>
      </c>
      <c r="C50" s="58">
        <f t="shared" si="0"/>
        <v>-2.0724111681491757E-3</v>
      </c>
      <c r="D50" s="58">
        <f t="shared" si="1"/>
        <v>0.22338885116778895</v>
      </c>
      <c r="E50">
        <f t="shared" si="2"/>
        <v>-1.4988412988394848</v>
      </c>
      <c r="F50">
        <f t="shared" si="3"/>
        <v>0.4853445778372148</v>
      </c>
      <c r="G50">
        <v>0.229470749165575</v>
      </c>
      <c r="H50">
        <v>0.74460794530257668</v>
      </c>
      <c r="I50" s="16">
        <v>95</v>
      </c>
      <c r="J50">
        <f t="shared" si="4"/>
        <v>-1.0737403981959961</v>
      </c>
    </row>
    <row r="51" spans="1:10" x14ac:dyDescent="0.25">
      <c r="A51" s="1">
        <v>43826</v>
      </c>
      <c r="B51" s="57">
        <v>34.379855999999997</v>
      </c>
      <c r="C51" s="58">
        <f t="shared" si="0"/>
        <v>3.3229385092588895E-2</v>
      </c>
      <c r="D51" s="58">
        <f t="shared" si="1"/>
        <v>0.25869064742852699</v>
      </c>
      <c r="E51">
        <f t="shared" si="2"/>
        <v>-1.3521223426333506</v>
      </c>
      <c r="F51">
        <f t="shared" si="3"/>
        <v>0.86835690060664861</v>
      </c>
      <c r="G51">
        <v>0.22991396728076535</v>
      </c>
      <c r="H51">
        <v>0.74447626959344149</v>
      </c>
      <c r="I51" s="16">
        <v>97</v>
      </c>
      <c r="J51">
        <f t="shared" si="4"/>
        <v>-1.0954005529734365</v>
      </c>
    </row>
    <row r="52" spans="1:10" x14ac:dyDescent="0.25">
      <c r="A52" s="1">
        <v>43829</v>
      </c>
      <c r="B52" s="57">
        <v>34.379855999999997</v>
      </c>
      <c r="C52" s="58">
        <f t="shared" si="0"/>
        <v>0</v>
      </c>
      <c r="D52" s="58">
        <f t="shared" si="1"/>
        <v>0.22546126233593811</v>
      </c>
      <c r="E52">
        <f t="shared" si="2"/>
        <v>-1.4896069204461906</v>
      </c>
      <c r="F52">
        <f t="shared" si="3"/>
        <v>0.5143493042621945</v>
      </c>
      <c r="G52">
        <v>0.23294307978210266</v>
      </c>
      <c r="H52">
        <v>0.73997689099160646</v>
      </c>
      <c r="I52" s="16">
        <v>99</v>
      </c>
      <c r="J52">
        <f t="shared" si="4"/>
        <v>-1.105938828671176</v>
      </c>
    </row>
    <row r="53" spans="1:10" x14ac:dyDescent="0.25">
      <c r="A53" s="1">
        <v>43830</v>
      </c>
      <c r="B53" s="57">
        <v>34.379855999999997</v>
      </c>
      <c r="C53" s="58">
        <f t="shared" si="0"/>
        <v>0</v>
      </c>
      <c r="D53" s="58">
        <f t="shared" si="1"/>
        <v>0.22546126233593811</v>
      </c>
      <c r="E53">
        <f t="shared" si="2"/>
        <v>-1.4896069204461906</v>
      </c>
      <c r="F53">
        <f t="shared" si="3"/>
        <v>0.5143493042621945</v>
      </c>
      <c r="G53">
        <v>0.23459212402777382</v>
      </c>
      <c r="H53">
        <v>0.73607127607665457</v>
      </c>
      <c r="I53" s="16">
        <v>101</v>
      </c>
      <c r="J53">
        <f t="shared" si="4"/>
        <v>-1.1194434039041326</v>
      </c>
    </row>
    <row r="54" spans="1:10" x14ac:dyDescent="0.25">
      <c r="A54" s="1">
        <v>43832</v>
      </c>
      <c r="B54" s="57">
        <v>34.852974000000003</v>
      </c>
      <c r="C54" s="58">
        <f t="shared" si="0"/>
        <v>1.3667659260522637E-2</v>
      </c>
      <c r="D54" s="58">
        <f t="shared" si="1"/>
        <v>0.23912892159646074</v>
      </c>
      <c r="E54">
        <f t="shared" si="2"/>
        <v>-1.4307524515800916</v>
      </c>
      <c r="F54">
        <f t="shared" si="3"/>
        <v>0.69126915554020618</v>
      </c>
      <c r="G54">
        <v>0.23535486518200138</v>
      </c>
      <c r="H54">
        <v>0.72495117073418769</v>
      </c>
      <c r="I54" s="16">
        <v>103</v>
      </c>
      <c r="J54">
        <f t="shared" si="4"/>
        <v>-1.1233432269347432</v>
      </c>
    </row>
    <row r="55" spans="1:10" x14ac:dyDescent="0.25">
      <c r="A55" s="1">
        <v>43833</v>
      </c>
      <c r="B55" s="57">
        <v>34.862831</v>
      </c>
      <c r="C55" s="58">
        <f t="shared" si="0"/>
        <v>2.8277662620923642E-4</v>
      </c>
      <c r="D55" s="58">
        <f t="shared" si="1"/>
        <v>0.22574403896214734</v>
      </c>
      <c r="E55">
        <f t="shared" si="2"/>
        <v>-1.4883534925169628</v>
      </c>
      <c r="F55">
        <f t="shared" si="3"/>
        <v>0.51828381723644723</v>
      </c>
      <c r="G55">
        <v>0.24947217027961721</v>
      </c>
      <c r="H55">
        <v>0.71969919139403027</v>
      </c>
      <c r="I55" s="16">
        <v>105</v>
      </c>
      <c r="J55">
        <f t="shared" si="4"/>
        <v>-1.112874438408562</v>
      </c>
    </row>
    <row r="56" spans="1:10" x14ac:dyDescent="0.25">
      <c r="A56" s="1">
        <v>43836</v>
      </c>
      <c r="B56" s="57">
        <v>35.015610000000002</v>
      </c>
      <c r="C56" s="58">
        <f t="shared" si="0"/>
        <v>4.3727147099881045E-3</v>
      </c>
      <c r="D56" s="58">
        <f t="shared" si="1"/>
        <v>0.2298339770459262</v>
      </c>
      <c r="E56">
        <f t="shared" si="2"/>
        <v>-1.4703980696408578</v>
      </c>
      <c r="F56">
        <f t="shared" si="3"/>
        <v>0.57426553437171335</v>
      </c>
      <c r="G56">
        <v>0.25143466923146918</v>
      </c>
      <c r="H56">
        <v>0.71805598261104531</v>
      </c>
      <c r="I56" s="16">
        <v>107</v>
      </c>
      <c r="J56">
        <f t="shared" si="4"/>
        <v>-1.1282399019106919</v>
      </c>
    </row>
    <row r="57" spans="1:10" x14ac:dyDescent="0.25">
      <c r="A57" s="1">
        <v>43837</v>
      </c>
      <c r="B57" s="57">
        <v>34.547417000000003</v>
      </c>
      <c r="C57" s="58">
        <f t="shared" si="0"/>
        <v>-1.3461175857685527E-2</v>
      </c>
      <c r="D57" s="58">
        <f t="shared" si="1"/>
        <v>0.21200008647825258</v>
      </c>
      <c r="E57">
        <f t="shared" si="2"/>
        <v>-1.5511685963939221</v>
      </c>
      <c r="F57">
        <f t="shared" si="3"/>
        <v>0.32678154113006164</v>
      </c>
      <c r="G57">
        <v>0.25356423739575251</v>
      </c>
      <c r="H57">
        <v>0.71556173903055142</v>
      </c>
      <c r="I57" s="16">
        <v>109</v>
      </c>
      <c r="J57">
        <f t="shared" si="4"/>
        <v>-1.1418410704830766</v>
      </c>
    </row>
    <row r="58" spans="1:10" x14ac:dyDescent="0.25">
      <c r="A58" s="1">
        <v>43838</v>
      </c>
      <c r="B58" s="57">
        <v>34.517848999999998</v>
      </c>
      <c r="C58" s="58">
        <f t="shared" si="0"/>
        <v>-8.5623363287853861E-4</v>
      </c>
      <c r="D58" s="58">
        <f t="shared" si="1"/>
        <v>0.22460502870305957</v>
      </c>
      <c r="E58">
        <f t="shared" si="2"/>
        <v>-1.4934118473333371</v>
      </c>
      <c r="F58">
        <f t="shared" si="3"/>
        <v>0.50239866353252771</v>
      </c>
      <c r="G58">
        <v>0.28040059849225629</v>
      </c>
      <c r="H58">
        <v>0.71473913485390672</v>
      </c>
      <c r="I58" s="16">
        <v>111</v>
      </c>
      <c r="J58">
        <f t="shared" si="4"/>
        <v>-1.1170258093263752</v>
      </c>
    </row>
    <row r="59" spans="1:10" x14ac:dyDescent="0.25">
      <c r="A59" s="1">
        <v>43839</v>
      </c>
      <c r="B59" s="57">
        <v>35.316237999999998</v>
      </c>
      <c r="C59" s="58">
        <f t="shared" si="0"/>
        <v>2.2866305601273264E-2</v>
      </c>
      <c r="D59" s="58">
        <f t="shared" si="1"/>
        <v>0.24832756793721136</v>
      </c>
      <c r="E59">
        <f t="shared" si="2"/>
        <v>-1.3930065659004138</v>
      </c>
      <c r="F59">
        <f t="shared" si="3"/>
        <v>0.7871865619201962</v>
      </c>
      <c r="G59">
        <v>0.28295135172576691</v>
      </c>
      <c r="H59">
        <v>0.70730352631954929</v>
      </c>
      <c r="I59" s="16">
        <v>113</v>
      </c>
      <c r="J59">
        <f t="shared" si="4"/>
        <v>-1.1214909789222531</v>
      </c>
    </row>
    <row r="60" spans="1:10" x14ac:dyDescent="0.25">
      <c r="A60" s="1">
        <v>43840</v>
      </c>
      <c r="B60" s="57">
        <v>35.178241999999997</v>
      </c>
      <c r="C60" s="58">
        <f t="shared" si="0"/>
        <v>-3.9150916856523074E-3</v>
      </c>
      <c r="D60" s="58">
        <f t="shared" si="1"/>
        <v>0.22154617065028581</v>
      </c>
      <c r="E60">
        <f t="shared" si="2"/>
        <v>-1.5071242658449142</v>
      </c>
      <c r="F60">
        <f t="shared" si="3"/>
        <v>0.45938954690055295</v>
      </c>
      <c r="G60">
        <v>0.28566754046491449</v>
      </c>
      <c r="H60">
        <v>0.70608745563931963</v>
      </c>
      <c r="I60" s="16">
        <v>115</v>
      </c>
      <c r="J60">
        <f t="shared" si="4"/>
        <v>-1.1350635683095058</v>
      </c>
    </row>
    <row r="61" spans="1:10" x14ac:dyDescent="0.25">
      <c r="A61" s="1">
        <v>43843</v>
      </c>
      <c r="B61" s="57">
        <v>35.276809999999998</v>
      </c>
      <c r="C61" s="58">
        <f t="shared" si="0"/>
        <v>2.7980410633342881E-3</v>
      </c>
      <c r="D61" s="58">
        <f t="shared" si="1"/>
        <v>0.22825930339927239</v>
      </c>
      <c r="E61">
        <f t="shared" si="2"/>
        <v>-1.4772730006475818</v>
      </c>
      <c r="F61">
        <f t="shared" si="3"/>
        <v>0.55294478937519287</v>
      </c>
      <c r="G61">
        <v>0.28573170176027224</v>
      </c>
      <c r="H61">
        <v>0.70494684840752031</v>
      </c>
      <c r="I61" s="16">
        <v>117</v>
      </c>
      <c r="J61">
        <f t="shared" si="4"/>
        <v>-1.1528936575553361</v>
      </c>
    </row>
    <row r="62" spans="1:10" x14ac:dyDescent="0.25">
      <c r="A62" s="1">
        <v>43844</v>
      </c>
      <c r="B62" s="57">
        <v>35.06982</v>
      </c>
      <c r="C62" s="58">
        <f t="shared" si="0"/>
        <v>-5.8848760024111796E-3</v>
      </c>
      <c r="D62" s="58">
        <f t="shared" si="1"/>
        <v>0.21957638633352694</v>
      </c>
      <c r="E62">
        <f t="shared" si="2"/>
        <v>-1.5160551054859104</v>
      </c>
      <c r="F62">
        <f t="shared" si="3"/>
        <v>0.43160025183241935</v>
      </c>
      <c r="G62">
        <v>0.28744174326435545</v>
      </c>
      <c r="H62">
        <v>0.70128088940674527</v>
      </c>
      <c r="I62" s="16">
        <v>119</v>
      </c>
      <c r="J62">
        <f t="shared" si="4"/>
        <v>-1.1639179725517126</v>
      </c>
    </row>
    <row r="63" spans="1:10" x14ac:dyDescent="0.25">
      <c r="A63" s="1">
        <v>43845</v>
      </c>
      <c r="B63" s="57">
        <v>34.478423999999997</v>
      </c>
      <c r="C63" s="58">
        <f t="shared" si="0"/>
        <v>-1.7007194452703097E-2</v>
      </c>
      <c r="D63" s="58">
        <f t="shared" si="1"/>
        <v>0.20845406788323501</v>
      </c>
      <c r="E63">
        <f t="shared" si="2"/>
        <v>-1.5680365599345667</v>
      </c>
      <c r="F63">
        <f t="shared" si="3"/>
        <v>0.28040059849225629</v>
      </c>
      <c r="G63">
        <v>0.29272836918559408</v>
      </c>
      <c r="H63">
        <v>0.7006389642433819</v>
      </c>
      <c r="I63" s="16">
        <v>121</v>
      </c>
      <c r="J63">
        <f t="shared" si="4"/>
        <v>-1.1736590837502843</v>
      </c>
    </row>
    <row r="64" spans="1:10" x14ac:dyDescent="0.25">
      <c r="A64" s="1">
        <v>43846</v>
      </c>
      <c r="B64" s="57">
        <v>34.793835000000001</v>
      </c>
      <c r="C64" s="58">
        <f t="shared" si="0"/>
        <v>9.106478819930805E-3</v>
      </c>
      <c r="D64" s="58">
        <f t="shared" si="1"/>
        <v>0.2345677411558689</v>
      </c>
      <c r="E64">
        <f t="shared" si="2"/>
        <v>-1.4500108579470006</v>
      </c>
      <c r="F64">
        <f t="shared" si="3"/>
        <v>0.63600194798023502</v>
      </c>
      <c r="G64">
        <v>0.29418167635475301</v>
      </c>
      <c r="H64">
        <v>0.69864875278105054</v>
      </c>
      <c r="I64" s="16">
        <v>123</v>
      </c>
      <c r="J64">
        <f t="shared" si="4"/>
        <v>-1.187384428158726</v>
      </c>
    </row>
    <row r="65" spans="1:10" x14ac:dyDescent="0.25">
      <c r="A65" s="1">
        <v>43847</v>
      </c>
      <c r="B65" s="57">
        <v>35.178241999999997</v>
      </c>
      <c r="C65" s="58">
        <f t="shared" si="0"/>
        <v>1.098755057184916E-2</v>
      </c>
      <c r="D65" s="58">
        <f t="shared" si="1"/>
        <v>0.23644881290778727</v>
      </c>
      <c r="E65">
        <f t="shared" si="2"/>
        <v>-1.4420235303836568</v>
      </c>
      <c r="F65">
        <f t="shared" si="3"/>
        <v>0.65935081966663256</v>
      </c>
      <c r="G65">
        <v>0.31016557039460541</v>
      </c>
      <c r="H65">
        <v>0.69797223667602071</v>
      </c>
      <c r="I65" s="16">
        <v>125</v>
      </c>
      <c r="J65">
        <f t="shared" si="4"/>
        <v>-1.1792257770576615</v>
      </c>
    </row>
    <row r="66" spans="1:10" x14ac:dyDescent="0.25">
      <c r="A66" s="1">
        <v>43850</v>
      </c>
      <c r="B66" s="57">
        <v>35.523223999999999</v>
      </c>
      <c r="C66" s="58">
        <f t="shared" si="0"/>
        <v>9.7589132847392401E-3</v>
      </c>
      <c r="D66" s="58">
        <f t="shared" si="1"/>
        <v>0.23522017562067735</v>
      </c>
      <c r="E66">
        <f t="shared" si="2"/>
        <v>-1.4472332859364603</v>
      </c>
      <c r="F66">
        <f t="shared" si="3"/>
        <v>0.64418415931524209</v>
      </c>
      <c r="G66">
        <v>0.31034764307213292</v>
      </c>
      <c r="H66">
        <v>0.6977310532816865</v>
      </c>
      <c r="I66" s="16">
        <v>127</v>
      </c>
      <c r="J66">
        <f t="shared" si="4"/>
        <v>-1.1973925752087369</v>
      </c>
    </row>
    <row r="67" spans="1:10" x14ac:dyDescent="0.25">
      <c r="A67" s="1">
        <v>43851</v>
      </c>
      <c r="B67" s="57">
        <v>35.306376999999998</v>
      </c>
      <c r="C67" s="58">
        <f t="shared" ref="C67:C130" si="5">LN(B67/B66)</f>
        <v>-6.1230805889752526E-3</v>
      </c>
      <c r="D67" s="58">
        <f t="shared" ref="D67:D130" si="6">C67+ABS(MIN($C$3:$C$253))+0.1</f>
        <v>0.21933818174696285</v>
      </c>
      <c r="E67">
        <f t="shared" ref="E67:E130" si="7">LN(D67)</f>
        <v>-1.5171405313399327</v>
      </c>
      <c r="F67">
        <f t="shared" ref="F67:F130" si="8">_xlfn.LOGNORM.DIST(D67,$M$4,$M$5,TRUE)</f>
        <v>0.42824298929387383</v>
      </c>
      <c r="G67">
        <v>0.32026779800446159</v>
      </c>
      <c r="H67">
        <v>0.69625163223934317</v>
      </c>
      <c r="I67" s="16">
        <v>129</v>
      </c>
      <c r="J67">
        <f t="shared" ref="J67:J130" si="9">(I67/$M$6)*(LN(G67)+LN(1-H67))</f>
        <v>-1.1975688903830009</v>
      </c>
    </row>
    <row r="68" spans="1:10" x14ac:dyDescent="0.25">
      <c r="A68" s="1">
        <v>43852</v>
      </c>
      <c r="B68" s="57">
        <v>34.310862999999998</v>
      </c>
      <c r="C68" s="58">
        <f t="shared" si="5"/>
        <v>-2.860158961115717E-2</v>
      </c>
      <c r="D68" s="58">
        <f t="shared" si="6"/>
        <v>0.19685967272478094</v>
      </c>
      <c r="E68">
        <f t="shared" si="7"/>
        <v>-1.6252641252594375</v>
      </c>
      <c r="F68">
        <f t="shared" si="8"/>
        <v>0.15096228841627052</v>
      </c>
      <c r="G68">
        <v>0.32275257163049881</v>
      </c>
      <c r="H68">
        <v>0.69326578885534063</v>
      </c>
      <c r="I68" s="16">
        <v>131</v>
      </c>
      <c r="J68">
        <f t="shared" si="9"/>
        <v>-1.2069969178887583</v>
      </c>
    </row>
    <row r="69" spans="1:10" x14ac:dyDescent="0.25">
      <c r="A69" s="1">
        <v>43853</v>
      </c>
      <c r="B69" s="57">
        <v>34.034874000000002</v>
      </c>
      <c r="C69" s="58">
        <f t="shared" si="5"/>
        <v>-8.076304748974715E-3</v>
      </c>
      <c r="D69" s="58">
        <f t="shared" si="6"/>
        <v>0.21738495758696338</v>
      </c>
      <c r="E69">
        <f t="shared" si="7"/>
        <v>-1.5260854990212029</v>
      </c>
      <c r="F69">
        <f t="shared" si="8"/>
        <v>0.4007948915204721</v>
      </c>
      <c r="G69">
        <v>0.32372507639028886</v>
      </c>
      <c r="H69">
        <v>0.69126915554020618</v>
      </c>
      <c r="I69" s="16">
        <v>133</v>
      </c>
      <c r="J69">
        <f t="shared" si="9"/>
        <v>-1.2203921503500543</v>
      </c>
    </row>
    <row r="70" spans="1:10" x14ac:dyDescent="0.25">
      <c r="A70" s="1">
        <v>43854</v>
      </c>
      <c r="B70" s="57">
        <v>33.019646000000002</v>
      </c>
      <c r="C70" s="58">
        <f t="shared" si="5"/>
        <v>-3.0282987162438622E-2</v>
      </c>
      <c r="D70" s="58">
        <f t="shared" si="6"/>
        <v>0.19517827517349948</v>
      </c>
      <c r="E70">
        <f t="shared" si="7"/>
        <v>-1.6338419064146454</v>
      </c>
      <c r="F70">
        <f t="shared" si="8"/>
        <v>0.13569559650159377</v>
      </c>
      <c r="G70">
        <v>0.32539060956010435</v>
      </c>
      <c r="H70">
        <v>0.68954177958525864</v>
      </c>
      <c r="I70" s="16">
        <v>135</v>
      </c>
      <c r="J70">
        <f t="shared" si="9"/>
        <v>-1.2329829064089848</v>
      </c>
    </row>
    <row r="71" spans="1:10" x14ac:dyDescent="0.25">
      <c r="A71" s="1">
        <v>43857</v>
      </c>
      <c r="B71" s="57">
        <v>32.255755999999998</v>
      </c>
      <c r="C71" s="58">
        <f t="shared" si="5"/>
        <v>-2.3406209723060848E-2</v>
      </c>
      <c r="D71" s="58">
        <f t="shared" si="6"/>
        <v>0.20205505261287726</v>
      </c>
      <c r="E71">
        <f t="shared" si="7"/>
        <v>-1.5992150810250703</v>
      </c>
      <c r="F71">
        <f t="shared" si="8"/>
        <v>0.20406736062576425</v>
      </c>
      <c r="G71">
        <v>0.32678154113006164</v>
      </c>
      <c r="H71">
        <v>0.68846555115731811</v>
      </c>
      <c r="I71" s="16">
        <v>137</v>
      </c>
      <c r="J71">
        <f t="shared" si="9"/>
        <v>-1.2470322702841179</v>
      </c>
    </row>
    <row r="72" spans="1:10" x14ac:dyDescent="0.25">
      <c r="A72" s="1">
        <v>43858</v>
      </c>
      <c r="B72" s="57">
        <v>33.384338</v>
      </c>
      <c r="C72" s="58">
        <f t="shared" si="5"/>
        <v>3.4390359912424347E-2</v>
      </c>
      <c r="D72" s="58">
        <f t="shared" si="6"/>
        <v>0.25985162224836245</v>
      </c>
      <c r="E72">
        <f t="shared" si="7"/>
        <v>-1.3476444945286536</v>
      </c>
      <c r="F72">
        <f t="shared" si="8"/>
        <v>0.87573360623086682</v>
      </c>
      <c r="G72">
        <v>0.32973012375883937</v>
      </c>
      <c r="H72">
        <v>0.67237166506907664</v>
      </c>
      <c r="I72" s="16">
        <v>139</v>
      </c>
      <c r="J72">
        <f t="shared" si="9"/>
        <v>-1.2323685752230518</v>
      </c>
    </row>
    <row r="73" spans="1:10" x14ac:dyDescent="0.25">
      <c r="A73" s="1">
        <v>43859</v>
      </c>
      <c r="B73" s="57">
        <v>33.394196000000001</v>
      </c>
      <c r="C73" s="58">
        <f t="shared" si="5"/>
        <v>2.9524457879256927E-4</v>
      </c>
      <c r="D73" s="58">
        <f t="shared" si="6"/>
        <v>0.22575650691473068</v>
      </c>
      <c r="E73">
        <f t="shared" si="7"/>
        <v>-1.4882982635578825</v>
      </c>
      <c r="F73">
        <f t="shared" si="8"/>
        <v>0.51845714291556866</v>
      </c>
      <c r="G73">
        <v>0.33054468622663291</v>
      </c>
      <c r="H73">
        <v>0.6690775657604392</v>
      </c>
      <c r="I73" s="16">
        <v>141</v>
      </c>
      <c r="J73">
        <f t="shared" si="9"/>
        <v>-1.2430945865846639</v>
      </c>
    </row>
    <row r="74" spans="1:10" x14ac:dyDescent="0.25">
      <c r="A74" s="1">
        <v>43860</v>
      </c>
      <c r="B74" s="57">
        <v>33.561756000000003</v>
      </c>
      <c r="C74" s="58">
        <f t="shared" si="5"/>
        <v>5.0050919982308571E-3</v>
      </c>
      <c r="D74" s="58">
        <f t="shared" si="6"/>
        <v>0.23046635433416895</v>
      </c>
      <c r="E74">
        <f t="shared" si="7"/>
        <v>-1.4676503953813052</v>
      </c>
      <c r="F74">
        <f t="shared" si="8"/>
        <v>0.58272991994268564</v>
      </c>
      <c r="G74">
        <v>0.33116608565951033</v>
      </c>
      <c r="H74">
        <v>0.6639082097827339</v>
      </c>
      <c r="I74" s="16">
        <v>143</v>
      </c>
      <c r="J74">
        <f t="shared" si="9"/>
        <v>-1.2508262592334443</v>
      </c>
    </row>
    <row r="75" spans="1:10" x14ac:dyDescent="0.25">
      <c r="A75" s="1">
        <v>43861</v>
      </c>
      <c r="B75" s="57">
        <v>33.320270999999998</v>
      </c>
      <c r="C75" s="58">
        <f t="shared" si="5"/>
        <v>-7.2212539067448376E-3</v>
      </c>
      <c r="D75" s="58">
        <f t="shared" si="6"/>
        <v>0.21824000842919328</v>
      </c>
      <c r="E75">
        <f t="shared" si="7"/>
        <v>-1.5221598657035376</v>
      </c>
      <c r="F75">
        <f t="shared" si="8"/>
        <v>0.41278914131738653</v>
      </c>
      <c r="G75">
        <v>0.33238963661209719</v>
      </c>
      <c r="H75">
        <v>0.65935081966663256</v>
      </c>
      <c r="I75" s="16">
        <v>145</v>
      </c>
      <c r="J75">
        <f t="shared" si="9"/>
        <v>-1.2584090863548287</v>
      </c>
    </row>
    <row r="76" spans="1:10" x14ac:dyDescent="0.25">
      <c r="A76" s="1">
        <v>43865</v>
      </c>
      <c r="B76" s="57">
        <v>33.793388</v>
      </c>
      <c r="C76" s="58">
        <f t="shared" si="5"/>
        <v>1.4099211531987035E-2</v>
      </c>
      <c r="D76" s="58">
        <f t="shared" si="6"/>
        <v>0.23956047386792514</v>
      </c>
      <c r="E76">
        <f t="shared" si="7"/>
        <v>-1.4289493935116708</v>
      </c>
      <c r="F76">
        <f t="shared" si="8"/>
        <v>0.69625163223934317</v>
      </c>
      <c r="G76">
        <v>0.33414483079063362</v>
      </c>
      <c r="H76">
        <v>0.65873399018388801</v>
      </c>
      <c r="I76" s="16">
        <v>147</v>
      </c>
      <c r="J76">
        <f t="shared" si="9"/>
        <v>-1.2716224887122609</v>
      </c>
    </row>
    <row r="77" spans="1:10" x14ac:dyDescent="0.25">
      <c r="A77" s="1">
        <v>43866</v>
      </c>
      <c r="B77" s="57">
        <v>33.492759999999997</v>
      </c>
      <c r="C77" s="58">
        <f t="shared" si="5"/>
        <v>-8.9358659799833231E-3</v>
      </c>
      <c r="D77" s="58">
        <f t="shared" si="6"/>
        <v>0.2165253963559548</v>
      </c>
      <c r="E77">
        <f t="shared" si="7"/>
        <v>-1.5300474342346417</v>
      </c>
      <c r="F77">
        <f t="shared" si="8"/>
        <v>0.38878385852532621</v>
      </c>
      <c r="G77">
        <v>0.33636681714467043</v>
      </c>
      <c r="H77">
        <v>0.65842289669979992</v>
      </c>
      <c r="I77" s="16">
        <v>149</v>
      </c>
      <c r="J77">
        <f t="shared" si="9"/>
        <v>-1.2844481742915272</v>
      </c>
    </row>
    <row r="78" spans="1:10" x14ac:dyDescent="0.25">
      <c r="A78" s="1">
        <v>43867</v>
      </c>
      <c r="B78" s="57">
        <v>32.654949000000002</v>
      </c>
      <c r="C78" s="58">
        <f t="shared" si="5"/>
        <v>-2.5332874499740265E-2</v>
      </c>
      <c r="D78" s="58">
        <f t="shared" si="6"/>
        <v>0.20012838783619785</v>
      </c>
      <c r="E78">
        <f t="shared" si="7"/>
        <v>-1.6087961792079315</v>
      </c>
      <c r="F78">
        <f t="shared" si="8"/>
        <v>0.18336086814256611</v>
      </c>
      <c r="G78">
        <v>0.33988149713181059</v>
      </c>
      <c r="H78">
        <v>0.65118307258662167</v>
      </c>
      <c r="I78" s="16">
        <v>151</v>
      </c>
      <c r="J78">
        <f t="shared" si="9"/>
        <v>-1.282817983936686</v>
      </c>
    </row>
    <row r="79" spans="1:10" x14ac:dyDescent="0.25">
      <c r="A79" s="1">
        <v>43868</v>
      </c>
      <c r="B79" s="57">
        <v>32.694374000000003</v>
      </c>
      <c r="C79" s="58">
        <f t="shared" si="5"/>
        <v>1.2065926002974815E-3</v>
      </c>
      <c r="D79" s="58">
        <f t="shared" si="6"/>
        <v>0.22666785493623559</v>
      </c>
      <c r="E79">
        <f t="shared" si="7"/>
        <v>-1.4842695271280903</v>
      </c>
      <c r="F79">
        <f t="shared" si="8"/>
        <v>0.53108904995354278</v>
      </c>
      <c r="G79">
        <v>0.35057734020893461</v>
      </c>
      <c r="H79">
        <v>0.64933227446975395</v>
      </c>
      <c r="I79" s="16">
        <v>153</v>
      </c>
      <c r="J79">
        <f t="shared" si="9"/>
        <v>-1.277696352626253</v>
      </c>
    </row>
    <row r="80" spans="1:10" x14ac:dyDescent="0.25">
      <c r="A80" s="1">
        <v>43871</v>
      </c>
      <c r="B80" s="57">
        <v>32.502170999999997</v>
      </c>
      <c r="C80" s="58">
        <f t="shared" si="5"/>
        <v>-5.8961270667582536E-3</v>
      </c>
      <c r="D80" s="58">
        <f t="shared" si="6"/>
        <v>0.21956513526917987</v>
      </c>
      <c r="E80">
        <f t="shared" si="7"/>
        <v>-1.5161063466635083</v>
      </c>
      <c r="F80">
        <f t="shared" si="8"/>
        <v>0.43144164781233207</v>
      </c>
      <c r="G80">
        <v>0.36247034436908332</v>
      </c>
      <c r="H80">
        <v>0.64682970625564906</v>
      </c>
      <c r="I80" s="16">
        <v>155</v>
      </c>
      <c r="J80">
        <f t="shared" si="9"/>
        <v>-1.2694052516277938</v>
      </c>
    </row>
    <row r="81" spans="1:10" x14ac:dyDescent="0.25">
      <c r="A81" s="1">
        <v>43872</v>
      </c>
      <c r="B81" s="57">
        <v>33.364623999999999</v>
      </c>
      <c r="C81" s="58">
        <f t="shared" si="5"/>
        <v>2.6189289893229321E-2</v>
      </c>
      <c r="D81" s="58">
        <f t="shared" si="6"/>
        <v>0.25165055222916743</v>
      </c>
      <c r="E81">
        <f t="shared" si="7"/>
        <v>-1.3797138513287666</v>
      </c>
      <c r="F81">
        <f t="shared" si="8"/>
        <v>0.81630590597460284</v>
      </c>
      <c r="G81">
        <v>0.37362789215532988</v>
      </c>
      <c r="H81">
        <v>0.64474646314720385</v>
      </c>
      <c r="I81" s="16">
        <v>157</v>
      </c>
      <c r="J81">
        <f t="shared" si="9"/>
        <v>-1.2631422325602413</v>
      </c>
    </row>
    <row r="82" spans="1:10" x14ac:dyDescent="0.25">
      <c r="A82" s="1">
        <v>43873</v>
      </c>
      <c r="B82" s="57">
        <v>33.591330999999997</v>
      </c>
      <c r="C82" s="58">
        <f t="shared" si="5"/>
        <v>6.7718507296155089E-3</v>
      </c>
      <c r="D82" s="58">
        <f t="shared" si="6"/>
        <v>0.23223311306555361</v>
      </c>
      <c r="E82">
        <f t="shared" si="7"/>
        <v>-1.4600136140907811</v>
      </c>
      <c r="F82">
        <f t="shared" si="8"/>
        <v>0.60604338377296818</v>
      </c>
      <c r="G82">
        <v>0.38033534919070039</v>
      </c>
      <c r="H82">
        <v>0.64418415931524209</v>
      </c>
      <c r="I82" s="16">
        <v>159</v>
      </c>
      <c r="J82">
        <f t="shared" si="9"/>
        <v>-1.2669600807053631</v>
      </c>
    </row>
    <row r="83" spans="1:10" x14ac:dyDescent="0.25">
      <c r="A83" s="1">
        <v>43874</v>
      </c>
      <c r="B83" s="57">
        <v>33.256207000000003</v>
      </c>
      <c r="C83" s="58">
        <f t="shared" si="5"/>
        <v>-1.0026601355848609E-2</v>
      </c>
      <c r="D83" s="58">
        <f t="shared" si="6"/>
        <v>0.21543466098008951</v>
      </c>
      <c r="E83">
        <f t="shared" si="7"/>
        <v>-1.5350976127201006</v>
      </c>
      <c r="F83">
        <f t="shared" si="8"/>
        <v>0.37362789215532988</v>
      </c>
      <c r="G83">
        <v>0.38152957202612603</v>
      </c>
      <c r="H83">
        <v>0.64135916862894204</v>
      </c>
      <c r="I83" s="16">
        <v>161</v>
      </c>
      <c r="J83">
        <f t="shared" si="9"/>
        <v>-1.2758132474865682</v>
      </c>
    </row>
    <row r="84" spans="1:10" x14ac:dyDescent="0.25">
      <c r="A84" s="1">
        <v>43875</v>
      </c>
      <c r="B84" s="57">
        <v>32.457816999999999</v>
      </c>
      <c r="C84" s="58">
        <f t="shared" si="5"/>
        <v>-2.4300118549203907E-2</v>
      </c>
      <c r="D84" s="58">
        <f t="shared" si="6"/>
        <v>0.20116114378673419</v>
      </c>
      <c r="E84">
        <f t="shared" si="7"/>
        <v>-1.6036489817394068</v>
      </c>
      <c r="F84">
        <f t="shared" si="8"/>
        <v>0.19431700642146293</v>
      </c>
      <c r="G84">
        <v>0.38204026852918227</v>
      </c>
      <c r="H84">
        <v>0.63863799447031733</v>
      </c>
      <c r="I84" s="16">
        <v>163</v>
      </c>
      <c r="J84">
        <f t="shared" si="9"/>
        <v>-1.2858844648508463</v>
      </c>
    </row>
    <row r="85" spans="1:10" x14ac:dyDescent="0.25">
      <c r="A85" s="1">
        <v>43878</v>
      </c>
      <c r="B85" s="57">
        <v>32.428249000000001</v>
      </c>
      <c r="C85" s="58">
        <f t="shared" si="5"/>
        <v>-9.1138217708066217E-4</v>
      </c>
      <c r="D85" s="58">
        <f t="shared" si="6"/>
        <v>0.22454988015885746</v>
      </c>
      <c r="E85">
        <f t="shared" si="7"/>
        <v>-1.4936574131432219</v>
      </c>
      <c r="F85">
        <f t="shared" si="8"/>
        <v>0.50162719338075035</v>
      </c>
      <c r="G85">
        <v>0.38649397675291552</v>
      </c>
      <c r="H85">
        <v>0.63694230940872043</v>
      </c>
      <c r="I85" s="16">
        <v>165</v>
      </c>
      <c r="J85">
        <f t="shared" si="9"/>
        <v>-1.2909656042497819</v>
      </c>
    </row>
    <row r="86" spans="1:10" x14ac:dyDescent="0.25">
      <c r="A86" s="1">
        <v>43879</v>
      </c>
      <c r="B86" s="57">
        <v>31.95513</v>
      </c>
      <c r="C86" s="58">
        <f t="shared" si="5"/>
        <v>-1.4697194330476934E-2</v>
      </c>
      <c r="D86" s="58">
        <f t="shared" si="6"/>
        <v>0.21076406800546116</v>
      </c>
      <c r="E86">
        <f t="shared" si="7"/>
        <v>-1.5570159322261623</v>
      </c>
      <c r="F86">
        <f t="shared" si="8"/>
        <v>0.31034764307213292</v>
      </c>
      <c r="G86">
        <v>0.38878385852532621</v>
      </c>
      <c r="H86">
        <v>0.63600194798023502</v>
      </c>
      <c r="I86" s="16">
        <v>167</v>
      </c>
      <c r="J86">
        <f t="shared" si="9"/>
        <v>-1.3009622598424333</v>
      </c>
    </row>
    <row r="87" spans="1:10" x14ac:dyDescent="0.25">
      <c r="A87" s="1">
        <v>43880</v>
      </c>
      <c r="B87" s="57">
        <v>31.275023999999998</v>
      </c>
      <c r="C87" s="58">
        <f t="shared" si="5"/>
        <v>-2.1512907576134131E-2</v>
      </c>
      <c r="D87" s="58">
        <f t="shared" si="6"/>
        <v>0.20394835475980397</v>
      </c>
      <c r="E87">
        <f t="shared" si="7"/>
        <v>-1.5898884801312052</v>
      </c>
      <c r="F87">
        <f t="shared" si="8"/>
        <v>0.2255044105775362</v>
      </c>
      <c r="G87">
        <v>0.39277243784593657</v>
      </c>
      <c r="H87">
        <v>0.61139506931595533</v>
      </c>
      <c r="I87" s="16">
        <v>169</v>
      </c>
      <c r="J87">
        <f t="shared" si="9"/>
        <v>-1.2656261382155807</v>
      </c>
    </row>
    <row r="88" spans="1:10" x14ac:dyDescent="0.25">
      <c r="A88" s="1">
        <v>43881</v>
      </c>
      <c r="B88" s="57">
        <v>30.456925999999999</v>
      </c>
      <c r="C88" s="58">
        <f t="shared" si="5"/>
        <v>-2.6506400602790126E-2</v>
      </c>
      <c r="D88" s="58">
        <f t="shared" si="6"/>
        <v>0.19895486173314797</v>
      </c>
      <c r="E88">
        <f t="shared" si="7"/>
        <v>-1.6146773054479984</v>
      </c>
      <c r="F88">
        <f t="shared" si="8"/>
        <v>0.17132441413462632</v>
      </c>
      <c r="G88">
        <v>0.4007948915204721</v>
      </c>
      <c r="H88">
        <v>0.6095662958039143</v>
      </c>
      <c r="I88" s="16">
        <v>171</v>
      </c>
      <c r="J88">
        <f t="shared" si="9"/>
        <v>-1.263630436612531</v>
      </c>
    </row>
    <row r="89" spans="1:10" x14ac:dyDescent="0.25">
      <c r="A89" s="1">
        <v>43882</v>
      </c>
      <c r="B89" s="57">
        <v>31.659431000000001</v>
      </c>
      <c r="C89" s="58">
        <f t="shared" si="5"/>
        <v>3.872265895070811E-2</v>
      </c>
      <c r="D89" s="58">
        <f t="shared" si="6"/>
        <v>0.26418392128664625</v>
      </c>
      <c r="E89">
        <f t="shared" si="7"/>
        <v>-1.3311097468584605</v>
      </c>
      <c r="F89">
        <f t="shared" si="8"/>
        <v>0.90045184046897175</v>
      </c>
      <c r="G89">
        <v>0.40312825808394126</v>
      </c>
      <c r="H89">
        <v>0.60784177806785267</v>
      </c>
      <c r="I89" s="16">
        <v>173</v>
      </c>
      <c r="J89">
        <f t="shared" si="9"/>
        <v>-1.2713710743333071</v>
      </c>
    </row>
    <row r="90" spans="1:10" x14ac:dyDescent="0.25">
      <c r="A90" s="1">
        <v>43885</v>
      </c>
      <c r="B90" s="57">
        <v>31.846708</v>
      </c>
      <c r="C90" s="58">
        <f t="shared" si="5"/>
        <v>5.8979350918767952E-3</v>
      </c>
      <c r="D90" s="58">
        <f t="shared" si="6"/>
        <v>0.23135919742781491</v>
      </c>
      <c r="E90">
        <f t="shared" si="7"/>
        <v>-1.4637838089500892</v>
      </c>
      <c r="F90">
        <f t="shared" si="8"/>
        <v>0.59457567204261408</v>
      </c>
      <c r="G90">
        <v>0.40581156711747723</v>
      </c>
      <c r="H90">
        <v>0.60604338377296818</v>
      </c>
      <c r="I90" s="16">
        <v>175</v>
      </c>
      <c r="J90">
        <f t="shared" si="9"/>
        <v>-1.2782535697754851</v>
      </c>
    </row>
    <row r="91" spans="1:10" x14ac:dyDescent="0.25">
      <c r="A91" s="1">
        <v>43886</v>
      </c>
      <c r="B91" s="57">
        <v>30.949757000000002</v>
      </c>
      <c r="C91" s="58">
        <f t="shared" si="5"/>
        <v>-2.8568869451965691E-2</v>
      </c>
      <c r="D91" s="58">
        <f t="shared" si="6"/>
        <v>0.19689239288397242</v>
      </c>
      <c r="E91">
        <f t="shared" si="7"/>
        <v>-1.6250979284969334</v>
      </c>
      <c r="F91">
        <f t="shared" si="8"/>
        <v>0.15126895358507969</v>
      </c>
      <c r="G91">
        <v>0.41255924976773473</v>
      </c>
      <c r="H91">
        <v>0.60344668507915422</v>
      </c>
      <c r="I91" s="16">
        <v>177</v>
      </c>
      <c r="J91">
        <f t="shared" si="9"/>
        <v>-1.2766003221230466</v>
      </c>
    </row>
    <row r="92" spans="1:10" x14ac:dyDescent="0.25">
      <c r="A92" s="1">
        <v>43887</v>
      </c>
      <c r="B92" s="57">
        <v>31.077891999999999</v>
      </c>
      <c r="C92" s="58">
        <f t="shared" si="5"/>
        <v>4.1315505048040288E-3</v>
      </c>
      <c r="D92" s="58">
        <f t="shared" si="6"/>
        <v>0.22959281284074212</v>
      </c>
      <c r="E92">
        <f t="shared" si="7"/>
        <v>-1.4714479179851137</v>
      </c>
      <c r="F92">
        <f t="shared" si="8"/>
        <v>0.57102212814207609</v>
      </c>
      <c r="G92">
        <v>0.41278914131738653</v>
      </c>
      <c r="H92">
        <v>0.60288383087939212</v>
      </c>
      <c r="I92" s="16">
        <v>179</v>
      </c>
      <c r="J92">
        <f t="shared" si="9"/>
        <v>-1.2896164067165869</v>
      </c>
    </row>
    <row r="93" spans="1:10" x14ac:dyDescent="0.25">
      <c r="A93" s="1">
        <v>43888</v>
      </c>
      <c r="B93" s="57">
        <v>29.697966000000001</v>
      </c>
      <c r="C93" s="58">
        <f t="shared" si="5"/>
        <v>-4.5418139616429695E-2</v>
      </c>
      <c r="D93" s="58">
        <f t="shared" si="6"/>
        <v>0.1800431227195084</v>
      </c>
      <c r="E93">
        <f t="shared" si="7"/>
        <v>-1.7145588861204601</v>
      </c>
      <c r="F93">
        <f t="shared" si="8"/>
        <v>4.132569114722482E-2</v>
      </c>
      <c r="G93">
        <v>0.42060028974360991</v>
      </c>
      <c r="H93">
        <v>0.60106741002102948</v>
      </c>
      <c r="I93" s="16">
        <v>181</v>
      </c>
      <c r="J93">
        <f t="shared" si="9"/>
        <v>-1.287216582717126</v>
      </c>
    </row>
    <row r="94" spans="1:10" x14ac:dyDescent="0.25">
      <c r="A94" s="1">
        <v>43889</v>
      </c>
      <c r="B94" s="57">
        <v>29.264277</v>
      </c>
      <c r="C94" s="58">
        <f t="shared" si="5"/>
        <v>-1.4711001456314965E-2</v>
      </c>
      <c r="D94" s="58">
        <f t="shared" si="6"/>
        <v>0.21075026087962315</v>
      </c>
      <c r="E94">
        <f t="shared" si="7"/>
        <v>-1.5570814442379579</v>
      </c>
      <c r="F94">
        <f t="shared" si="8"/>
        <v>0.31016557039460541</v>
      </c>
      <c r="G94">
        <v>0.42308992343686824</v>
      </c>
      <c r="H94">
        <v>0.59951592071913229</v>
      </c>
      <c r="I94" s="16">
        <v>183</v>
      </c>
      <c r="J94">
        <f t="shared" si="9"/>
        <v>-1.2943070913889099</v>
      </c>
    </row>
    <row r="95" spans="1:10" x14ac:dyDescent="0.25">
      <c r="A95" s="1">
        <v>43892</v>
      </c>
      <c r="B95" s="57">
        <v>30.397787000000001</v>
      </c>
      <c r="C95" s="58">
        <f t="shared" si="5"/>
        <v>3.8002252551123362E-2</v>
      </c>
      <c r="D95" s="58">
        <f t="shared" si="6"/>
        <v>0.26346351488706143</v>
      </c>
      <c r="E95">
        <f t="shared" si="7"/>
        <v>-1.3338403840143771</v>
      </c>
      <c r="F95">
        <f t="shared" si="8"/>
        <v>0.89663834488297145</v>
      </c>
      <c r="G95">
        <v>0.42821546659846799</v>
      </c>
      <c r="H95">
        <v>0.59692165329743474</v>
      </c>
      <c r="I95" s="16">
        <v>185</v>
      </c>
      <c r="J95">
        <f t="shared" si="9"/>
        <v>-1.2948180297871781</v>
      </c>
    </row>
    <row r="96" spans="1:10" x14ac:dyDescent="0.25">
      <c r="A96" s="1">
        <v>43893</v>
      </c>
      <c r="B96" s="57">
        <v>30.713197999999998</v>
      </c>
      <c r="C96" s="58">
        <f t="shared" si="5"/>
        <v>1.0322654781988938E-2</v>
      </c>
      <c r="D96" s="58">
        <f t="shared" si="6"/>
        <v>0.23578391711792704</v>
      </c>
      <c r="E96">
        <f t="shared" si="7"/>
        <v>-1.4448394988117301</v>
      </c>
      <c r="F96">
        <f t="shared" si="8"/>
        <v>0.65118307258662167</v>
      </c>
      <c r="G96">
        <v>0.42824298929387383</v>
      </c>
      <c r="H96">
        <v>0.59457567204261408</v>
      </c>
      <c r="I96" s="16">
        <v>187</v>
      </c>
      <c r="J96">
        <f t="shared" si="9"/>
        <v>-1.3044446125810727</v>
      </c>
    </row>
    <row r="97" spans="1:10" x14ac:dyDescent="0.25">
      <c r="A97" s="1">
        <v>43894</v>
      </c>
      <c r="B97" s="57">
        <v>31.560866999999998</v>
      </c>
      <c r="C97" s="58">
        <f t="shared" si="5"/>
        <v>2.7225502591456639E-2</v>
      </c>
      <c r="D97" s="58">
        <f t="shared" si="6"/>
        <v>0.25268676492739472</v>
      </c>
      <c r="E97">
        <f t="shared" si="7"/>
        <v>-1.3756046406038511</v>
      </c>
      <c r="F97">
        <f t="shared" si="8"/>
        <v>0.82478001181864091</v>
      </c>
      <c r="G97">
        <v>0.43144164781233207</v>
      </c>
      <c r="H97">
        <v>0.59386675091705543</v>
      </c>
      <c r="I97" s="16">
        <v>189</v>
      </c>
      <c r="J97">
        <f t="shared" si="9"/>
        <v>-1.3114770104586801</v>
      </c>
    </row>
    <row r="98" spans="1:10" x14ac:dyDescent="0.25">
      <c r="A98" s="1">
        <v>43895</v>
      </c>
      <c r="B98" s="57">
        <v>30.496352999999999</v>
      </c>
      <c r="C98" s="58">
        <f t="shared" si="5"/>
        <v>-3.4310864389868051E-2</v>
      </c>
      <c r="D98" s="58">
        <f t="shared" si="6"/>
        <v>0.19115039794607006</v>
      </c>
      <c r="E98">
        <f t="shared" si="7"/>
        <v>-1.654694736989567</v>
      </c>
      <c r="F98">
        <f t="shared" si="8"/>
        <v>0.10310083010210511</v>
      </c>
      <c r="G98">
        <v>0.43160025183241935</v>
      </c>
      <c r="H98">
        <v>0.59351171081368026</v>
      </c>
      <c r="I98" s="16">
        <v>191</v>
      </c>
      <c r="J98">
        <f t="shared" si="9"/>
        <v>-1.3244104529467107</v>
      </c>
    </row>
    <row r="99" spans="1:10" x14ac:dyDescent="0.25">
      <c r="A99" s="1">
        <v>43896</v>
      </c>
      <c r="B99" s="57">
        <v>29.471264000000001</v>
      </c>
      <c r="C99" s="58">
        <f t="shared" si="5"/>
        <v>-3.4191415787883178E-2</v>
      </c>
      <c r="D99" s="58">
        <f t="shared" si="6"/>
        <v>0.19126984654805493</v>
      </c>
      <c r="E99">
        <f t="shared" si="7"/>
        <v>-1.6540700388592291</v>
      </c>
      <c r="F99">
        <f t="shared" si="8"/>
        <v>0.10398634863798827</v>
      </c>
      <c r="G99">
        <v>0.43217326366936287</v>
      </c>
      <c r="H99">
        <v>0.59019067906396738</v>
      </c>
      <c r="I99" s="16">
        <v>193</v>
      </c>
      <c r="J99">
        <f t="shared" si="9"/>
        <v>-1.3310018138021074</v>
      </c>
    </row>
    <row r="100" spans="1:10" x14ac:dyDescent="0.25">
      <c r="A100" s="1">
        <v>43899</v>
      </c>
      <c r="B100" s="57">
        <v>26.563566000000002</v>
      </c>
      <c r="C100" s="58">
        <f t="shared" si="5"/>
        <v>-0.10387510926139391</v>
      </c>
      <c r="D100" s="58">
        <f t="shared" si="6"/>
        <v>0.12158615307454419</v>
      </c>
      <c r="E100">
        <f t="shared" si="7"/>
        <v>-2.1071321886762986</v>
      </c>
      <c r="F100">
        <f t="shared" si="8"/>
        <v>6.9305080001741068E-7</v>
      </c>
      <c r="G100">
        <v>0.43409178183817998</v>
      </c>
      <c r="H100">
        <v>0.5835270706847514</v>
      </c>
      <c r="I100" s="16">
        <v>195</v>
      </c>
      <c r="J100">
        <f t="shared" si="9"/>
        <v>-1.3288225305917467</v>
      </c>
    </row>
    <row r="101" spans="1:10" x14ac:dyDescent="0.25">
      <c r="A101" s="1">
        <v>43900</v>
      </c>
      <c r="B101" s="57">
        <v>27.706931999999998</v>
      </c>
      <c r="C101" s="58">
        <f t="shared" si="5"/>
        <v>4.2142056948804518E-2</v>
      </c>
      <c r="D101" s="58">
        <f t="shared" si="6"/>
        <v>0.26760331928474262</v>
      </c>
      <c r="E101">
        <f t="shared" si="7"/>
        <v>-1.318249546900871</v>
      </c>
      <c r="F101">
        <f t="shared" si="8"/>
        <v>0.91703545868188852</v>
      </c>
      <c r="G101">
        <v>0.43971371880938132</v>
      </c>
      <c r="H101">
        <v>0.58272991994268564</v>
      </c>
      <c r="I101" s="16">
        <v>197</v>
      </c>
      <c r="J101">
        <f t="shared" si="9"/>
        <v>-1.3308511560128746</v>
      </c>
    </row>
    <row r="102" spans="1:10" x14ac:dyDescent="0.25">
      <c r="A102" s="1">
        <v>43901</v>
      </c>
      <c r="B102" s="57">
        <v>27.549226999999998</v>
      </c>
      <c r="C102" s="58">
        <f t="shared" si="5"/>
        <v>-5.7081574638251356E-3</v>
      </c>
      <c r="D102" s="58">
        <f t="shared" si="6"/>
        <v>0.21975310487211297</v>
      </c>
      <c r="E102">
        <f t="shared" si="7"/>
        <v>-1.5152506134057988</v>
      </c>
      <c r="F102">
        <f t="shared" si="8"/>
        <v>0.43409178183817998</v>
      </c>
      <c r="G102">
        <v>0.451152455045225</v>
      </c>
      <c r="H102">
        <v>0.57693385589074819</v>
      </c>
      <c r="I102" s="16">
        <v>199</v>
      </c>
      <c r="J102">
        <f t="shared" si="9"/>
        <v>-1.3130643971355518</v>
      </c>
    </row>
    <row r="103" spans="1:10" x14ac:dyDescent="0.25">
      <c r="A103" s="1">
        <v>43902</v>
      </c>
      <c r="B103" s="57">
        <v>27.667504999999998</v>
      </c>
      <c r="C103" s="58">
        <f t="shared" si="5"/>
        <v>4.2841427451719176E-3</v>
      </c>
      <c r="D103" s="58">
        <f t="shared" si="6"/>
        <v>0.22974540508111002</v>
      </c>
      <c r="E103">
        <f t="shared" si="7"/>
        <v>-1.4707835175933002</v>
      </c>
      <c r="F103">
        <f t="shared" si="8"/>
        <v>0.57307530125125927</v>
      </c>
      <c r="G103">
        <v>0.45140672928169995</v>
      </c>
      <c r="H103">
        <v>0.57527892438011996</v>
      </c>
      <c r="I103" s="16">
        <v>201</v>
      </c>
      <c r="J103">
        <f t="shared" si="9"/>
        <v>-1.3226834031292856</v>
      </c>
    </row>
    <row r="104" spans="1:10" x14ac:dyDescent="0.25">
      <c r="A104" s="1">
        <v>43903</v>
      </c>
      <c r="B104" s="57">
        <v>29.067143999999999</v>
      </c>
      <c r="C104" s="58">
        <f t="shared" si="5"/>
        <v>4.9349844256097668E-2</v>
      </c>
      <c r="D104" s="58">
        <f t="shared" si="6"/>
        <v>0.27481110659203578</v>
      </c>
      <c r="E104">
        <f t="shared" si="7"/>
        <v>-1.291671302449102</v>
      </c>
      <c r="F104">
        <f t="shared" si="8"/>
        <v>0.94461094269061596</v>
      </c>
      <c r="G104">
        <v>0.45180086430167377</v>
      </c>
      <c r="H104">
        <v>0.57455448534768561</v>
      </c>
      <c r="I104" s="16">
        <v>203</v>
      </c>
      <c r="J104">
        <f t="shared" si="9"/>
        <v>-1.3337602657684957</v>
      </c>
    </row>
    <row r="105" spans="1:10" x14ac:dyDescent="0.25">
      <c r="A105" s="1">
        <v>43907</v>
      </c>
      <c r="B105" s="57">
        <v>31.008896</v>
      </c>
      <c r="C105" s="58">
        <f t="shared" si="5"/>
        <v>6.4665666929381832E-2</v>
      </c>
      <c r="D105" s="58">
        <f t="shared" si="6"/>
        <v>0.29012692926531991</v>
      </c>
      <c r="E105">
        <f t="shared" si="7"/>
        <v>-1.2374367646368927</v>
      </c>
      <c r="F105">
        <f t="shared" si="8"/>
        <v>0.97840142457370405</v>
      </c>
      <c r="G105">
        <v>0.4542204402342625</v>
      </c>
      <c r="H105">
        <v>0.57426553437171335</v>
      </c>
      <c r="I105" s="16">
        <v>205</v>
      </c>
      <c r="J105">
        <f t="shared" si="9"/>
        <v>-1.3419839817963</v>
      </c>
    </row>
    <row r="106" spans="1:10" x14ac:dyDescent="0.25">
      <c r="A106" s="1">
        <v>43908</v>
      </c>
      <c r="B106" s="57">
        <v>30.585062000000001</v>
      </c>
      <c r="C106" s="58">
        <f t="shared" si="5"/>
        <v>-1.3762411229755651E-2</v>
      </c>
      <c r="D106" s="58">
        <f t="shared" si="6"/>
        <v>0.21169885110618247</v>
      </c>
      <c r="E106">
        <f t="shared" si="7"/>
        <v>-1.5525905278462069</v>
      </c>
      <c r="F106">
        <f t="shared" si="8"/>
        <v>0.32275257163049881</v>
      </c>
      <c r="G106">
        <v>0.45520540324948494</v>
      </c>
      <c r="H106">
        <v>0.57307530125125927</v>
      </c>
      <c r="I106" s="16">
        <v>207</v>
      </c>
      <c r="J106">
        <f t="shared" si="9"/>
        <v>-1.3509876912508383</v>
      </c>
    </row>
    <row r="107" spans="1:10" x14ac:dyDescent="0.25">
      <c r="A107" s="1">
        <v>43909</v>
      </c>
      <c r="B107" s="57">
        <v>31.156745999999998</v>
      </c>
      <c r="C107" s="58">
        <f t="shared" si="5"/>
        <v>1.8519066964712168E-2</v>
      </c>
      <c r="D107" s="58">
        <f t="shared" si="6"/>
        <v>0.24398032930065028</v>
      </c>
      <c r="E107">
        <f t="shared" si="7"/>
        <v>-1.4106676745589959</v>
      </c>
      <c r="F107">
        <f t="shared" si="8"/>
        <v>0.74460794530257668</v>
      </c>
      <c r="G107">
        <v>0.45662561194575363</v>
      </c>
      <c r="H107">
        <v>0.57102212814207609</v>
      </c>
      <c r="I107" s="16">
        <v>209</v>
      </c>
      <c r="J107">
        <f t="shared" si="9"/>
        <v>-1.3574519989376312</v>
      </c>
    </row>
    <row r="108" spans="1:10" x14ac:dyDescent="0.25">
      <c r="A108" s="1">
        <v>43910</v>
      </c>
      <c r="B108" s="57">
        <v>29.964093999999999</v>
      </c>
      <c r="C108" s="58">
        <f t="shared" si="5"/>
        <v>-3.9030988616105017E-2</v>
      </c>
      <c r="D108" s="58">
        <f t="shared" si="6"/>
        <v>0.18643027371983309</v>
      </c>
      <c r="E108">
        <f t="shared" si="7"/>
        <v>-1.6796979772581058</v>
      </c>
      <c r="F108">
        <f t="shared" si="8"/>
        <v>7.2010763034715666E-2</v>
      </c>
      <c r="G108">
        <v>0.45938954690055295</v>
      </c>
      <c r="H108">
        <v>0.56621543999478297</v>
      </c>
      <c r="I108" s="16">
        <v>211</v>
      </c>
      <c r="J108">
        <f t="shared" si="9"/>
        <v>-1.3560020217913999</v>
      </c>
    </row>
    <row r="109" spans="1:10" x14ac:dyDescent="0.25">
      <c r="A109" s="1">
        <v>43913</v>
      </c>
      <c r="B109" s="57">
        <v>29.126282</v>
      </c>
      <c r="C109" s="58">
        <f t="shared" si="5"/>
        <v>-2.8358870094047056E-2</v>
      </c>
      <c r="D109" s="58">
        <f t="shared" si="6"/>
        <v>0.19710239224189105</v>
      </c>
      <c r="E109">
        <f t="shared" si="7"/>
        <v>-1.6240319276982793</v>
      </c>
      <c r="F109">
        <f t="shared" si="8"/>
        <v>0.15324577834099015</v>
      </c>
      <c r="G109">
        <v>0.45984849900942765</v>
      </c>
      <c r="H109">
        <v>0.56572921962836853</v>
      </c>
      <c r="I109" s="16">
        <v>213</v>
      </c>
      <c r="J109">
        <f t="shared" si="9"/>
        <v>-1.367057095018652</v>
      </c>
    </row>
    <row r="110" spans="1:10" x14ac:dyDescent="0.25">
      <c r="A110" s="1">
        <v>43914</v>
      </c>
      <c r="B110" s="57">
        <v>31.531296000000001</v>
      </c>
      <c r="C110" s="58">
        <f t="shared" si="5"/>
        <v>7.9339648338467197E-2</v>
      </c>
      <c r="D110" s="58">
        <f t="shared" si="6"/>
        <v>0.30480091067440529</v>
      </c>
      <c r="E110">
        <f t="shared" si="7"/>
        <v>-1.188096467397189</v>
      </c>
      <c r="F110">
        <f t="shared" si="8"/>
        <v>0.99203139160931564</v>
      </c>
      <c r="G110">
        <v>0.46019750324893249</v>
      </c>
      <c r="H110">
        <v>0.56504538237849278</v>
      </c>
      <c r="I110" s="16">
        <v>215</v>
      </c>
      <c r="J110">
        <f t="shared" si="9"/>
        <v>-1.3778956896049379</v>
      </c>
    </row>
    <row r="111" spans="1:10" x14ac:dyDescent="0.25">
      <c r="A111" s="1">
        <v>43915</v>
      </c>
      <c r="B111" s="57">
        <v>33.906742000000001</v>
      </c>
      <c r="C111" s="58">
        <f t="shared" si="5"/>
        <v>7.2633297245647196E-2</v>
      </c>
      <c r="D111" s="58">
        <f t="shared" si="6"/>
        <v>0.29809455958158526</v>
      </c>
      <c r="E111">
        <f t="shared" si="7"/>
        <v>-1.2103445287780175</v>
      </c>
      <c r="F111">
        <f t="shared" si="8"/>
        <v>0.98729618958600995</v>
      </c>
      <c r="G111">
        <v>0.46033953372452463</v>
      </c>
      <c r="H111">
        <v>0.56418884335387554</v>
      </c>
      <c r="I111" s="16">
        <v>217</v>
      </c>
      <c r="J111">
        <f t="shared" si="9"/>
        <v>-1.3887457079823045</v>
      </c>
    </row>
    <row r="112" spans="1:10" x14ac:dyDescent="0.25">
      <c r="A112" s="1">
        <v>43916</v>
      </c>
      <c r="B112" s="57">
        <v>35.276809999999998</v>
      </c>
      <c r="C112" s="58">
        <f t="shared" si="5"/>
        <v>3.9611933880733231E-2</v>
      </c>
      <c r="D112" s="58">
        <f t="shared" si="6"/>
        <v>0.26507319621667136</v>
      </c>
      <c r="E112">
        <f t="shared" si="7"/>
        <v>-1.3277492789970822</v>
      </c>
      <c r="F112">
        <f t="shared" si="8"/>
        <v>0.90500249801897215</v>
      </c>
      <c r="G112">
        <v>0.46086119733722986</v>
      </c>
      <c r="H112">
        <v>0.56335943899229224</v>
      </c>
      <c r="I112" s="16">
        <v>219</v>
      </c>
      <c r="J112">
        <f t="shared" si="9"/>
        <v>-1.3988981061639163</v>
      </c>
    </row>
    <row r="113" spans="1:10" x14ac:dyDescent="0.25">
      <c r="A113" s="1">
        <v>43917</v>
      </c>
      <c r="B113" s="57">
        <v>31.117318999999998</v>
      </c>
      <c r="C113" s="58">
        <f t="shared" si="5"/>
        <v>-0.1254612623359381</v>
      </c>
      <c r="D113" s="58">
        <f t="shared" si="6"/>
        <v>0.1</v>
      </c>
      <c r="E113">
        <f t="shared" si="7"/>
        <v>-2.3025850929940455</v>
      </c>
      <c r="F113">
        <f t="shared" si="8"/>
        <v>9.6902744492775056E-11</v>
      </c>
      <c r="G113">
        <v>0.46757130466350122</v>
      </c>
      <c r="H113">
        <v>0.56273423992170313</v>
      </c>
      <c r="I113" s="16">
        <v>221</v>
      </c>
      <c r="J113">
        <f t="shared" si="9"/>
        <v>-1.3976863604838456</v>
      </c>
    </row>
    <row r="114" spans="1:10" x14ac:dyDescent="0.25">
      <c r="A114" s="1">
        <v>43920</v>
      </c>
      <c r="B114" s="57">
        <v>33.788460000000001</v>
      </c>
      <c r="C114" s="58">
        <f t="shared" si="5"/>
        <v>8.2354778860082675E-2</v>
      </c>
      <c r="D114" s="58">
        <f t="shared" si="6"/>
        <v>0.3078160411960208</v>
      </c>
      <c r="E114">
        <f t="shared" si="7"/>
        <v>-1.1782529432887401</v>
      </c>
      <c r="F114">
        <f t="shared" si="8"/>
        <v>0.99357441488986309</v>
      </c>
      <c r="G114">
        <v>0.47143021877061514</v>
      </c>
      <c r="H114">
        <v>0.55294478937519287</v>
      </c>
      <c r="I114" s="16">
        <v>223</v>
      </c>
      <c r="J114">
        <f t="shared" si="9"/>
        <v>-1.3833617222635006</v>
      </c>
    </row>
    <row r="115" spans="1:10" x14ac:dyDescent="0.25">
      <c r="A115" s="1">
        <v>43921</v>
      </c>
      <c r="B115" s="57">
        <v>33.985591999999997</v>
      </c>
      <c r="C115" s="58">
        <f t="shared" si="5"/>
        <v>5.8173460231301724E-3</v>
      </c>
      <c r="D115" s="58">
        <f t="shared" si="6"/>
        <v>0.23127860835906827</v>
      </c>
      <c r="E115">
        <f t="shared" si="7"/>
        <v>-1.4641321984182811</v>
      </c>
      <c r="F115">
        <f t="shared" si="8"/>
        <v>0.59351171081368026</v>
      </c>
      <c r="G115">
        <v>0.47848507584319178</v>
      </c>
      <c r="H115">
        <v>0.5430076150273575</v>
      </c>
      <c r="I115" s="16">
        <v>225</v>
      </c>
      <c r="J115">
        <f t="shared" si="9"/>
        <v>-1.3627459446295191</v>
      </c>
    </row>
    <row r="116" spans="1:10" x14ac:dyDescent="0.25">
      <c r="A116" s="1">
        <v>43922</v>
      </c>
      <c r="B116" s="57">
        <v>32.280399000000003</v>
      </c>
      <c r="C116" s="58">
        <f t="shared" si="5"/>
        <v>-5.1476466176489717E-2</v>
      </c>
      <c r="D116" s="58">
        <f t="shared" si="6"/>
        <v>0.1739847961594484</v>
      </c>
      <c r="E116">
        <f t="shared" si="7"/>
        <v>-1.7487873619792971</v>
      </c>
      <c r="F116">
        <f t="shared" si="8"/>
        <v>2.2478745849915931E-2</v>
      </c>
      <c r="G116">
        <v>0.48043922790225346</v>
      </c>
      <c r="H116">
        <v>0.54192235001630884</v>
      </c>
      <c r="I116" s="16">
        <v>227</v>
      </c>
      <c r="J116">
        <f t="shared" si="9"/>
        <v>-1.3690280494626588</v>
      </c>
    </row>
    <row r="117" spans="1:10" x14ac:dyDescent="0.25">
      <c r="A117" s="1">
        <v>43923</v>
      </c>
      <c r="B117" s="57">
        <v>32.743659999999998</v>
      </c>
      <c r="C117" s="58">
        <f t="shared" si="5"/>
        <v>1.4249151634314993E-2</v>
      </c>
      <c r="D117" s="58">
        <f t="shared" si="6"/>
        <v>0.23971041397025311</v>
      </c>
      <c r="E117">
        <f t="shared" si="7"/>
        <v>-1.4283236926355081</v>
      </c>
      <c r="F117">
        <f t="shared" si="8"/>
        <v>0.69797223667602071</v>
      </c>
      <c r="G117">
        <v>0.4822624687572159</v>
      </c>
      <c r="H117">
        <v>0.53766473219405708</v>
      </c>
      <c r="I117" s="16">
        <v>229</v>
      </c>
      <c r="J117">
        <f t="shared" si="9"/>
        <v>-1.3691934955918135</v>
      </c>
    </row>
    <row r="118" spans="1:10" x14ac:dyDescent="0.25">
      <c r="A118" s="1">
        <v>43924</v>
      </c>
      <c r="B118" s="57">
        <v>31.05818</v>
      </c>
      <c r="C118" s="58">
        <f t="shared" si="5"/>
        <v>-5.2847135816047337E-2</v>
      </c>
      <c r="D118" s="58">
        <f t="shared" si="6"/>
        <v>0.17261412651989078</v>
      </c>
      <c r="E118">
        <f t="shared" si="7"/>
        <v>-1.7566966582596528</v>
      </c>
      <c r="F118">
        <f t="shared" si="8"/>
        <v>1.9351198940473758E-2</v>
      </c>
      <c r="G118">
        <v>0.4850114353466527</v>
      </c>
      <c r="H118">
        <v>0.53483796475052481</v>
      </c>
      <c r="I118" s="16">
        <v>231</v>
      </c>
      <c r="J118">
        <f t="shared" si="9"/>
        <v>-1.3703106654258681</v>
      </c>
    </row>
    <row r="119" spans="1:10" x14ac:dyDescent="0.25">
      <c r="A119" s="1">
        <v>43927</v>
      </c>
      <c r="B119" s="57">
        <v>31.215885</v>
      </c>
      <c r="C119" s="58">
        <f t="shared" si="5"/>
        <v>5.064880127348589E-3</v>
      </c>
      <c r="D119" s="58">
        <f t="shared" si="6"/>
        <v>0.2305261424632867</v>
      </c>
      <c r="E119">
        <f t="shared" si="7"/>
        <v>-1.4673910066499558</v>
      </c>
      <c r="F119">
        <f t="shared" si="8"/>
        <v>0.5835270706847514</v>
      </c>
      <c r="G119">
        <v>0.4853445778372148</v>
      </c>
      <c r="H119">
        <v>0.53108904995354278</v>
      </c>
      <c r="I119" s="16">
        <v>233</v>
      </c>
      <c r="J119">
        <f t="shared" si="9"/>
        <v>-1.3740860042244107</v>
      </c>
    </row>
    <row r="120" spans="1:10" x14ac:dyDescent="0.25">
      <c r="A120" s="1">
        <v>43928</v>
      </c>
      <c r="B120" s="57">
        <v>32.250832000000003</v>
      </c>
      <c r="C120" s="58">
        <f t="shared" si="5"/>
        <v>3.2616741492851091E-2</v>
      </c>
      <c r="D120" s="58">
        <f t="shared" si="6"/>
        <v>0.2580780038287892</v>
      </c>
      <c r="E120">
        <f t="shared" si="7"/>
        <v>-1.3544933993345112</v>
      </c>
      <c r="F120">
        <f t="shared" si="8"/>
        <v>0.86433084315295905</v>
      </c>
      <c r="G120">
        <v>0.48686284927721318</v>
      </c>
      <c r="H120">
        <v>0.52484285134839659</v>
      </c>
      <c r="I120" s="16">
        <v>235</v>
      </c>
      <c r="J120">
        <f t="shared" si="9"/>
        <v>-1.3705672898831691</v>
      </c>
    </row>
    <row r="121" spans="1:10" x14ac:dyDescent="0.25">
      <c r="A121" s="1">
        <v>43929</v>
      </c>
      <c r="B121" s="57">
        <v>32.980217000000003</v>
      </c>
      <c r="C121" s="58">
        <f t="shared" si="5"/>
        <v>2.236405549648695E-2</v>
      </c>
      <c r="D121" s="58">
        <f t="shared" si="6"/>
        <v>0.24782531783242506</v>
      </c>
      <c r="E121">
        <f t="shared" si="7"/>
        <v>-1.3950311445766581</v>
      </c>
      <c r="F121">
        <f t="shared" si="8"/>
        <v>0.78252635658735192</v>
      </c>
      <c r="G121">
        <v>0.49781803678701875</v>
      </c>
      <c r="H121">
        <v>0.52364606103473599</v>
      </c>
      <c r="I121" s="16">
        <v>237</v>
      </c>
      <c r="J121">
        <f t="shared" si="9"/>
        <v>-1.3588454377587462</v>
      </c>
    </row>
    <row r="122" spans="1:10" x14ac:dyDescent="0.25">
      <c r="A122" s="1">
        <v>43934</v>
      </c>
      <c r="B122" s="57">
        <v>31.826996000000001</v>
      </c>
      <c r="C122" s="58">
        <f t="shared" si="5"/>
        <v>-3.5593036389324921E-2</v>
      </c>
      <c r="D122" s="58">
        <f t="shared" si="6"/>
        <v>0.18986822594661318</v>
      </c>
      <c r="E122">
        <f t="shared" si="7"/>
        <v>-1.6614249950864848</v>
      </c>
      <c r="F122">
        <f t="shared" si="8"/>
        <v>9.3906013265318208E-2</v>
      </c>
      <c r="G122">
        <v>0.50137824226301286</v>
      </c>
      <c r="H122">
        <v>0.52211417422826134</v>
      </c>
      <c r="I122" s="16">
        <v>239</v>
      </c>
      <c r="J122">
        <f t="shared" si="9"/>
        <v>-1.3604698136138051</v>
      </c>
    </row>
    <row r="123" spans="1:10" x14ac:dyDescent="0.25">
      <c r="A123" s="1">
        <v>43935</v>
      </c>
      <c r="B123" s="57">
        <v>33.167496</v>
      </c>
      <c r="C123" s="58">
        <f t="shared" si="5"/>
        <v>4.1255499743160735E-2</v>
      </c>
      <c r="D123" s="58">
        <f t="shared" si="6"/>
        <v>0.26671676207909883</v>
      </c>
      <c r="E123">
        <f t="shared" si="7"/>
        <v>-1.321567999828765</v>
      </c>
      <c r="F123">
        <f t="shared" si="8"/>
        <v>0.91296964115766344</v>
      </c>
      <c r="G123">
        <v>0.50162719338075035</v>
      </c>
      <c r="H123">
        <v>0.51845714291556866</v>
      </c>
      <c r="I123" s="16">
        <v>241</v>
      </c>
      <c r="J123">
        <f t="shared" si="9"/>
        <v>-1.3640581969306433</v>
      </c>
    </row>
    <row r="124" spans="1:10" x14ac:dyDescent="0.25">
      <c r="A124" s="1">
        <v>43936</v>
      </c>
      <c r="B124" s="57">
        <v>32.043838999999998</v>
      </c>
      <c r="C124" s="58">
        <f t="shared" si="5"/>
        <v>-3.4465426210224727E-2</v>
      </c>
      <c r="D124" s="58">
        <f t="shared" si="6"/>
        <v>0.19099583612571339</v>
      </c>
      <c r="E124">
        <f t="shared" si="7"/>
        <v>-1.6555036515620742</v>
      </c>
      <c r="F124">
        <f t="shared" si="8"/>
        <v>0.10196233672329266</v>
      </c>
      <c r="G124">
        <v>0.50239866353252771</v>
      </c>
      <c r="H124">
        <v>0.51828381723644723</v>
      </c>
      <c r="I124" s="16">
        <v>243</v>
      </c>
      <c r="J124">
        <f t="shared" si="9"/>
        <v>-1.373542004925933</v>
      </c>
    </row>
    <row r="125" spans="1:10" x14ac:dyDescent="0.25">
      <c r="A125" s="1">
        <v>43937</v>
      </c>
      <c r="B125" s="57">
        <v>31.767855000000001</v>
      </c>
      <c r="C125" s="58">
        <f t="shared" si="5"/>
        <v>-8.6500045216598744E-3</v>
      </c>
      <c r="D125" s="58">
        <f t="shared" si="6"/>
        <v>0.21681125781427824</v>
      </c>
      <c r="E125">
        <f t="shared" si="7"/>
        <v>-1.5287280835771855</v>
      </c>
      <c r="F125">
        <f t="shared" si="8"/>
        <v>0.39277243784593657</v>
      </c>
      <c r="G125">
        <v>0.5143493042621945</v>
      </c>
      <c r="H125">
        <v>0.51811352387967269</v>
      </c>
      <c r="I125" s="16">
        <v>245</v>
      </c>
      <c r="J125">
        <f t="shared" si="9"/>
        <v>-1.3615551750846455</v>
      </c>
    </row>
    <row r="126" spans="1:10" x14ac:dyDescent="0.25">
      <c r="A126" s="1">
        <v>43938</v>
      </c>
      <c r="B126" s="57">
        <v>32.990074</v>
      </c>
      <c r="C126" s="58">
        <f t="shared" si="5"/>
        <v>3.775179886488722E-2</v>
      </c>
      <c r="D126" s="58">
        <f t="shared" si="6"/>
        <v>0.26321306120082533</v>
      </c>
      <c r="E126">
        <f t="shared" si="7"/>
        <v>-1.3347914561390393</v>
      </c>
      <c r="F126">
        <f t="shared" si="8"/>
        <v>0.89528552681188134</v>
      </c>
      <c r="G126">
        <v>0.5143493042621945</v>
      </c>
      <c r="H126">
        <v>0.5179169810506099</v>
      </c>
      <c r="I126" s="16">
        <v>247</v>
      </c>
      <c r="J126">
        <f t="shared" si="9"/>
        <v>-1.3722686315488468</v>
      </c>
    </row>
    <row r="127" spans="1:10" x14ac:dyDescent="0.25">
      <c r="A127" s="1">
        <v>43941</v>
      </c>
      <c r="B127" s="57">
        <v>31.462299000000002</v>
      </c>
      <c r="C127" s="58">
        <f t="shared" si="5"/>
        <v>-4.7416756458724771E-2</v>
      </c>
      <c r="D127" s="58">
        <f t="shared" si="6"/>
        <v>0.17804450587721332</v>
      </c>
      <c r="E127">
        <f t="shared" si="7"/>
        <v>-1.7257217269250451</v>
      </c>
      <c r="F127">
        <f t="shared" si="8"/>
        <v>3.4120531125577606E-2</v>
      </c>
      <c r="G127">
        <v>0.5143493042621945</v>
      </c>
      <c r="H127">
        <v>0.5143493042621945</v>
      </c>
      <c r="I127" s="16">
        <v>249</v>
      </c>
      <c r="J127">
        <f t="shared" si="9"/>
        <v>-1.3760655750616297</v>
      </c>
    </row>
    <row r="128" spans="1:10" x14ac:dyDescent="0.25">
      <c r="A128" s="1">
        <v>43942</v>
      </c>
      <c r="B128" s="57">
        <v>31.915704999999999</v>
      </c>
      <c r="C128" s="58">
        <f t="shared" si="5"/>
        <v>1.4308236507188182E-2</v>
      </c>
      <c r="D128" s="58">
        <f t="shared" si="6"/>
        <v>0.23976949884312629</v>
      </c>
      <c r="E128">
        <f t="shared" si="7"/>
        <v>-1.4280772386273493</v>
      </c>
      <c r="F128">
        <f t="shared" si="8"/>
        <v>0.69864875278105054</v>
      </c>
      <c r="G128">
        <v>0.5143493042621945</v>
      </c>
      <c r="H128">
        <v>0.5143493042621945</v>
      </c>
      <c r="I128" s="16">
        <v>251</v>
      </c>
      <c r="J128">
        <f t="shared" si="9"/>
        <v>-1.3871183106042935</v>
      </c>
    </row>
    <row r="129" spans="1:10" x14ac:dyDescent="0.25">
      <c r="A129" s="1">
        <v>43943</v>
      </c>
      <c r="B129" s="57">
        <v>32.280399000000003</v>
      </c>
      <c r="C129" s="58">
        <f t="shared" si="5"/>
        <v>1.1361995529743383E-2</v>
      </c>
      <c r="D129" s="58">
        <f t="shared" si="6"/>
        <v>0.23682325786568148</v>
      </c>
      <c r="E129">
        <f t="shared" si="7"/>
        <v>-1.4404411634571115</v>
      </c>
      <c r="F129">
        <f t="shared" si="8"/>
        <v>0.6639082097827339</v>
      </c>
      <c r="G129">
        <v>0.5143493042621945</v>
      </c>
      <c r="H129">
        <v>0.5143493042621945</v>
      </c>
      <c r="I129" s="16">
        <v>253</v>
      </c>
      <c r="J129">
        <f t="shared" si="9"/>
        <v>-1.3981710461469572</v>
      </c>
    </row>
    <row r="130" spans="1:10" x14ac:dyDescent="0.25">
      <c r="A130" s="1">
        <v>43944</v>
      </c>
      <c r="B130" s="57">
        <v>31.452444</v>
      </c>
      <c r="C130" s="58">
        <f t="shared" si="5"/>
        <v>-2.5983513141190566E-2</v>
      </c>
      <c r="D130" s="58">
        <f t="shared" si="6"/>
        <v>0.19947774919474753</v>
      </c>
      <c r="E130">
        <f t="shared" si="7"/>
        <v>-1.6120525817308791</v>
      </c>
      <c r="F130">
        <f t="shared" si="8"/>
        <v>0.17663246802005242</v>
      </c>
      <c r="G130">
        <v>0.5179169810506099</v>
      </c>
      <c r="H130">
        <v>0.5143493042621945</v>
      </c>
      <c r="I130" s="16">
        <v>255</v>
      </c>
      <c r="J130">
        <f t="shared" si="9"/>
        <v>-1.4022012785258531</v>
      </c>
    </row>
    <row r="131" spans="1:10" x14ac:dyDescent="0.25">
      <c r="A131" s="1">
        <v>43945</v>
      </c>
      <c r="B131" s="57">
        <v>32.162120999999999</v>
      </c>
      <c r="C131" s="58">
        <f t="shared" ref="C131:C194" si="10">LN(B131/B130)</f>
        <v>2.2312702849637277E-2</v>
      </c>
      <c r="D131" s="58">
        <f t="shared" ref="D131:D194" si="11">C131+ABS(MIN($C$3:$C$253))+0.1</f>
        <v>0.24777396518557537</v>
      </c>
      <c r="E131">
        <f t="shared" ref="E131:E194" si="12">LN(D131)</f>
        <v>-1.395238379125993</v>
      </c>
      <c r="F131">
        <f t="shared" ref="F131:F194" si="13">_xlfn.LOGNORM.DIST(D131,$M$4,$M$5,TRUE)</f>
        <v>0.78204603994702937</v>
      </c>
      <c r="G131">
        <v>0.51811352387967269</v>
      </c>
      <c r="H131">
        <v>0.5143493042621945</v>
      </c>
      <c r="I131" s="16">
        <v>257</v>
      </c>
      <c r="J131">
        <f t="shared" ref="J131:J194" si="14">(I131/$M$6)*(LN(G131)+LN(1-H131))</f>
        <v>-1.4128104507839843</v>
      </c>
    </row>
    <row r="132" spans="1:10" x14ac:dyDescent="0.25">
      <c r="A132" s="1">
        <v>43948</v>
      </c>
      <c r="B132" s="57">
        <v>32.674664</v>
      </c>
      <c r="C132" s="58">
        <f t="shared" si="10"/>
        <v>1.581058273776725E-2</v>
      </c>
      <c r="D132" s="58">
        <f t="shared" si="11"/>
        <v>0.24127184507370536</v>
      </c>
      <c r="E132">
        <f t="shared" si="12"/>
        <v>-1.4218309933340905</v>
      </c>
      <c r="F132">
        <f t="shared" si="13"/>
        <v>0.71556173903055142</v>
      </c>
      <c r="G132">
        <v>0.51828381723644723</v>
      </c>
      <c r="H132">
        <v>0.50239866353252771</v>
      </c>
      <c r="I132" s="16">
        <v>259</v>
      </c>
      <c r="J132">
        <f t="shared" si="14"/>
        <v>-1.3983815822883456</v>
      </c>
    </row>
    <row r="133" spans="1:10" x14ac:dyDescent="0.25">
      <c r="A133" s="1">
        <v>43949</v>
      </c>
      <c r="B133" s="57">
        <v>35.956913</v>
      </c>
      <c r="C133" s="58">
        <f t="shared" si="10"/>
        <v>9.572138416836784E-2</v>
      </c>
      <c r="D133" s="58">
        <f t="shared" si="11"/>
        <v>0.32118264650430595</v>
      </c>
      <c r="E133">
        <f t="shared" si="12"/>
        <v>-1.1357453254415673</v>
      </c>
      <c r="F133">
        <f t="shared" si="13"/>
        <v>0.9976182893342459</v>
      </c>
      <c r="G133">
        <v>0.51845714291556866</v>
      </c>
      <c r="H133">
        <v>0.50162719338075035</v>
      </c>
      <c r="I133" s="16">
        <v>261</v>
      </c>
      <c r="J133">
        <f t="shared" si="14"/>
        <v>-1.4072213102827387</v>
      </c>
    </row>
    <row r="134" spans="1:10" x14ac:dyDescent="0.25">
      <c r="A134" s="1">
        <v>43950</v>
      </c>
      <c r="B134" s="57">
        <v>34.409427999999998</v>
      </c>
      <c r="C134" s="58">
        <f t="shared" si="10"/>
        <v>-4.3990763938197425E-2</v>
      </c>
      <c r="D134" s="58">
        <f t="shared" si="11"/>
        <v>0.18147049839774068</v>
      </c>
      <c r="E134">
        <f t="shared" si="12"/>
        <v>-1.7066621817519563</v>
      </c>
      <c r="F134">
        <f t="shared" si="13"/>
        <v>4.7132249254628979E-2</v>
      </c>
      <c r="G134">
        <v>0.52211417422826134</v>
      </c>
      <c r="H134">
        <v>0.50137824226301286</v>
      </c>
      <c r="I134" s="16">
        <v>263</v>
      </c>
      <c r="J134">
        <f t="shared" si="14"/>
        <v>-1.4101163721423733</v>
      </c>
    </row>
    <row r="135" spans="1:10" x14ac:dyDescent="0.25">
      <c r="A135" s="1">
        <v>43951</v>
      </c>
      <c r="B135" s="57">
        <v>35.079678000000001</v>
      </c>
      <c r="C135" s="58">
        <f t="shared" si="10"/>
        <v>1.9291391845933984E-2</v>
      </c>
      <c r="D135" s="58">
        <f t="shared" si="11"/>
        <v>0.24475265418187209</v>
      </c>
      <c r="E135">
        <f t="shared" si="12"/>
        <v>-1.407507153169145</v>
      </c>
      <c r="F135">
        <f t="shared" si="13"/>
        <v>0.75254051749861228</v>
      </c>
      <c r="G135">
        <v>0.52364606103473599</v>
      </c>
      <c r="H135">
        <v>0.49781803678701875</v>
      </c>
      <c r="I135" s="16">
        <v>265</v>
      </c>
      <c r="J135">
        <f t="shared" si="14"/>
        <v>-1.4102350089806759</v>
      </c>
    </row>
    <row r="136" spans="1:10" x14ac:dyDescent="0.25">
      <c r="A136" s="1">
        <v>43955</v>
      </c>
      <c r="B136" s="57">
        <v>35.582363000000001</v>
      </c>
      <c r="C136" s="58">
        <f t="shared" si="10"/>
        <v>1.4228105305495911E-2</v>
      </c>
      <c r="D136" s="58">
        <f t="shared" si="11"/>
        <v>0.23968936764143403</v>
      </c>
      <c r="E136">
        <f t="shared" si="12"/>
        <v>-1.4284114954657967</v>
      </c>
      <c r="F136">
        <f t="shared" si="13"/>
        <v>0.6977310532816865</v>
      </c>
      <c r="G136">
        <v>0.52484285134839659</v>
      </c>
      <c r="H136">
        <v>0.48686284927721318</v>
      </c>
      <c r="I136" s="16">
        <v>267</v>
      </c>
      <c r="J136">
        <f t="shared" si="14"/>
        <v>-1.3954935955475314</v>
      </c>
    </row>
    <row r="137" spans="1:10" x14ac:dyDescent="0.25">
      <c r="A137" s="1">
        <v>43956</v>
      </c>
      <c r="B137" s="57">
        <v>35.168385000000001</v>
      </c>
      <c r="C137" s="58">
        <f t="shared" si="10"/>
        <v>-1.1702568134449271E-2</v>
      </c>
      <c r="D137" s="58">
        <f t="shared" si="11"/>
        <v>0.21375869420148885</v>
      </c>
      <c r="E137">
        <f t="shared" si="12"/>
        <v>-1.5429074973656092</v>
      </c>
      <c r="F137">
        <f t="shared" si="13"/>
        <v>0.35057734020893461</v>
      </c>
      <c r="G137">
        <v>0.53108904995354278</v>
      </c>
      <c r="H137">
        <v>0.4853445778372148</v>
      </c>
      <c r="I137" s="16">
        <v>269</v>
      </c>
      <c r="J137">
        <f t="shared" si="14"/>
        <v>-1.390101177533696</v>
      </c>
    </row>
    <row r="138" spans="1:10" x14ac:dyDescent="0.25">
      <c r="A138" s="1">
        <v>43957</v>
      </c>
      <c r="B138" s="57">
        <v>34.448853</v>
      </c>
      <c r="C138" s="58">
        <f t="shared" si="10"/>
        <v>-2.0671823338026567E-2</v>
      </c>
      <c r="D138" s="58">
        <f t="shared" si="11"/>
        <v>0.20478943899791152</v>
      </c>
      <c r="E138">
        <f t="shared" si="12"/>
        <v>-1.5857729545394381</v>
      </c>
      <c r="F138">
        <f t="shared" si="13"/>
        <v>0.23535486518200138</v>
      </c>
      <c r="G138">
        <v>0.53483796475052481</v>
      </c>
      <c r="H138">
        <v>0.4850114353466527</v>
      </c>
      <c r="I138" s="16">
        <v>271</v>
      </c>
      <c r="J138">
        <f t="shared" si="14"/>
        <v>-1.3921432283730244</v>
      </c>
    </row>
    <row r="139" spans="1:10" x14ac:dyDescent="0.25">
      <c r="A139" s="1">
        <v>43958</v>
      </c>
      <c r="B139" s="57">
        <v>34.369999</v>
      </c>
      <c r="C139" s="58">
        <f t="shared" si="10"/>
        <v>-2.2916405088896654E-3</v>
      </c>
      <c r="D139" s="58">
        <f t="shared" si="11"/>
        <v>0.22316962182704844</v>
      </c>
      <c r="E139">
        <f t="shared" si="12"/>
        <v>-1.4998231606632351</v>
      </c>
      <c r="F139">
        <f t="shared" si="13"/>
        <v>0.4822624687572159</v>
      </c>
      <c r="G139">
        <v>0.53766473219405708</v>
      </c>
      <c r="H139">
        <v>0.4822624687572159</v>
      </c>
      <c r="I139" s="16">
        <v>273</v>
      </c>
      <c r="J139">
        <f t="shared" si="14"/>
        <v>-1.3908936138676729</v>
      </c>
    </row>
    <row r="140" spans="1:10" x14ac:dyDescent="0.25">
      <c r="A140" s="1">
        <v>43959</v>
      </c>
      <c r="B140" s="57">
        <v>34.5</v>
      </c>
      <c r="C140" s="58">
        <f t="shared" si="10"/>
        <v>3.7752622707130272E-3</v>
      </c>
      <c r="D140" s="58">
        <f t="shared" si="11"/>
        <v>0.22923652460665114</v>
      </c>
      <c r="E140">
        <f t="shared" si="12"/>
        <v>-1.4730009499149566</v>
      </c>
      <c r="F140">
        <f t="shared" si="13"/>
        <v>0.56621543999478297</v>
      </c>
      <c r="G140">
        <v>0.54192235001630884</v>
      </c>
      <c r="H140">
        <v>0.48043922790225346</v>
      </c>
      <c r="I140" s="16">
        <v>275</v>
      </c>
      <c r="J140">
        <f t="shared" si="14"/>
        <v>-1.3885900911614713</v>
      </c>
    </row>
    <row r="141" spans="1:10" x14ac:dyDescent="0.25">
      <c r="A141" s="1">
        <v>43962</v>
      </c>
      <c r="B141" s="57">
        <v>36.330002</v>
      </c>
      <c r="C141" s="58">
        <f t="shared" si="10"/>
        <v>5.1684577246716996E-2</v>
      </c>
      <c r="D141" s="58">
        <f t="shared" si="11"/>
        <v>0.2771458395826551</v>
      </c>
      <c r="E141">
        <f t="shared" si="12"/>
        <v>-1.2832114146572655</v>
      </c>
      <c r="F141">
        <f t="shared" si="13"/>
        <v>0.95167605483809281</v>
      </c>
      <c r="G141">
        <v>0.5430076150273575</v>
      </c>
      <c r="H141">
        <v>0.47848507584319178</v>
      </c>
      <c r="I141" s="16">
        <v>277</v>
      </c>
      <c r="J141">
        <f t="shared" si="14"/>
        <v>-1.3923380967827905</v>
      </c>
    </row>
    <row r="142" spans="1:10" x14ac:dyDescent="0.25">
      <c r="A142" s="1">
        <v>43963</v>
      </c>
      <c r="B142" s="57">
        <v>37.110000999999997</v>
      </c>
      <c r="C142" s="58">
        <f t="shared" si="10"/>
        <v>2.1242600735389132E-2</v>
      </c>
      <c r="D142" s="58">
        <f t="shared" si="11"/>
        <v>0.24670386307132725</v>
      </c>
      <c r="E142">
        <f t="shared" si="12"/>
        <v>-1.3995665965855302</v>
      </c>
      <c r="F142">
        <f t="shared" si="13"/>
        <v>0.77187546577385724</v>
      </c>
      <c r="G142">
        <v>0.55294478937519287</v>
      </c>
      <c r="H142">
        <v>0.47143021877061514</v>
      </c>
      <c r="I142" s="16">
        <v>279</v>
      </c>
      <c r="J142">
        <f t="shared" si="14"/>
        <v>-1.3672973750799939</v>
      </c>
    </row>
    <row r="143" spans="1:10" x14ac:dyDescent="0.25">
      <c r="A143" s="1">
        <v>43964</v>
      </c>
      <c r="B143" s="57">
        <v>36.610000999999997</v>
      </c>
      <c r="C143" s="58">
        <f t="shared" si="10"/>
        <v>-1.3565047572334668E-2</v>
      </c>
      <c r="D143" s="58">
        <f t="shared" si="11"/>
        <v>0.21189621476360343</v>
      </c>
      <c r="E143">
        <f t="shared" si="12"/>
        <v>-1.5516586771821894</v>
      </c>
      <c r="F143">
        <f t="shared" si="13"/>
        <v>0.32539060956010435</v>
      </c>
      <c r="G143">
        <v>0.56273423992170313</v>
      </c>
      <c r="H143">
        <v>0.46757130466350122</v>
      </c>
      <c r="I143" s="16">
        <v>281</v>
      </c>
      <c r="J143">
        <f t="shared" si="14"/>
        <v>-1.3493083759008158</v>
      </c>
    </row>
    <row r="144" spans="1:10" x14ac:dyDescent="0.25">
      <c r="A144" s="1">
        <v>43965</v>
      </c>
      <c r="B144" s="57">
        <v>35.669998</v>
      </c>
      <c r="C144" s="58">
        <f t="shared" si="10"/>
        <v>-2.6011511145813328E-2</v>
      </c>
      <c r="D144" s="58">
        <f t="shared" si="11"/>
        <v>0.19944975119012479</v>
      </c>
      <c r="E144">
        <f t="shared" si="12"/>
        <v>-1.6121929481114454</v>
      </c>
      <c r="F144">
        <f t="shared" si="13"/>
        <v>0.17634599583347171</v>
      </c>
      <c r="G144">
        <v>0.56335943899229224</v>
      </c>
      <c r="H144">
        <v>0.46086119733722986</v>
      </c>
      <c r="I144" s="16">
        <v>283</v>
      </c>
      <c r="J144">
        <f t="shared" si="14"/>
        <v>-1.3435392773752586</v>
      </c>
    </row>
    <row r="145" spans="1:10" x14ac:dyDescent="0.25">
      <c r="A145" s="1">
        <v>43966</v>
      </c>
      <c r="B145" s="57">
        <v>35.599997999999999</v>
      </c>
      <c r="C145" s="58">
        <f t="shared" si="10"/>
        <v>-1.9643616230645014E-3</v>
      </c>
      <c r="D145" s="58">
        <f t="shared" si="11"/>
        <v>0.22349690071287359</v>
      </c>
      <c r="E145">
        <f t="shared" si="12"/>
        <v>-1.4983577320811561</v>
      </c>
      <c r="F145">
        <f t="shared" si="13"/>
        <v>0.48686284927721318</v>
      </c>
      <c r="G145">
        <v>0.56418884335387554</v>
      </c>
      <c r="H145">
        <v>0.46033953372452463</v>
      </c>
      <c r="I145" s="16">
        <v>285</v>
      </c>
      <c r="J145">
        <f t="shared" si="14"/>
        <v>-1.3502656856302608</v>
      </c>
    </row>
    <row r="146" spans="1:10" x14ac:dyDescent="0.25">
      <c r="A146" s="1">
        <v>43969</v>
      </c>
      <c r="B146" s="57">
        <v>37</v>
      </c>
      <c r="C146" s="58">
        <f t="shared" si="10"/>
        <v>3.8572330966016505E-2</v>
      </c>
      <c r="D146" s="58">
        <f t="shared" si="11"/>
        <v>0.26403359330195464</v>
      </c>
      <c r="E146">
        <f t="shared" si="12"/>
        <v>-1.3316789365751902</v>
      </c>
      <c r="F146">
        <f t="shared" si="13"/>
        <v>0.89966553907311964</v>
      </c>
      <c r="G146">
        <v>0.56504538237849278</v>
      </c>
      <c r="H146">
        <v>0.46019750324893249</v>
      </c>
      <c r="I146" s="16">
        <v>287</v>
      </c>
      <c r="J146">
        <f t="shared" si="14"/>
        <v>-1.3577057332571896</v>
      </c>
    </row>
    <row r="147" spans="1:10" x14ac:dyDescent="0.25">
      <c r="A147" s="1">
        <v>43970</v>
      </c>
      <c r="B147" s="57">
        <v>35.990001999999997</v>
      </c>
      <c r="C147" s="58">
        <f t="shared" si="10"/>
        <v>-2.7676734982294816E-2</v>
      </c>
      <c r="D147" s="58">
        <f t="shared" si="11"/>
        <v>0.1977845273536433</v>
      </c>
      <c r="E147">
        <f t="shared" si="12"/>
        <v>-1.6205770865455578</v>
      </c>
      <c r="F147">
        <f t="shared" si="13"/>
        <v>0.15976969000881711</v>
      </c>
      <c r="G147">
        <v>0.56572921962836853</v>
      </c>
      <c r="H147">
        <v>0.45984849900942765</v>
      </c>
      <c r="I147" s="16">
        <v>289</v>
      </c>
      <c r="J147">
        <f t="shared" si="14"/>
        <v>-1.3650303001477111</v>
      </c>
    </row>
    <row r="148" spans="1:10" x14ac:dyDescent="0.25">
      <c r="A148" s="1">
        <v>43971</v>
      </c>
      <c r="B148" s="57">
        <v>35.880001</v>
      </c>
      <c r="C148" s="58">
        <f t="shared" si="10"/>
        <v>-3.0611126006545651E-3</v>
      </c>
      <c r="D148" s="58">
        <f t="shared" si="11"/>
        <v>0.22240014973528355</v>
      </c>
      <c r="E148">
        <f t="shared" si="12"/>
        <v>-1.5032770433357765</v>
      </c>
      <c r="F148">
        <f t="shared" si="13"/>
        <v>0.47143021877061514</v>
      </c>
      <c r="G148">
        <v>0.56621543999478297</v>
      </c>
      <c r="H148">
        <v>0.45938954690055295</v>
      </c>
      <c r="I148" s="16">
        <v>291</v>
      </c>
      <c r="J148">
        <f t="shared" si="14"/>
        <v>-1.3724962207139526</v>
      </c>
    </row>
    <row r="149" spans="1:10" x14ac:dyDescent="0.25">
      <c r="A149" s="1">
        <v>43972</v>
      </c>
      <c r="B149" s="57">
        <v>35.689999</v>
      </c>
      <c r="C149" s="58">
        <f t="shared" si="10"/>
        <v>-5.3095555782593359E-3</v>
      </c>
      <c r="D149" s="58">
        <f t="shared" si="11"/>
        <v>0.22015170675767876</v>
      </c>
      <c r="E149">
        <f t="shared" si="12"/>
        <v>-1.5134383941069116</v>
      </c>
      <c r="F149">
        <f t="shared" si="13"/>
        <v>0.43971371880938132</v>
      </c>
      <c r="G149">
        <v>0.57102212814207609</v>
      </c>
      <c r="H149">
        <v>0.45662561194575363</v>
      </c>
      <c r="I149" s="16">
        <v>293</v>
      </c>
      <c r="J149">
        <f t="shared" si="14"/>
        <v>-1.3661084524342375</v>
      </c>
    </row>
    <row r="150" spans="1:10" x14ac:dyDescent="0.25">
      <c r="A150" s="1">
        <v>43973</v>
      </c>
      <c r="B150" s="57">
        <v>35.540000999999997</v>
      </c>
      <c r="C150" s="58">
        <f t="shared" si="10"/>
        <v>-4.2116586192007758E-3</v>
      </c>
      <c r="D150" s="58">
        <f t="shared" si="11"/>
        <v>0.22124960371673733</v>
      </c>
      <c r="E150">
        <f t="shared" si="12"/>
        <v>-1.508463786206494</v>
      </c>
      <c r="F150">
        <f t="shared" si="13"/>
        <v>0.45520540324948494</v>
      </c>
      <c r="G150">
        <v>0.57307530125125927</v>
      </c>
      <c r="H150">
        <v>0.45520540324948494</v>
      </c>
      <c r="I150" s="16">
        <v>295</v>
      </c>
      <c r="J150">
        <f t="shared" si="14"/>
        <v>-1.3681472357062925</v>
      </c>
    </row>
    <row r="151" spans="1:10" x14ac:dyDescent="0.25">
      <c r="A151" s="1">
        <v>43976</v>
      </c>
      <c r="B151" s="57">
        <v>35.259998000000003</v>
      </c>
      <c r="C151" s="58">
        <f t="shared" si="10"/>
        <v>-7.9097306155896524E-3</v>
      </c>
      <c r="D151" s="58">
        <f t="shared" si="11"/>
        <v>0.21755153172034847</v>
      </c>
      <c r="E151">
        <f t="shared" si="12"/>
        <v>-1.5253195290663961</v>
      </c>
      <c r="F151">
        <f t="shared" si="13"/>
        <v>0.40312825808394126</v>
      </c>
      <c r="G151">
        <v>0.57426553437171335</v>
      </c>
      <c r="H151">
        <v>0.4542204402342625</v>
      </c>
      <c r="I151" s="16">
        <v>297</v>
      </c>
      <c r="J151">
        <f t="shared" si="14"/>
        <v>-1.3728304453059468</v>
      </c>
    </row>
    <row r="152" spans="1:10" x14ac:dyDescent="0.25">
      <c r="A152" s="1">
        <v>43977</v>
      </c>
      <c r="B152" s="57">
        <v>35.830002</v>
      </c>
      <c r="C152" s="58">
        <f t="shared" si="10"/>
        <v>1.6036466887781705E-2</v>
      </c>
      <c r="D152" s="58">
        <f t="shared" si="11"/>
        <v>0.24149772922371981</v>
      </c>
      <c r="E152">
        <f t="shared" si="12"/>
        <v>-1.4208952087340483</v>
      </c>
      <c r="F152">
        <f t="shared" si="13"/>
        <v>0.71805598261104531</v>
      </c>
      <c r="G152">
        <v>0.57455448534768561</v>
      </c>
      <c r="H152">
        <v>0.45180086430167377</v>
      </c>
      <c r="I152" s="16">
        <v>299</v>
      </c>
      <c r="J152">
        <f t="shared" si="14"/>
        <v>-1.3762064879670033</v>
      </c>
    </row>
    <row r="153" spans="1:10" x14ac:dyDescent="0.25">
      <c r="A153" s="1">
        <v>43978</v>
      </c>
      <c r="B153" s="57">
        <v>36.029998999999997</v>
      </c>
      <c r="C153" s="58">
        <f t="shared" si="10"/>
        <v>5.5663098693456087E-3</v>
      </c>
      <c r="D153" s="58">
        <f t="shared" si="11"/>
        <v>0.23102757220528372</v>
      </c>
      <c r="E153">
        <f t="shared" si="12"/>
        <v>-1.4652182153871716</v>
      </c>
      <c r="F153">
        <f t="shared" si="13"/>
        <v>0.59019067906396738</v>
      </c>
      <c r="G153">
        <v>0.57527892438011996</v>
      </c>
      <c r="H153">
        <v>0.45140672928169995</v>
      </c>
      <c r="I153" s="16">
        <v>301</v>
      </c>
      <c r="J153">
        <f t="shared" si="14"/>
        <v>-1.3830389213701879</v>
      </c>
    </row>
    <row r="154" spans="1:10" x14ac:dyDescent="0.25">
      <c r="A154" s="1">
        <v>43979</v>
      </c>
      <c r="B154" s="57">
        <v>35.130001</v>
      </c>
      <c r="C154" s="58">
        <f t="shared" si="10"/>
        <v>-2.5296402261918361E-2</v>
      </c>
      <c r="D154" s="58">
        <f t="shared" si="11"/>
        <v>0.20016486007401973</v>
      </c>
      <c r="E154">
        <f t="shared" si="12"/>
        <v>-1.6086139516129709</v>
      </c>
      <c r="F154">
        <f t="shared" si="13"/>
        <v>0.18374205064976848</v>
      </c>
      <c r="G154">
        <v>0.57693385589074819</v>
      </c>
      <c r="H154">
        <v>0.451152455045225</v>
      </c>
      <c r="I154" s="16">
        <v>303</v>
      </c>
      <c r="J154">
        <f t="shared" si="14"/>
        <v>-1.3882014116352628</v>
      </c>
    </row>
    <row r="155" spans="1:10" x14ac:dyDescent="0.25">
      <c r="A155" s="1">
        <v>43980</v>
      </c>
      <c r="B155" s="57">
        <v>34.669998</v>
      </c>
      <c r="C155" s="58">
        <f t="shared" si="10"/>
        <v>-1.3180792733264625E-2</v>
      </c>
      <c r="D155" s="58">
        <f t="shared" si="11"/>
        <v>0.21228046960267349</v>
      </c>
      <c r="E155">
        <f t="shared" si="12"/>
        <v>-1.5498469088396933</v>
      </c>
      <c r="F155">
        <f t="shared" si="13"/>
        <v>0.33054468622663291</v>
      </c>
      <c r="G155">
        <v>0.58272991994268564</v>
      </c>
      <c r="H155">
        <v>0.43971371880938132</v>
      </c>
      <c r="I155" s="16">
        <v>305</v>
      </c>
      <c r="J155">
        <f t="shared" si="14"/>
        <v>-1.360152808385825</v>
      </c>
    </row>
    <row r="156" spans="1:10" x14ac:dyDescent="0.25">
      <c r="A156" s="1">
        <v>43983</v>
      </c>
      <c r="B156" s="57">
        <v>36.389999000000003</v>
      </c>
      <c r="C156" s="58">
        <f t="shared" si="10"/>
        <v>4.8419282133821802E-2</v>
      </c>
      <c r="D156" s="58">
        <f t="shared" si="11"/>
        <v>0.2738805444697599</v>
      </c>
      <c r="E156">
        <f t="shared" si="12"/>
        <v>-1.2950632367446879</v>
      </c>
      <c r="F156">
        <f t="shared" si="13"/>
        <v>0.94155875934719035</v>
      </c>
      <c r="G156">
        <v>0.5835270706847514</v>
      </c>
      <c r="H156">
        <v>0.43409178183817998</v>
      </c>
      <c r="I156" s="16">
        <v>307</v>
      </c>
      <c r="J156">
        <f t="shared" si="14"/>
        <v>-1.355188274330513</v>
      </c>
    </row>
    <row r="157" spans="1:10" x14ac:dyDescent="0.25">
      <c r="A157" s="1">
        <v>43984</v>
      </c>
      <c r="B157" s="57">
        <v>37.040000999999997</v>
      </c>
      <c r="C157" s="58">
        <f t="shared" si="10"/>
        <v>1.7704452631827221E-2</v>
      </c>
      <c r="D157" s="58">
        <f t="shared" si="11"/>
        <v>0.24316571496776532</v>
      </c>
      <c r="E157">
        <f t="shared" si="12"/>
        <v>-1.4140121134671064</v>
      </c>
      <c r="F157">
        <f t="shared" si="13"/>
        <v>0.73607127607665457</v>
      </c>
      <c r="G157">
        <v>0.59019067906396738</v>
      </c>
      <c r="H157">
        <v>0.43217326366936287</v>
      </c>
      <c r="I157" s="16">
        <v>309</v>
      </c>
      <c r="J157">
        <f t="shared" si="14"/>
        <v>-1.3458717306519756</v>
      </c>
    </row>
    <row r="158" spans="1:10" x14ac:dyDescent="0.25">
      <c r="A158" s="1">
        <v>43985</v>
      </c>
      <c r="B158" s="57">
        <v>36.560001</v>
      </c>
      <c r="C158" s="58">
        <f t="shared" si="10"/>
        <v>-1.3043662837571912E-2</v>
      </c>
      <c r="D158" s="58">
        <f t="shared" si="11"/>
        <v>0.21241759949836619</v>
      </c>
      <c r="E158">
        <f t="shared" si="12"/>
        <v>-1.5492011328852675</v>
      </c>
      <c r="F158">
        <f t="shared" si="13"/>
        <v>0.33238963661209719</v>
      </c>
      <c r="G158">
        <v>0.59351171081368026</v>
      </c>
      <c r="H158">
        <v>0.43160025183241935</v>
      </c>
      <c r="I158" s="16">
        <v>311</v>
      </c>
      <c r="J158">
        <f t="shared" si="14"/>
        <v>-1.3463805298724483</v>
      </c>
    </row>
    <row r="159" spans="1:10" x14ac:dyDescent="0.25">
      <c r="A159" s="1">
        <v>43986</v>
      </c>
      <c r="B159" s="57">
        <v>35.860000999999997</v>
      </c>
      <c r="C159" s="58">
        <f t="shared" si="10"/>
        <v>-1.9332277875035966E-2</v>
      </c>
      <c r="D159" s="58">
        <f t="shared" si="11"/>
        <v>0.20612898446090214</v>
      </c>
      <c r="E159">
        <f t="shared" si="12"/>
        <v>-1.5792531679755473</v>
      </c>
      <c r="F159">
        <f t="shared" si="13"/>
        <v>0.25143466923146918</v>
      </c>
      <c r="G159">
        <v>0.59386675091705543</v>
      </c>
      <c r="H159">
        <v>0.43144164781233207</v>
      </c>
      <c r="I159" s="16">
        <v>313</v>
      </c>
      <c r="J159">
        <f t="shared" si="14"/>
        <v>-1.353945270355545</v>
      </c>
    </row>
    <row r="160" spans="1:10" x14ac:dyDescent="0.25">
      <c r="A160" s="1">
        <v>43987</v>
      </c>
      <c r="B160" s="57">
        <v>35.270000000000003</v>
      </c>
      <c r="C160" s="58">
        <f t="shared" si="10"/>
        <v>-1.6589751815249854E-2</v>
      </c>
      <c r="D160" s="58">
        <f t="shared" si="11"/>
        <v>0.20887151052068825</v>
      </c>
      <c r="E160">
        <f t="shared" si="12"/>
        <v>-1.5660359982710548</v>
      </c>
      <c r="F160">
        <f t="shared" si="13"/>
        <v>0.28573170176027224</v>
      </c>
      <c r="G160">
        <v>0.59457567204261408</v>
      </c>
      <c r="H160">
        <v>0.42824298929387383</v>
      </c>
      <c r="I160" s="16">
        <v>315</v>
      </c>
      <c r="J160">
        <f t="shared" si="14"/>
        <v>-1.3540588348449538</v>
      </c>
    </row>
    <row r="161" spans="1:10" x14ac:dyDescent="0.25">
      <c r="A161" s="1">
        <v>43990</v>
      </c>
      <c r="B161" s="57">
        <v>36.259998000000003</v>
      </c>
      <c r="C161" s="58">
        <f t="shared" si="10"/>
        <v>2.7682405921544903E-2</v>
      </c>
      <c r="D161" s="58">
        <f t="shared" si="11"/>
        <v>0.25314366825748302</v>
      </c>
      <c r="E161">
        <f t="shared" si="12"/>
        <v>-1.3737980927001414</v>
      </c>
      <c r="F161">
        <f t="shared" si="13"/>
        <v>0.82842576827839842</v>
      </c>
      <c r="G161">
        <v>0.59692165329743474</v>
      </c>
      <c r="H161">
        <v>0.42821546659846799</v>
      </c>
      <c r="I161" s="16">
        <v>317</v>
      </c>
      <c r="J161">
        <f t="shared" si="14"/>
        <v>-1.3576219073828431</v>
      </c>
    </row>
    <row r="162" spans="1:10" x14ac:dyDescent="0.25">
      <c r="A162" s="1">
        <v>43991</v>
      </c>
      <c r="B162" s="57">
        <v>35.560001</v>
      </c>
      <c r="C162" s="58">
        <f t="shared" si="10"/>
        <v>-1.9493711402317291E-2</v>
      </c>
      <c r="D162" s="58">
        <f t="shared" si="11"/>
        <v>0.20596755093362082</v>
      </c>
      <c r="E162">
        <f t="shared" si="12"/>
        <v>-1.580036642339798</v>
      </c>
      <c r="F162">
        <f t="shared" si="13"/>
        <v>0.24947217027961721</v>
      </c>
      <c r="G162">
        <v>0.59951592071913229</v>
      </c>
      <c r="H162">
        <v>0.42308992343686824</v>
      </c>
      <c r="I162" s="16">
        <v>319</v>
      </c>
      <c r="J162">
        <f t="shared" si="14"/>
        <v>-1.3493339305494594</v>
      </c>
    </row>
    <row r="163" spans="1:10" x14ac:dyDescent="0.25">
      <c r="A163" s="1">
        <v>43992</v>
      </c>
      <c r="B163" s="57">
        <v>35.330002</v>
      </c>
      <c r="C163" s="58">
        <f t="shared" si="10"/>
        <v>-6.4889207870219524E-3</v>
      </c>
      <c r="D163" s="58">
        <f t="shared" si="11"/>
        <v>0.21897234154891615</v>
      </c>
      <c r="E163">
        <f t="shared" si="12"/>
        <v>-1.518809851438619</v>
      </c>
      <c r="F163">
        <f t="shared" si="13"/>
        <v>0.42308992343686824</v>
      </c>
      <c r="G163">
        <v>0.60106741002102948</v>
      </c>
      <c r="H163">
        <v>0.42060028974360991</v>
      </c>
      <c r="I163" s="16">
        <v>321</v>
      </c>
      <c r="J163">
        <f t="shared" si="14"/>
        <v>-1.3489812466826727</v>
      </c>
    </row>
    <row r="164" spans="1:10" x14ac:dyDescent="0.25">
      <c r="A164" s="1">
        <v>43993</v>
      </c>
      <c r="B164" s="57">
        <v>34.509998000000003</v>
      </c>
      <c r="C164" s="58">
        <f t="shared" si="10"/>
        <v>-2.3483438824472E-2</v>
      </c>
      <c r="D164" s="58">
        <f t="shared" si="11"/>
        <v>0.20197782351146609</v>
      </c>
      <c r="E164">
        <f t="shared" si="12"/>
        <v>-1.5995973722044048</v>
      </c>
      <c r="F164">
        <f t="shared" si="13"/>
        <v>0.20321537620769095</v>
      </c>
      <c r="G164">
        <v>0.60288383087939212</v>
      </c>
      <c r="H164">
        <v>0.41278914131738653</v>
      </c>
      <c r="I164" s="16">
        <v>323</v>
      </c>
      <c r="J164">
        <f t="shared" si="14"/>
        <v>-1.3362703829622524</v>
      </c>
    </row>
    <row r="165" spans="1:10" x14ac:dyDescent="0.25">
      <c r="A165" s="1">
        <v>43994</v>
      </c>
      <c r="B165" s="57">
        <v>35.090000000000003</v>
      </c>
      <c r="C165" s="58">
        <f t="shared" si="10"/>
        <v>1.6667110439429533E-2</v>
      </c>
      <c r="D165" s="58">
        <f t="shared" si="11"/>
        <v>0.24212837277536764</v>
      </c>
      <c r="E165">
        <f t="shared" si="12"/>
        <v>-1.4182872274588938</v>
      </c>
      <c r="F165">
        <f t="shared" si="13"/>
        <v>0.72495117073418769</v>
      </c>
      <c r="G165">
        <v>0.60344668507915422</v>
      </c>
      <c r="H165">
        <v>0.41255924976773473</v>
      </c>
      <c r="I165" s="16">
        <v>325</v>
      </c>
      <c r="J165">
        <f t="shared" si="14"/>
        <v>-1.3428293985189581</v>
      </c>
    </row>
    <row r="166" spans="1:10" x14ac:dyDescent="0.25">
      <c r="A166" s="1">
        <v>43997</v>
      </c>
      <c r="B166" s="57">
        <v>35.159999999999997</v>
      </c>
      <c r="C166" s="58">
        <f t="shared" si="10"/>
        <v>1.9928832218522193E-3</v>
      </c>
      <c r="D166" s="58">
        <f t="shared" si="11"/>
        <v>0.22745414555779034</v>
      </c>
      <c r="E166">
        <f t="shared" si="12"/>
        <v>-1.4808066188944078</v>
      </c>
      <c r="F166">
        <f t="shared" si="13"/>
        <v>0.54192235001630884</v>
      </c>
      <c r="G166">
        <v>0.60604338377296818</v>
      </c>
      <c r="H166">
        <v>0.40581156711747723</v>
      </c>
      <c r="I166" s="16">
        <v>327</v>
      </c>
      <c r="J166">
        <f t="shared" si="14"/>
        <v>-1.3306196556047538</v>
      </c>
    </row>
    <row r="167" spans="1:10" x14ac:dyDescent="0.25">
      <c r="A167" s="1">
        <v>43998</v>
      </c>
      <c r="B167" s="57">
        <v>35.650002000000001</v>
      </c>
      <c r="C167" s="58">
        <f t="shared" si="10"/>
        <v>1.384013014430892E-2</v>
      </c>
      <c r="D167" s="58">
        <f t="shared" si="11"/>
        <v>0.23930139248024704</v>
      </c>
      <c r="E167">
        <f t="shared" si="12"/>
        <v>-1.4300314651117056</v>
      </c>
      <c r="F167">
        <f t="shared" si="13"/>
        <v>0.69326578885534063</v>
      </c>
      <c r="G167">
        <v>0.60784177806785267</v>
      </c>
      <c r="H167">
        <v>0.40312825808394126</v>
      </c>
      <c r="I167" s="16">
        <v>329</v>
      </c>
      <c r="J167">
        <f t="shared" si="14"/>
        <v>-1.3289682240067344</v>
      </c>
    </row>
    <row r="168" spans="1:10" x14ac:dyDescent="0.25">
      <c r="A168" s="1">
        <v>43999</v>
      </c>
      <c r="B168" s="57">
        <v>37.540000999999997</v>
      </c>
      <c r="C168" s="58">
        <f t="shared" si="10"/>
        <v>5.1657854835329635E-2</v>
      </c>
      <c r="D168" s="58">
        <f t="shared" si="11"/>
        <v>0.27711911717126775</v>
      </c>
      <c r="E168">
        <f t="shared" si="12"/>
        <v>-1.2833078393403794</v>
      </c>
      <c r="F168">
        <f t="shared" si="13"/>
        <v>0.95159979579839893</v>
      </c>
      <c r="G168">
        <v>0.6095662958039143</v>
      </c>
      <c r="H168">
        <v>0.4007948915204721</v>
      </c>
      <c r="I168" s="16">
        <v>331</v>
      </c>
      <c r="J168">
        <f t="shared" si="14"/>
        <v>-1.3281657029003098</v>
      </c>
    </row>
    <row r="169" spans="1:10" x14ac:dyDescent="0.25">
      <c r="A169" s="1">
        <v>44000</v>
      </c>
      <c r="B169" s="57">
        <v>37.020000000000003</v>
      </c>
      <c r="C169" s="58">
        <f t="shared" si="10"/>
        <v>-1.3948750651263268E-2</v>
      </c>
      <c r="D169" s="58">
        <f t="shared" si="11"/>
        <v>0.21151251168467483</v>
      </c>
      <c r="E169">
        <f t="shared" si="12"/>
        <v>-1.553471125343969</v>
      </c>
      <c r="F169">
        <f t="shared" si="13"/>
        <v>0.32026779800446159</v>
      </c>
      <c r="G169">
        <v>0.61139506931595533</v>
      </c>
      <c r="H169">
        <v>0.39277243784593657</v>
      </c>
      <c r="I169" s="16">
        <v>333</v>
      </c>
      <c r="J169">
        <f t="shared" si="14"/>
        <v>-1.3145720215881429</v>
      </c>
    </row>
    <row r="170" spans="1:10" x14ac:dyDescent="0.25">
      <c r="A170" s="1">
        <v>44001</v>
      </c>
      <c r="B170" s="57">
        <v>37.830002</v>
      </c>
      <c r="C170" s="58">
        <f t="shared" si="10"/>
        <v>2.1644184367679106E-2</v>
      </c>
      <c r="D170" s="58">
        <f t="shared" si="11"/>
        <v>0.2471054467036172</v>
      </c>
      <c r="E170">
        <f t="shared" si="12"/>
        <v>-1.3979401237229487</v>
      </c>
      <c r="F170">
        <f t="shared" si="13"/>
        <v>0.77572835926034323</v>
      </c>
      <c r="G170">
        <v>0.63600194798023502</v>
      </c>
      <c r="H170">
        <v>0.38878385852532621</v>
      </c>
      <c r="I170" s="16">
        <v>335</v>
      </c>
      <c r="J170">
        <f t="shared" si="14"/>
        <v>-1.2610658382554436</v>
      </c>
    </row>
    <row r="171" spans="1:10" x14ac:dyDescent="0.25">
      <c r="A171" s="1">
        <v>44004</v>
      </c>
      <c r="B171" s="57">
        <v>38.520000000000003</v>
      </c>
      <c r="C171" s="58">
        <f t="shared" si="10"/>
        <v>1.8075095416894282E-2</v>
      </c>
      <c r="D171" s="58">
        <f t="shared" si="11"/>
        <v>0.24353635775283239</v>
      </c>
      <c r="E171">
        <f t="shared" si="12"/>
        <v>-1.4124890344522762</v>
      </c>
      <c r="F171">
        <f t="shared" si="13"/>
        <v>0.73997689099160646</v>
      </c>
      <c r="G171">
        <v>0.63694230940872043</v>
      </c>
      <c r="H171">
        <v>0.38649397675291552</v>
      </c>
      <c r="I171" s="16">
        <v>337</v>
      </c>
      <c r="J171">
        <f t="shared" si="14"/>
        <v>-1.2615902336271794</v>
      </c>
    </row>
    <row r="172" spans="1:10" x14ac:dyDescent="0.25">
      <c r="A172" s="1">
        <v>44005</v>
      </c>
      <c r="B172" s="57">
        <v>39.479999999999997</v>
      </c>
      <c r="C172" s="58">
        <f t="shared" si="10"/>
        <v>2.4616627635355812E-2</v>
      </c>
      <c r="D172" s="58">
        <f t="shared" si="11"/>
        <v>0.25007788997129388</v>
      </c>
      <c r="E172">
        <f t="shared" si="12"/>
        <v>-1.3859828497594175</v>
      </c>
      <c r="F172">
        <f t="shared" si="13"/>
        <v>0.802895323702422</v>
      </c>
      <c r="G172">
        <v>0.63863799447031733</v>
      </c>
      <c r="H172">
        <v>0.38204026852918227</v>
      </c>
      <c r="I172" s="16">
        <v>339</v>
      </c>
      <c r="J172">
        <f t="shared" si="14"/>
        <v>-1.2557174346909574</v>
      </c>
    </row>
    <row r="173" spans="1:10" x14ac:dyDescent="0.25">
      <c r="A173" s="1">
        <v>44006</v>
      </c>
      <c r="B173" s="57">
        <v>38.990001999999997</v>
      </c>
      <c r="C173" s="58">
        <f t="shared" si="10"/>
        <v>-1.2488960275572289E-2</v>
      </c>
      <c r="D173" s="58">
        <f t="shared" si="11"/>
        <v>0.21297230206036583</v>
      </c>
      <c r="E173">
        <f t="shared" si="12"/>
        <v>-1.5465931590035693</v>
      </c>
      <c r="F173">
        <f t="shared" si="13"/>
        <v>0.33988149713181059</v>
      </c>
      <c r="G173">
        <v>0.64135916862894204</v>
      </c>
      <c r="H173">
        <v>0.38152957202612603</v>
      </c>
      <c r="I173" s="16">
        <v>341</v>
      </c>
      <c r="J173">
        <f t="shared" si="14"/>
        <v>-1.2562270916921083</v>
      </c>
    </row>
    <row r="174" spans="1:10" x14ac:dyDescent="0.25">
      <c r="A174" s="1">
        <v>44007</v>
      </c>
      <c r="B174" s="57">
        <v>39.240001999999997</v>
      </c>
      <c r="C174" s="58">
        <f t="shared" si="10"/>
        <v>6.3914313758520235E-3</v>
      </c>
      <c r="D174" s="58">
        <f t="shared" si="11"/>
        <v>0.23185269371179013</v>
      </c>
      <c r="E174">
        <f t="shared" si="12"/>
        <v>-1.4616530498736211</v>
      </c>
      <c r="F174">
        <f t="shared" si="13"/>
        <v>0.60106741002102948</v>
      </c>
      <c r="G174">
        <v>0.64418415931524209</v>
      </c>
      <c r="H174">
        <v>0.38033534919070039</v>
      </c>
      <c r="I174" s="16">
        <v>343</v>
      </c>
      <c r="J174">
        <f t="shared" si="14"/>
        <v>-1.2549529105481869</v>
      </c>
    </row>
    <row r="175" spans="1:10" x14ac:dyDescent="0.25">
      <c r="A175" s="1">
        <v>44008</v>
      </c>
      <c r="B175" s="57">
        <v>39.470001000000003</v>
      </c>
      <c r="C175" s="58">
        <f t="shared" si="10"/>
        <v>5.8442293448930189E-3</v>
      </c>
      <c r="D175" s="58">
        <f t="shared" si="11"/>
        <v>0.23130549168083112</v>
      </c>
      <c r="E175">
        <f t="shared" si="12"/>
        <v>-1.4640159673511484</v>
      </c>
      <c r="F175">
        <f t="shared" si="13"/>
        <v>0.59386675091705543</v>
      </c>
      <c r="G175">
        <v>0.64474646314720385</v>
      </c>
      <c r="H175">
        <v>0.37362789215532988</v>
      </c>
      <c r="I175" s="16">
        <v>345</v>
      </c>
      <c r="J175">
        <f t="shared" si="14"/>
        <v>-1.2462730282311729</v>
      </c>
    </row>
    <row r="176" spans="1:10" x14ac:dyDescent="0.25">
      <c r="A176" s="1">
        <v>44011</v>
      </c>
      <c r="B176" s="57">
        <v>38.970001000000003</v>
      </c>
      <c r="C176" s="58">
        <f t="shared" si="10"/>
        <v>-1.2748769999071241E-2</v>
      </c>
      <c r="D176" s="58">
        <f t="shared" si="11"/>
        <v>0.21271249233686687</v>
      </c>
      <c r="E176">
        <f t="shared" si="12"/>
        <v>-1.5478138263103598</v>
      </c>
      <c r="F176">
        <f t="shared" si="13"/>
        <v>0.33636681714467043</v>
      </c>
      <c r="G176">
        <v>0.64682970625564906</v>
      </c>
      <c r="H176">
        <v>0.36247034436908332</v>
      </c>
      <c r="I176" s="16">
        <v>347</v>
      </c>
      <c r="J176">
        <f t="shared" si="14"/>
        <v>-1.2246289558378005</v>
      </c>
    </row>
    <row r="177" spans="1:10" x14ac:dyDescent="0.25">
      <c r="A177" s="1">
        <v>44012</v>
      </c>
      <c r="B177" s="57">
        <v>38.470001000000003</v>
      </c>
      <c r="C177" s="58">
        <f t="shared" si="10"/>
        <v>-1.2913402252897563E-2</v>
      </c>
      <c r="D177" s="58">
        <f t="shared" si="11"/>
        <v>0.21254786008304055</v>
      </c>
      <c r="E177">
        <f t="shared" si="12"/>
        <v>-1.5485880920565742</v>
      </c>
      <c r="F177">
        <f t="shared" si="13"/>
        <v>0.33414483079063362</v>
      </c>
      <c r="G177">
        <v>0.64933227446975395</v>
      </c>
      <c r="H177">
        <v>0.35057734020893461</v>
      </c>
      <c r="I177" s="16">
        <v>349</v>
      </c>
      <c r="J177">
        <f t="shared" si="14"/>
        <v>-1.2006187329990787</v>
      </c>
    </row>
    <row r="178" spans="1:10" x14ac:dyDescent="0.25">
      <c r="A178" s="1">
        <v>44013</v>
      </c>
      <c r="B178" s="57">
        <v>38.990001999999997</v>
      </c>
      <c r="C178" s="58">
        <f t="shared" si="10"/>
        <v>1.3426511531223623E-2</v>
      </c>
      <c r="D178" s="58">
        <f t="shared" si="11"/>
        <v>0.23888777386716173</v>
      </c>
      <c r="E178">
        <f t="shared" si="12"/>
        <v>-1.4317614027403522</v>
      </c>
      <c r="F178">
        <f t="shared" si="13"/>
        <v>0.68846555115731811</v>
      </c>
      <c r="G178">
        <v>0.65118307258662167</v>
      </c>
      <c r="H178">
        <v>0.33988149713181059</v>
      </c>
      <c r="I178" s="16">
        <v>351</v>
      </c>
      <c r="J178">
        <f t="shared" si="14"/>
        <v>-1.1806750181373076</v>
      </c>
    </row>
    <row r="179" spans="1:10" x14ac:dyDescent="0.25">
      <c r="A179" s="1">
        <v>44014</v>
      </c>
      <c r="B179" s="57">
        <v>39</v>
      </c>
      <c r="C179" s="58">
        <f t="shared" si="10"/>
        <v>2.5639183993792598E-4</v>
      </c>
      <c r="D179" s="58">
        <f t="shared" si="11"/>
        <v>0.22571765417587603</v>
      </c>
      <c r="E179">
        <f t="shared" si="12"/>
        <v>-1.4884703785637854</v>
      </c>
      <c r="F179">
        <f t="shared" si="13"/>
        <v>0.5179169810506099</v>
      </c>
      <c r="G179">
        <v>0.65842289669979992</v>
      </c>
      <c r="H179">
        <v>0.33636681714467043</v>
      </c>
      <c r="I179" s="16">
        <v>353</v>
      </c>
      <c r="J179">
        <f t="shared" si="14"/>
        <v>-1.1643846643875355</v>
      </c>
    </row>
    <row r="180" spans="1:10" x14ac:dyDescent="0.25">
      <c r="A180" s="1">
        <v>44015</v>
      </c>
      <c r="B180" s="57">
        <v>38.840000000000003</v>
      </c>
      <c r="C180" s="58">
        <f t="shared" si="10"/>
        <v>-4.1110027065222061E-3</v>
      </c>
      <c r="D180" s="58">
        <f t="shared" si="11"/>
        <v>0.2213502596294159</v>
      </c>
      <c r="E180">
        <f t="shared" si="12"/>
        <v>-1.5080089468685289</v>
      </c>
      <c r="F180">
        <f t="shared" si="13"/>
        <v>0.45662561194575363</v>
      </c>
      <c r="G180">
        <v>0.65873399018388801</v>
      </c>
      <c r="H180">
        <v>0.33414483079063362</v>
      </c>
      <c r="I180" s="16">
        <v>355</v>
      </c>
      <c r="J180">
        <f t="shared" si="14"/>
        <v>-1.1655860373038269</v>
      </c>
    </row>
    <row r="181" spans="1:10" x14ac:dyDescent="0.25">
      <c r="A181" s="1">
        <v>44018</v>
      </c>
      <c r="B181" s="57">
        <v>39.119999</v>
      </c>
      <c r="C181" s="58">
        <f t="shared" si="10"/>
        <v>7.1831761811197419E-3</v>
      </c>
      <c r="D181" s="58">
        <f t="shared" si="11"/>
        <v>0.23264443851705785</v>
      </c>
      <c r="E181">
        <f t="shared" si="12"/>
        <v>-1.4582440059114092</v>
      </c>
      <c r="F181">
        <f t="shared" si="13"/>
        <v>0.61139506931595533</v>
      </c>
      <c r="G181">
        <v>0.65935081966663256</v>
      </c>
      <c r="H181">
        <v>0.33238963661209719</v>
      </c>
      <c r="I181" s="16">
        <v>357</v>
      </c>
      <c r="J181">
        <f t="shared" si="14"/>
        <v>-1.167077231804369</v>
      </c>
    </row>
    <row r="182" spans="1:10" x14ac:dyDescent="0.25">
      <c r="A182" s="1">
        <v>44019</v>
      </c>
      <c r="B182" s="57">
        <v>39.520000000000003</v>
      </c>
      <c r="C182" s="58">
        <f t="shared" si="10"/>
        <v>1.0173053275422984E-2</v>
      </c>
      <c r="D182" s="58">
        <f t="shared" si="11"/>
        <v>0.23563431561136108</v>
      </c>
      <c r="E182">
        <f t="shared" si="12"/>
        <v>-1.4454741858102444</v>
      </c>
      <c r="F182">
        <f t="shared" si="13"/>
        <v>0.64933227446975395</v>
      </c>
      <c r="G182">
        <v>0.6639082097827339</v>
      </c>
      <c r="H182">
        <v>0.33116608565951033</v>
      </c>
      <c r="I182" s="16">
        <v>359</v>
      </c>
      <c r="J182">
        <f t="shared" si="14"/>
        <v>-1.1611445748533937</v>
      </c>
    </row>
    <row r="183" spans="1:10" x14ac:dyDescent="0.25">
      <c r="A183" s="1">
        <v>44020</v>
      </c>
      <c r="B183" s="57">
        <v>38.439999</v>
      </c>
      <c r="C183" s="58">
        <f t="shared" si="10"/>
        <v>-2.7708314792143838E-2</v>
      </c>
      <c r="D183" s="58">
        <f t="shared" si="11"/>
        <v>0.19775294754379427</v>
      </c>
      <c r="E183">
        <f t="shared" si="12"/>
        <v>-1.6207367670406831</v>
      </c>
      <c r="F183">
        <f t="shared" si="13"/>
        <v>0.15946421153637055</v>
      </c>
      <c r="G183">
        <v>0.6690775657604392</v>
      </c>
      <c r="H183">
        <v>0.33054468622663291</v>
      </c>
      <c r="I183" s="16">
        <v>361</v>
      </c>
      <c r="J183">
        <f t="shared" si="14"/>
        <v>-1.1551225424641636</v>
      </c>
    </row>
    <row r="184" spans="1:10" x14ac:dyDescent="0.25">
      <c r="A184" s="1">
        <v>44021</v>
      </c>
      <c r="B184" s="57">
        <v>37.369999</v>
      </c>
      <c r="C184" s="58">
        <f t="shared" si="10"/>
        <v>-2.8230341349563797E-2</v>
      </c>
      <c r="D184" s="58">
        <f t="shared" si="11"/>
        <v>0.19723092098637429</v>
      </c>
      <c r="E184">
        <f t="shared" si="12"/>
        <v>-1.6233800489717143</v>
      </c>
      <c r="F184">
        <f t="shared" si="13"/>
        <v>0.15446303967209057</v>
      </c>
      <c r="G184">
        <v>0.67237166506907664</v>
      </c>
      <c r="H184">
        <v>0.32973012375883937</v>
      </c>
      <c r="I184" s="16">
        <v>363</v>
      </c>
      <c r="J184">
        <f t="shared" si="14"/>
        <v>-1.1526607499494297</v>
      </c>
    </row>
    <row r="185" spans="1:10" x14ac:dyDescent="0.25">
      <c r="A185" s="1">
        <v>44022</v>
      </c>
      <c r="B185" s="57">
        <v>37.509998000000003</v>
      </c>
      <c r="C185" s="58">
        <f t="shared" si="10"/>
        <v>3.7392940367201805E-3</v>
      </c>
      <c r="D185" s="58">
        <f t="shared" si="11"/>
        <v>0.22920055637265829</v>
      </c>
      <c r="E185">
        <f t="shared" si="12"/>
        <v>-1.4731578666896197</v>
      </c>
      <c r="F185">
        <f t="shared" si="13"/>
        <v>0.56572921962836853</v>
      </c>
      <c r="G185">
        <v>0.68846555115731811</v>
      </c>
      <c r="H185">
        <v>0.32678154113006164</v>
      </c>
      <c r="I185" s="16">
        <v>365</v>
      </c>
      <c r="J185">
        <f t="shared" si="14"/>
        <v>-1.1182311508462626</v>
      </c>
    </row>
    <row r="186" spans="1:10" x14ac:dyDescent="0.25">
      <c r="A186" s="1">
        <v>44025</v>
      </c>
      <c r="B186" s="57">
        <v>37</v>
      </c>
      <c r="C186" s="58">
        <f t="shared" si="10"/>
        <v>-1.3689598130455302E-2</v>
      </c>
      <c r="D186" s="58">
        <f t="shared" si="11"/>
        <v>0.21177166420548282</v>
      </c>
      <c r="E186">
        <f t="shared" si="12"/>
        <v>-1.5522466403858752</v>
      </c>
      <c r="F186">
        <f t="shared" si="13"/>
        <v>0.32372507639028886</v>
      </c>
      <c r="G186">
        <v>0.68954177958525864</v>
      </c>
      <c r="H186">
        <v>0.32539060956010435</v>
      </c>
      <c r="I186" s="16">
        <v>367</v>
      </c>
      <c r="J186">
        <f t="shared" si="14"/>
        <v>-1.1190567304345296</v>
      </c>
    </row>
    <row r="187" spans="1:10" x14ac:dyDescent="0.25">
      <c r="A187" s="1">
        <v>44026</v>
      </c>
      <c r="B187" s="57">
        <v>36.189999</v>
      </c>
      <c r="C187" s="58">
        <f t="shared" si="10"/>
        <v>-2.2135102700516315E-2</v>
      </c>
      <c r="D187" s="58">
        <f t="shared" si="11"/>
        <v>0.20332615963542178</v>
      </c>
      <c r="E187">
        <f t="shared" si="12"/>
        <v>-1.5929438915867928</v>
      </c>
      <c r="F187">
        <f t="shared" si="13"/>
        <v>0.21834482350618539</v>
      </c>
      <c r="G187">
        <v>0.69126915554020618</v>
      </c>
      <c r="H187">
        <v>0.32372507639028886</v>
      </c>
      <c r="I187" s="16">
        <v>369</v>
      </c>
      <c r="J187">
        <f t="shared" si="14"/>
        <v>-1.1178518474417989</v>
      </c>
    </row>
    <row r="188" spans="1:10" x14ac:dyDescent="0.25">
      <c r="A188" s="1">
        <v>44027</v>
      </c>
      <c r="B188" s="57">
        <v>35.799999</v>
      </c>
      <c r="C188" s="58">
        <f t="shared" si="10"/>
        <v>-1.0834944470014865E-2</v>
      </c>
      <c r="D188" s="58">
        <f t="shared" si="11"/>
        <v>0.21462631786592323</v>
      </c>
      <c r="E188">
        <f t="shared" si="12"/>
        <v>-1.5388568194645456</v>
      </c>
      <c r="F188">
        <f t="shared" si="13"/>
        <v>0.36247034436908332</v>
      </c>
      <c r="G188">
        <v>0.69326578885534063</v>
      </c>
      <c r="H188">
        <v>0.32275257163049881</v>
      </c>
      <c r="I188" s="16">
        <v>371</v>
      </c>
      <c r="J188">
        <f t="shared" si="14"/>
        <v>-1.1175235613335626</v>
      </c>
    </row>
    <row r="189" spans="1:10" x14ac:dyDescent="0.25">
      <c r="A189" s="1">
        <v>44028</v>
      </c>
      <c r="B189" s="57">
        <v>35.82</v>
      </c>
      <c r="C189" s="58">
        <f t="shared" si="10"/>
        <v>5.5853115887241167E-4</v>
      </c>
      <c r="D189" s="58">
        <f t="shared" si="11"/>
        <v>0.22601979349481052</v>
      </c>
      <c r="E189">
        <f t="shared" si="12"/>
        <v>-1.4871327017094713</v>
      </c>
      <c r="F189">
        <f t="shared" si="13"/>
        <v>0.52211417422826134</v>
      </c>
      <c r="G189">
        <v>0.69625163223934317</v>
      </c>
      <c r="H189">
        <v>0.32026779800446159</v>
      </c>
      <c r="I189" s="16">
        <v>373</v>
      </c>
      <c r="J189">
        <f t="shared" si="14"/>
        <v>-1.111719102991632</v>
      </c>
    </row>
    <row r="190" spans="1:10" x14ac:dyDescent="0.25">
      <c r="A190" s="1">
        <v>44029</v>
      </c>
      <c r="B190" s="57">
        <v>36.360000999999997</v>
      </c>
      <c r="C190" s="58">
        <f t="shared" si="10"/>
        <v>1.4962900179462257E-2</v>
      </c>
      <c r="D190" s="58">
        <f t="shared" si="11"/>
        <v>0.24042416251540036</v>
      </c>
      <c r="E190">
        <f t="shared" si="12"/>
        <v>-1.42535057174039</v>
      </c>
      <c r="F190">
        <f t="shared" si="13"/>
        <v>0.70608745563931963</v>
      </c>
      <c r="G190">
        <v>0.6977310532816865</v>
      </c>
      <c r="H190">
        <v>0.31034764307213292</v>
      </c>
      <c r="I190" s="16">
        <v>375</v>
      </c>
      <c r="J190">
        <f t="shared" si="14"/>
        <v>-1.092862350375033</v>
      </c>
    </row>
    <row r="191" spans="1:10" x14ac:dyDescent="0.25">
      <c r="A191" s="1">
        <v>44032</v>
      </c>
      <c r="B191" s="57">
        <v>36.220001000000003</v>
      </c>
      <c r="C191" s="58">
        <f t="shared" si="10"/>
        <v>-3.8578167477050685E-3</v>
      </c>
      <c r="D191" s="58">
        <f t="shared" si="11"/>
        <v>0.22160344558823303</v>
      </c>
      <c r="E191">
        <f t="shared" si="12"/>
        <v>-1.5068657755465258</v>
      </c>
      <c r="F191">
        <f t="shared" si="13"/>
        <v>0.46019750324893249</v>
      </c>
      <c r="G191">
        <v>0.69797223667602071</v>
      </c>
      <c r="H191">
        <v>0.31016557039460541</v>
      </c>
      <c r="I191" s="16">
        <v>377</v>
      </c>
      <c r="J191">
        <f t="shared" si="14"/>
        <v>-1.0977753652357478</v>
      </c>
    </row>
    <row r="192" spans="1:10" x14ac:dyDescent="0.25">
      <c r="A192" s="1">
        <v>44033</v>
      </c>
      <c r="B192" s="57">
        <v>36.770000000000003</v>
      </c>
      <c r="C192" s="58">
        <f t="shared" si="10"/>
        <v>1.5070815248857845E-2</v>
      </c>
      <c r="D192" s="58">
        <f t="shared" si="11"/>
        <v>0.24053207758479594</v>
      </c>
      <c r="E192">
        <f t="shared" si="12"/>
        <v>-1.4249018195995129</v>
      </c>
      <c r="F192">
        <f t="shared" si="13"/>
        <v>0.70730352631954929</v>
      </c>
      <c r="G192">
        <v>0.69864875278105054</v>
      </c>
      <c r="H192">
        <v>0.29418167635475301</v>
      </c>
      <c r="I192" s="16">
        <v>379</v>
      </c>
      <c r="J192">
        <f t="shared" si="14"/>
        <v>-1.0675487319689687</v>
      </c>
    </row>
    <row r="193" spans="1:10" x14ac:dyDescent="0.25">
      <c r="A193" s="1">
        <v>44034</v>
      </c>
      <c r="B193" s="57">
        <v>37.369999</v>
      </c>
      <c r="C193" s="58">
        <f t="shared" si="10"/>
        <v>1.6185921424778819E-2</v>
      </c>
      <c r="D193" s="58">
        <f t="shared" si="11"/>
        <v>0.24164718376071692</v>
      </c>
      <c r="E193">
        <f t="shared" si="12"/>
        <v>-1.4202765349666233</v>
      </c>
      <c r="F193">
        <f t="shared" si="13"/>
        <v>0.71969919139403027</v>
      </c>
      <c r="G193">
        <v>0.7006389642433819</v>
      </c>
      <c r="H193">
        <v>0.29272836918559408</v>
      </c>
      <c r="I193" s="16">
        <v>381</v>
      </c>
      <c r="J193">
        <f t="shared" si="14"/>
        <v>-1.0657420633389212</v>
      </c>
    </row>
    <row r="194" spans="1:10" x14ac:dyDescent="0.25">
      <c r="A194" s="1">
        <v>44035</v>
      </c>
      <c r="B194" s="57">
        <v>37.779998999999997</v>
      </c>
      <c r="C194" s="58">
        <f t="shared" si="10"/>
        <v>1.0911618866372373E-2</v>
      </c>
      <c r="D194" s="58">
        <f t="shared" si="11"/>
        <v>0.23637288120231048</v>
      </c>
      <c r="E194">
        <f t="shared" si="12"/>
        <v>-1.442344715756813</v>
      </c>
      <c r="F194">
        <f t="shared" si="13"/>
        <v>0.65842289669979992</v>
      </c>
      <c r="G194">
        <v>0.70128088940674527</v>
      </c>
      <c r="H194">
        <v>0.28744174326435545</v>
      </c>
      <c r="I194" s="16">
        <v>383</v>
      </c>
      <c r="J194">
        <f t="shared" si="14"/>
        <v>-1.058575958926059</v>
      </c>
    </row>
    <row r="195" spans="1:10" x14ac:dyDescent="0.25">
      <c r="A195" s="1">
        <v>44036</v>
      </c>
      <c r="B195" s="57">
        <v>38.939999</v>
      </c>
      <c r="C195" s="58">
        <f t="shared" ref="C195:C253" si="15">LN(B195/B194)</f>
        <v>3.024213865918729E-2</v>
      </c>
      <c r="D195" s="58">
        <f t="shared" ref="D195:D253" si="16">C195+ABS(MIN($C$3:$C$253))+0.1</f>
        <v>0.2557034009951254</v>
      </c>
      <c r="E195">
        <f t="shared" ref="E195:E253" si="17">LN(D195)</f>
        <v>-1.3637370960494555</v>
      </c>
      <c r="F195">
        <f t="shared" ref="F195:F253" si="18">_xlfn.LOGNORM.DIST(D195,$M$4,$M$5,TRUE)</f>
        <v>0.84783504198457316</v>
      </c>
      <c r="G195">
        <v>0.70494684840752031</v>
      </c>
      <c r="H195">
        <v>0.28573170176027224</v>
      </c>
      <c r="I195" s="16">
        <v>385</v>
      </c>
      <c r="J195">
        <f t="shared" ref="J195:J253" si="19">(I195/$M$6)*(LN(G195)+LN(1-H195))</f>
        <v>-1.0524296969282059</v>
      </c>
    </row>
    <row r="196" spans="1:10" x14ac:dyDescent="0.25">
      <c r="A196" s="1">
        <v>44039</v>
      </c>
      <c r="B196" s="57">
        <v>39.209999000000003</v>
      </c>
      <c r="C196" s="58">
        <f t="shared" si="15"/>
        <v>6.909816537022901E-3</v>
      </c>
      <c r="D196" s="58">
        <f t="shared" si="16"/>
        <v>0.23237107887296102</v>
      </c>
      <c r="E196">
        <f t="shared" si="17"/>
        <v>-1.4594197072175474</v>
      </c>
      <c r="F196">
        <f t="shared" si="18"/>
        <v>0.60784177806785267</v>
      </c>
      <c r="G196">
        <v>0.70608745563931963</v>
      </c>
      <c r="H196">
        <v>0.28566754046491449</v>
      </c>
      <c r="I196" s="16">
        <v>387</v>
      </c>
      <c r="J196">
        <f t="shared" si="19"/>
        <v>-1.0552656943660257</v>
      </c>
    </row>
    <row r="197" spans="1:10" x14ac:dyDescent="0.25">
      <c r="A197" s="1">
        <v>44040</v>
      </c>
      <c r="B197" s="57">
        <v>44.73</v>
      </c>
      <c r="C197" s="58">
        <f t="shared" si="15"/>
        <v>0.13171262664421471</v>
      </c>
      <c r="D197" s="58">
        <f t="shared" si="16"/>
        <v>0.35717388898015279</v>
      </c>
      <c r="E197">
        <f t="shared" si="17"/>
        <v>-1.0295325318113735</v>
      </c>
      <c r="F197">
        <f t="shared" si="18"/>
        <v>0.99987341424838916</v>
      </c>
      <c r="G197">
        <v>0.70730352631954929</v>
      </c>
      <c r="H197">
        <v>0.28295135172576691</v>
      </c>
      <c r="I197" s="16">
        <v>389</v>
      </c>
      <c r="J197">
        <f t="shared" si="19"/>
        <v>-1.0521705789925035</v>
      </c>
    </row>
    <row r="198" spans="1:10" x14ac:dyDescent="0.25">
      <c r="A198" s="1">
        <v>44041</v>
      </c>
      <c r="B198" s="57">
        <v>42.130001</v>
      </c>
      <c r="C198" s="58">
        <f t="shared" si="15"/>
        <v>-5.988431771777674E-2</v>
      </c>
      <c r="D198" s="58">
        <f t="shared" si="16"/>
        <v>0.16557694461816136</v>
      </c>
      <c r="E198">
        <f t="shared" si="17"/>
        <v>-1.7983192700437254</v>
      </c>
      <c r="F198">
        <f t="shared" si="18"/>
        <v>8.3076371442376111E-3</v>
      </c>
      <c r="G198">
        <v>0.71473913485390672</v>
      </c>
      <c r="H198">
        <v>0.28040059849225629</v>
      </c>
      <c r="I198" s="16">
        <v>391</v>
      </c>
      <c r="J198">
        <f t="shared" si="19"/>
        <v>-1.0357578438649258</v>
      </c>
    </row>
    <row r="199" spans="1:10" x14ac:dyDescent="0.25">
      <c r="A199" s="1">
        <v>44042</v>
      </c>
      <c r="B199" s="57">
        <v>40.93</v>
      </c>
      <c r="C199" s="58">
        <f t="shared" si="15"/>
        <v>-2.8896809222668365E-2</v>
      </c>
      <c r="D199" s="58">
        <f t="shared" si="16"/>
        <v>0.19656445311326975</v>
      </c>
      <c r="E199">
        <f t="shared" si="17"/>
        <v>-1.6267648957894243</v>
      </c>
      <c r="F199">
        <f t="shared" si="18"/>
        <v>0.14821182274920544</v>
      </c>
      <c r="G199">
        <v>0.71556173903055142</v>
      </c>
      <c r="H199">
        <v>0.25356423739575251</v>
      </c>
      <c r="I199" s="16">
        <v>393</v>
      </c>
      <c r="J199">
        <f t="shared" si="19"/>
        <v>-0.98192555126566361</v>
      </c>
    </row>
    <row r="200" spans="1:10" x14ac:dyDescent="0.25">
      <c r="A200" s="1">
        <v>44043</v>
      </c>
      <c r="B200" s="57">
        <v>40.090000000000003</v>
      </c>
      <c r="C200" s="58">
        <f t="shared" si="15"/>
        <v>-2.0736363849895911E-2</v>
      </c>
      <c r="D200" s="58">
        <f t="shared" si="16"/>
        <v>0.20472489848604219</v>
      </c>
      <c r="E200">
        <f t="shared" si="17"/>
        <v>-1.5860881596812177</v>
      </c>
      <c r="F200">
        <f t="shared" si="18"/>
        <v>0.23459212402777382</v>
      </c>
      <c r="G200">
        <v>0.71805598261104531</v>
      </c>
      <c r="H200">
        <v>0.25143466923146918</v>
      </c>
      <c r="I200" s="16">
        <v>395</v>
      </c>
      <c r="J200">
        <f t="shared" si="19"/>
        <v>-0.9769633190366902</v>
      </c>
    </row>
    <row r="201" spans="1:10" x14ac:dyDescent="0.25">
      <c r="A201" s="1">
        <v>44046</v>
      </c>
      <c r="B201" s="57">
        <v>41.290000999999997</v>
      </c>
      <c r="C201" s="58">
        <f t="shared" si="15"/>
        <v>2.9493437462521949E-2</v>
      </c>
      <c r="D201" s="58">
        <f t="shared" si="16"/>
        <v>0.25495469979846008</v>
      </c>
      <c r="E201">
        <f t="shared" si="17"/>
        <v>-1.3666693974541353</v>
      </c>
      <c r="F201">
        <f t="shared" si="18"/>
        <v>0.8423349474313665</v>
      </c>
      <c r="G201">
        <v>0.71969919139403027</v>
      </c>
      <c r="H201">
        <v>0.24947217027961721</v>
      </c>
      <c r="I201" s="16">
        <v>397</v>
      </c>
      <c r="J201">
        <f t="shared" si="19"/>
        <v>-0.97415336628150151</v>
      </c>
    </row>
    <row r="202" spans="1:10" x14ac:dyDescent="0.25">
      <c r="A202" s="1">
        <v>44047</v>
      </c>
      <c r="B202" s="57">
        <v>41.130001</v>
      </c>
      <c r="C202" s="58">
        <f t="shared" si="15"/>
        <v>-3.8825575614518798E-3</v>
      </c>
      <c r="D202" s="58">
        <f t="shared" si="16"/>
        <v>0.22157870477448621</v>
      </c>
      <c r="E202">
        <f t="shared" si="17"/>
        <v>-1.506977426314736</v>
      </c>
      <c r="F202">
        <f t="shared" si="18"/>
        <v>0.45984849900942765</v>
      </c>
      <c r="G202">
        <v>0.72495117073418769</v>
      </c>
      <c r="H202">
        <v>0.23535486518200138</v>
      </c>
      <c r="I202" s="16">
        <v>399</v>
      </c>
      <c r="J202">
        <f t="shared" si="19"/>
        <v>-0.93787955366776321</v>
      </c>
    </row>
    <row r="203" spans="1:10" x14ac:dyDescent="0.25">
      <c r="A203" s="1">
        <v>44048</v>
      </c>
      <c r="B203" s="57">
        <v>41.73</v>
      </c>
      <c r="C203" s="58">
        <f t="shared" si="15"/>
        <v>1.4482488047975356E-2</v>
      </c>
      <c r="D203" s="58">
        <f t="shared" si="16"/>
        <v>0.23994375038391347</v>
      </c>
      <c r="E203">
        <f t="shared" si="17"/>
        <v>-1.4273507565102439</v>
      </c>
      <c r="F203">
        <f t="shared" si="18"/>
        <v>0.7006389642433819</v>
      </c>
      <c r="G203">
        <v>0.73607127607665457</v>
      </c>
      <c r="H203">
        <v>0.23459212402777382</v>
      </c>
      <c r="I203" s="16">
        <v>401</v>
      </c>
      <c r="J203">
        <f t="shared" si="19"/>
        <v>-0.91666800849129171</v>
      </c>
    </row>
    <row r="204" spans="1:10" x14ac:dyDescent="0.25">
      <c r="A204" s="1">
        <v>44049</v>
      </c>
      <c r="B204" s="57">
        <v>40.709999000000003</v>
      </c>
      <c r="C204" s="58">
        <f t="shared" si="15"/>
        <v>-2.4746556652563156E-2</v>
      </c>
      <c r="D204" s="58">
        <f t="shared" si="16"/>
        <v>0.20071470568337496</v>
      </c>
      <c r="E204">
        <f t="shared" si="17"/>
        <v>-1.6058707538991066</v>
      </c>
      <c r="F204">
        <f t="shared" si="18"/>
        <v>0.1895397705293671</v>
      </c>
      <c r="G204">
        <v>0.73997689099160646</v>
      </c>
      <c r="H204">
        <v>0.23294307978210266</v>
      </c>
      <c r="I204" s="16">
        <v>403</v>
      </c>
      <c r="J204">
        <f t="shared" si="19"/>
        <v>-0.90928776089572572</v>
      </c>
    </row>
    <row r="205" spans="1:10" x14ac:dyDescent="0.25">
      <c r="A205" s="1">
        <v>44050</v>
      </c>
      <c r="B205" s="57">
        <v>40.040000999999997</v>
      </c>
      <c r="C205" s="58">
        <f t="shared" si="15"/>
        <v>-1.6594758528853601E-2</v>
      </c>
      <c r="D205" s="58">
        <f t="shared" si="16"/>
        <v>0.20886650380708449</v>
      </c>
      <c r="E205">
        <f t="shared" si="17"/>
        <v>-1.5660599688623453</v>
      </c>
      <c r="F205">
        <f t="shared" si="18"/>
        <v>0.28566754046491449</v>
      </c>
      <c r="G205">
        <v>0.74447626959344149</v>
      </c>
      <c r="H205">
        <v>0.22991396728076535</v>
      </c>
      <c r="I205" s="16">
        <v>405</v>
      </c>
      <c r="J205">
        <f t="shared" si="19"/>
        <v>-0.89765965416709537</v>
      </c>
    </row>
    <row r="206" spans="1:10" x14ac:dyDescent="0.25">
      <c r="A206" s="1">
        <v>44053</v>
      </c>
      <c r="B206" s="57">
        <v>41.549999</v>
      </c>
      <c r="C206" s="58">
        <f t="shared" si="15"/>
        <v>3.7018517812023741E-2</v>
      </c>
      <c r="D206" s="58">
        <f t="shared" si="16"/>
        <v>0.26247978014796181</v>
      </c>
      <c r="E206">
        <f t="shared" si="17"/>
        <v>-1.3375812279250325</v>
      </c>
      <c r="F206">
        <f t="shared" si="18"/>
        <v>0.89124344905414676</v>
      </c>
      <c r="G206">
        <v>0.74460794530257668</v>
      </c>
      <c r="H206">
        <v>0.229470749165575</v>
      </c>
      <c r="I206" s="16">
        <v>407</v>
      </c>
      <c r="J206">
        <f t="shared" si="19"/>
        <v>-0.90087278554969874</v>
      </c>
    </row>
    <row r="207" spans="1:10" x14ac:dyDescent="0.25">
      <c r="A207" s="1">
        <v>44054</v>
      </c>
      <c r="B207" s="57">
        <v>41.619999</v>
      </c>
      <c r="C207" s="58">
        <f t="shared" si="15"/>
        <v>1.6832997045098225E-3</v>
      </c>
      <c r="D207" s="58">
        <f t="shared" si="16"/>
        <v>0.22714456204044792</v>
      </c>
      <c r="E207">
        <f t="shared" si="17"/>
        <v>-1.4821686270128918</v>
      </c>
      <c r="F207">
        <f t="shared" si="18"/>
        <v>0.53766473219405708</v>
      </c>
      <c r="G207">
        <v>0.74516536731852279</v>
      </c>
      <c r="H207">
        <v>0.2255044105775362</v>
      </c>
      <c r="I207" s="16">
        <v>409</v>
      </c>
      <c r="J207">
        <f t="shared" si="19"/>
        <v>-0.89571395892829908</v>
      </c>
    </row>
    <row r="208" spans="1:10" x14ac:dyDescent="0.25">
      <c r="A208" s="1">
        <v>44055</v>
      </c>
      <c r="B208" s="57">
        <v>41.299999</v>
      </c>
      <c r="C208" s="58">
        <f t="shared" si="15"/>
        <v>-7.7183211846662296E-3</v>
      </c>
      <c r="D208" s="58">
        <f t="shared" si="16"/>
        <v>0.21774294115127188</v>
      </c>
      <c r="E208">
        <f t="shared" si="17"/>
        <v>-1.5244400809907175</v>
      </c>
      <c r="F208">
        <f t="shared" si="18"/>
        <v>0.40581156711747723</v>
      </c>
      <c r="G208">
        <v>0.75254051749861228</v>
      </c>
      <c r="H208">
        <v>0.22110300014186524</v>
      </c>
      <c r="I208" s="16">
        <v>411</v>
      </c>
      <c r="J208">
        <f t="shared" si="19"/>
        <v>-0.87468807587997677</v>
      </c>
    </row>
    <row r="209" spans="1:10" x14ac:dyDescent="0.25">
      <c r="A209" s="1">
        <v>44056</v>
      </c>
      <c r="B209" s="57">
        <v>41.299999</v>
      </c>
      <c r="C209" s="58">
        <f t="shared" si="15"/>
        <v>0</v>
      </c>
      <c r="D209" s="58">
        <f t="shared" si="16"/>
        <v>0.22546126233593811</v>
      </c>
      <c r="E209">
        <f t="shared" si="17"/>
        <v>-1.4896069204461906</v>
      </c>
      <c r="F209">
        <f t="shared" si="18"/>
        <v>0.5143493042621945</v>
      </c>
      <c r="G209">
        <v>0.77165417284213333</v>
      </c>
      <c r="H209">
        <v>0.21834482350618539</v>
      </c>
      <c r="I209" s="16">
        <v>413</v>
      </c>
      <c r="J209">
        <f t="shared" si="19"/>
        <v>-0.83185831190503301</v>
      </c>
    </row>
    <row r="210" spans="1:10" x14ac:dyDescent="0.25">
      <c r="A210" s="1">
        <v>44057</v>
      </c>
      <c r="B210" s="57">
        <v>41.450001</v>
      </c>
      <c r="C210" s="58">
        <f t="shared" si="15"/>
        <v>3.6254299528443038E-3</v>
      </c>
      <c r="D210" s="58">
        <f t="shared" si="16"/>
        <v>0.22908669228878242</v>
      </c>
      <c r="E210">
        <f t="shared" si="17"/>
        <v>-1.4736547781203932</v>
      </c>
      <c r="F210">
        <f t="shared" si="18"/>
        <v>0.56418884335387554</v>
      </c>
      <c r="G210">
        <v>0.77187546577385724</v>
      </c>
      <c r="H210">
        <v>0.20768685420283486</v>
      </c>
      <c r="I210" s="16">
        <v>415</v>
      </c>
      <c r="J210">
        <f t="shared" si="19"/>
        <v>-0.81302077091496094</v>
      </c>
    </row>
    <row r="211" spans="1:10" x14ac:dyDescent="0.25">
      <c r="A211" s="1">
        <v>44060</v>
      </c>
      <c r="B211" s="57">
        <v>43.59</v>
      </c>
      <c r="C211" s="58">
        <f t="shared" si="15"/>
        <v>5.0339860543545223E-2</v>
      </c>
      <c r="D211" s="58">
        <f t="shared" si="16"/>
        <v>0.27580112287948333</v>
      </c>
      <c r="E211">
        <f t="shared" si="17"/>
        <v>-1.2880752422770418</v>
      </c>
      <c r="F211">
        <f t="shared" si="18"/>
        <v>0.94770788351207835</v>
      </c>
      <c r="G211">
        <v>0.77572835926034323</v>
      </c>
      <c r="H211">
        <v>0.20440370297337879</v>
      </c>
      <c r="I211" s="16">
        <v>417</v>
      </c>
      <c r="J211">
        <f t="shared" si="19"/>
        <v>-0.80179673292976694</v>
      </c>
    </row>
    <row r="212" spans="1:10" x14ac:dyDescent="0.25">
      <c r="A212" s="1">
        <v>44061</v>
      </c>
      <c r="B212" s="57">
        <v>44.830002</v>
      </c>
      <c r="C212" s="58">
        <f t="shared" si="15"/>
        <v>2.8049836530028245E-2</v>
      </c>
      <c r="D212" s="58">
        <f t="shared" si="16"/>
        <v>0.25351109886596634</v>
      </c>
      <c r="E212">
        <f t="shared" si="17"/>
        <v>-1.3723476744005823</v>
      </c>
      <c r="F212">
        <f t="shared" si="18"/>
        <v>0.83131748601576394</v>
      </c>
      <c r="G212">
        <v>0.78204603994702937</v>
      </c>
      <c r="H212">
        <v>0.20406736062576425</v>
      </c>
      <c r="I212" s="16">
        <v>419</v>
      </c>
      <c r="J212">
        <f t="shared" si="19"/>
        <v>-0.79139649326056627</v>
      </c>
    </row>
    <row r="213" spans="1:10" x14ac:dyDescent="0.25">
      <c r="A213" s="1">
        <v>44062</v>
      </c>
      <c r="B213" s="57">
        <v>44.860000999999997</v>
      </c>
      <c r="C213" s="58">
        <f t="shared" si="15"/>
        <v>6.6894860330624193E-4</v>
      </c>
      <c r="D213" s="58">
        <f t="shared" si="16"/>
        <v>0.22613021093924435</v>
      </c>
      <c r="E213">
        <f t="shared" si="17"/>
        <v>-1.4866442910247608</v>
      </c>
      <c r="F213">
        <f t="shared" si="18"/>
        <v>0.52364606103473599</v>
      </c>
      <c r="G213">
        <v>0.78252635658735192</v>
      </c>
      <c r="H213">
        <v>0.20391109999533022</v>
      </c>
      <c r="I213" s="16">
        <v>421</v>
      </c>
      <c r="J213">
        <f t="shared" si="19"/>
        <v>-0.79381494071702885</v>
      </c>
    </row>
    <row r="214" spans="1:10" x14ac:dyDescent="0.25">
      <c r="A214" s="1">
        <v>44063</v>
      </c>
      <c r="B214" s="57">
        <v>43.650002000000001</v>
      </c>
      <c r="C214" s="58">
        <f t="shared" si="15"/>
        <v>-2.7343223279010648E-2</v>
      </c>
      <c r="D214" s="58">
        <f t="shared" si="16"/>
        <v>0.19811803905692746</v>
      </c>
      <c r="E214">
        <f t="shared" si="17"/>
        <v>-1.6188922690653358</v>
      </c>
      <c r="F214">
        <f t="shared" si="18"/>
        <v>0.16301616223614782</v>
      </c>
      <c r="G214">
        <v>0.7871865619201962</v>
      </c>
      <c r="H214">
        <v>0.20340116974823128</v>
      </c>
      <c r="I214" s="16">
        <v>423</v>
      </c>
      <c r="J214">
        <f t="shared" si="19"/>
        <v>-0.78650038315227666</v>
      </c>
    </row>
    <row r="215" spans="1:10" x14ac:dyDescent="0.25">
      <c r="A215" s="1">
        <v>44064</v>
      </c>
      <c r="B215" s="57">
        <v>42.959999000000003</v>
      </c>
      <c r="C215" s="58">
        <f t="shared" si="15"/>
        <v>-1.5933901181483398E-2</v>
      </c>
      <c r="D215" s="58">
        <f t="shared" si="16"/>
        <v>0.20952736115445469</v>
      </c>
      <c r="E215">
        <f t="shared" si="17"/>
        <v>-1.5629009459784307</v>
      </c>
      <c r="F215">
        <f t="shared" si="18"/>
        <v>0.29418167635475301</v>
      </c>
      <c r="G215">
        <v>0.79184414374701007</v>
      </c>
      <c r="H215">
        <v>0.20321537620769095</v>
      </c>
      <c r="I215" s="16">
        <v>425</v>
      </c>
      <c r="J215">
        <f t="shared" si="19"/>
        <v>-0.77983531935624095</v>
      </c>
    </row>
    <row r="216" spans="1:10" x14ac:dyDescent="0.25">
      <c r="A216" s="1">
        <v>44067</v>
      </c>
      <c r="B216" s="57">
        <v>42.060001</v>
      </c>
      <c r="C216" s="58">
        <f t="shared" si="15"/>
        <v>-2.1172232873029495E-2</v>
      </c>
      <c r="D216" s="58">
        <f t="shared" si="16"/>
        <v>0.20428902946290861</v>
      </c>
      <c r="E216">
        <f t="shared" si="17"/>
        <v>-1.5882194767750601</v>
      </c>
      <c r="F216">
        <f t="shared" si="18"/>
        <v>0.229470749165575</v>
      </c>
      <c r="G216">
        <v>0.802895323702422</v>
      </c>
      <c r="H216">
        <v>0.19431700642146293</v>
      </c>
      <c r="I216" s="16">
        <v>427</v>
      </c>
      <c r="J216">
        <f t="shared" si="19"/>
        <v>-0.74103358110368334</v>
      </c>
    </row>
    <row r="217" spans="1:10" x14ac:dyDescent="0.25">
      <c r="A217" s="1">
        <v>44068</v>
      </c>
      <c r="B217" s="57">
        <v>43.799999</v>
      </c>
      <c r="C217" s="58">
        <f t="shared" si="15"/>
        <v>4.0536600501237752E-2</v>
      </c>
      <c r="D217" s="58">
        <f t="shared" si="16"/>
        <v>0.26599786283717586</v>
      </c>
      <c r="E217">
        <f t="shared" si="17"/>
        <v>-1.3242670046794216</v>
      </c>
      <c r="F217">
        <f t="shared" si="18"/>
        <v>0.90955448101692205</v>
      </c>
      <c r="G217">
        <v>0.80326372809690549</v>
      </c>
      <c r="H217">
        <v>0.1895397705293671</v>
      </c>
      <c r="I217" s="16">
        <v>429</v>
      </c>
      <c r="J217">
        <f t="shared" si="19"/>
        <v>-0.73361597685881619</v>
      </c>
    </row>
    <row r="218" spans="1:10" x14ac:dyDescent="0.25">
      <c r="A218" s="1">
        <v>44069</v>
      </c>
      <c r="B218" s="57">
        <v>43.07</v>
      </c>
      <c r="C218" s="58">
        <f t="shared" si="15"/>
        <v>-1.6807095485330711E-2</v>
      </c>
      <c r="D218" s="58">
        <f t="shared" si="16"/>
        <v>0.20865416685060739</v>
      </c>
      <c r="E218">
        <f t="shared" si="17"/>
        <v>-1.5670771016162703</v>
      </c>
      <c r="F218">
        <f t="shared" si="18"/>
        <v>0.28295135172576691</v>
      </c>
      <c r="G218">
        <v>0.80831210237183582</v>
      </c>
      <c r="H218">
        <v>0.18746355356344166</v>
      </c>
      <c r="I218" s="16">
        <v>431</v>
      </c>
      <c r="J218">
        <f t="shared" si="19"/>
        <v>-0.72188471328332315</v>
      </c>
    </row>
    <row r="219" spans="1:10" x14ac:dyDescent="0.25">
      <c r="A219" s="1">
        <v>44070</v>
      </c>
      <c r="B219" s="57">
        <v>43.029998999999997</v>
      </c>
      <c r="C219" s="58">
        <f t="shared" si="15"/>
        <v>-9.2917545511153675E-4</v>
      </c>
      <c r="D219" s="58">
        <f t="shared" si="16"/>
        <v>0.22453208688082657</v>
      </c>
      <c r="E219">
        <f t="shared" si="17"/>
        <v>-1.4937366560402703</v>
      </c>
      <c r="F219">
        <f t="shared" si="18"/>
        <v>0.50137824226301286</v>
      </c>
      <c r="G219">
        <v>0.81630590597460284</v>
      </c>
      <c r="H219">
        <v>0.18374205064976848</v>
      </c>
      <c r="I219" s="16">
        <v>433</v>
      </c>
      <c r="J219">
        <f t="shared" si="19"/>
        <v>-0.70037485899126262</v>
      </c>
    </row>
    <row r="220" spans="1:10" x14ac:dyDescent="0.25">
      <c r="A220" s="1">
        <v>44071</v>
      </c>
      <c r="B220" s="57">
        <v>41.970001000000003</v>
      </c>
      <c r="C220" s="58">
        <f t="shared" si="15"/>
        <v>-2.4942422438865602E-2</v>
      </c>
      <c r="D220" s="58">
        <f t="shared" si="16"/>
        <v>0.2005188398970725</v>
      </c>
      <c r="E220">
        <f t="shared" si="17"/>
        <v>-1.6068470720759795</v>
      </c>
      <c r="F220">
        <f t="shared" si="18"/>
        <v>0.18746355356344166</v>
      </c>
      <c r="G220">
        <v>0.82478001181864091</v>
      </c>
      <c r="H220">
        <v>0.18336086814256611</v>
      </c>
      <c r="I220" s="16">
        <v>435</v>
      </c>
      <c r="J220">
        <f t="shared" si="19"/>
        <v>-0.68490240706742811</v>
      </c>
    </row>
    <row r="221" spans="1:10" x14ac:dyDescent="0.25">
      <c r="A221" s="1">
        <v>44074</v>
      </c>
      <c r="B221" s="57">
        <v>40.419998</v>
      </c>
      <c r="C221" s="58">
        <f t="shared" si="15"/>
        <v>-3.7630438677023606E-2</v>
      </c>
      <c r="D221" s="58">
        <f t="shared" si="16"/>
        <v>0.18783082365891451</v>
      </c>
      <c r="E221">
        <f t="shared" si="17"/>
        <v>-1.6722135954367072</v>
      </c>
      <c r="F221">
        <f t="shared" si="18"/>
        <v>8.045182465418807E-2</v>
      </c>
      <c r="G221">
        <v>0.82552236629444431</v>
      </c>
      <c r="H221">
        <v>0.17663246802005242</v>
      </c>
      <c r="I221" s="16">
        <v>437</v>
      </c>
      <c r="J221">
        <f t="shared" si="19"/>
        <v>-0.67219918689488212</v>
      </c>
    </row>
    <row r="222" spans="1:10" x14ac:dyDescent="0.25">
      <c r="A222" s="1">
        <v>44075</v>
      </c>
      <c r="B222" s="57">
        <v>42.080002</v>
      </c>
      <c r="C222" s="58">
        <f t="shared" si="15"/>
        <v>4.0247953462951944E-2</v>
      </c>
      <c r="D222" s="58">
        <f t="shared" si="16"/>
        <v>0.26570921579889006</v>
      </c>
      <c r="E222">
        <f t="shared" si="17"/>
        <v>-1.325352741838993</v>
      </c>
      <c r="F222">
        <f t="shared" si="18"/>
        <v>0.90815293738501035</v>
      </c>
      <c r="G222">
        <v>0.82842576827839842</v>
      </c>
      <c r="H222">
        <v>0.17634599583347171</v>
      </c>
      <c r="I222" s="16">
        <v>439</v>
      </c>
      <c r="J222">
        <f t="shared" si="19"/>
        <v>-0.66852665326356686</v>
      </c>
    </row>
    <row r="223" spans="1:10" x14ac:dyDescent="0.25">
      <c r="A223" s="1">
        <v>44076</v>
      </c>
      <c r="B223" s="57">
        <v>41.200001</v>
      </c>
      <c r="C223" s="58">
        <f t="shared" si="15"/>
        <v>-2.1134335330645321E-2</v>
      </c>
      <c r="D223" s="58">
        <f t="shared" si="16"/>
        <v>0.20432692700529279</v>
      </c>
      <c r="E223">
        <f t="shared" si="17"/>
        <v>-1.5880339845450435</v>
      </c>
      <c r="F223">
        <f t="shared" si="18"/>
        <v>0.22991396728076535</v>
      </c>
      <c r="G223">
        <v>0.83131748601576394</v>
      </c>
      <c r="H223">
        <v>0.17503173270930947</v>
      </c>
      <c r="I223" s="16">
        <v>441</v>
      </c>
      <c r="J223">
        <f t="shared" si="19"/>
        <v>-0.66264881624532068</v>
      </c>
    </row>
    <row r="224" spans="1:10" x14ac:dyDescent="0.25">
      <c r="A224" s="1">
        <v>44077</v>
      </c>
      <c r="B224" s="57">
        <v>40.259998000000003</v>
      </c>
      <c r="C224" s="58">
        <f t="shared" si="15"/>
        <v>-2.3079910092779661E-2</v>
      </c>
      <c r="D224" s="58">
        <f t="shared" si="16"/>
        <v>0.20238135224315845</v>
      </c>
      <c r="E224">
        <f t="shared" si="17"/>
        <v>-1.5976014789993254</v>
      </c>
      <c r="F224">
        <f t="shared" si="18"/>
        <v>0.20768685420283486</v>
      </c>
      <c r="G224">
        <v>0.8423349474313665</v>
      </c>
      <c r="H224">
        <v>0.17132441413462632</v>
      </c>
      <c r="I224" s="16">
        <v>443</v>
      </c>
      <c r="J224">
        <f t="shared" si="19"/>
        <v>-0.63450321047857405</v>
      </c>
    </row>
    <row r="225" spans="1:10" x14ac:dyDescent="0.25">
      <c r="A225" s="1">
        <v>44078</v>
      </c>
      <c r="B225" s="57">
        <v>40.080002</v>
      </c>
      <c r="C225" s="58">
        <f t="shared" si="15"/>
        <v>-4.4808638577377036E-3</v>
      </c>
      <c r="D225" s="58">
        <f t="shared" si="16"/>
        <v>0.22098039847820039</v>
      </c>
      <c r="E225">
        <f t="shared" si="17"/>
        <v>-1.5096812760667655</v>
      </c>
      <c r="F225">
        <f t="shared" si="18"/>
        <v>0.45140672928169995</v>
      </c>
      <c r="G225">
        <v>0.84783504198457316</v>
      </c>
      <c r="H225">
        <v>0.16819179615662339</v>
      </c>
      <c r="I225" s="16">
        <v>445</v>
      </c>
      <c r="J225">
        <f t="shared" si="19"/>
        <v>-0.61913962861120886</v>
      </c>
    </row>
    <row r="226" spans="1:10" x14ac:dyDescent="0.25">
      <c r="A226" s="1">
        <v>44081</v>
      </c>
      <c r="B226" s="57">
        <v>41.189999</v>
      </c>
      <c r="C226" s="58">
        <f t="shared" si="15"/>
        <v>2.7317977493444119E-2</v>
      </c>
      <c r="D226" s="58">
        <f t="shared" si="16"/>
        <v>0.25277923982938222</v>
      </c>
      <c r="E226">
        <f t="shared" si="17"/>
        <v>-1.3752387410096194</v>
      </c>
      <c r="F226">
        <f t="shared" si="18"/>
        <v>0.82552236629444431</v>
      </c>
      <c r="G226">
        <v>0.85382906382288604</v>
      </c>
      <c r="H226">
        <v>0.16301616223614782</v>
      </c>
      <c r="I226" s="16">
        <v>447</v>
      </c>
      <c r="J226">
        <f t="shared" si="19"/>
        <v>-0.59832959378232986</v>
      </c>
    </row>
    <row r="227" spans="1:10" x14ac:dyDescent="0.25">
      <c r="A227" s="1">
        <v>44082</v>
      </c>
      <c r="B227" s="57">
        <v>40.099997999999999</v>
      </c>
      <c r="C227" s="58">
        <f t="shared" si="15"/>
        <v>-2.6819199733041199E-2</v>
      </c>
      <c r="D227" s="58">
        <f t="shared" si="16"/>
        <v>0.19864206260289691</v>
      </c>
      <c r="E227">
        <f t="shared" si="17"/>
        <v>-1.6162507542130136</v>
      </c>
      <c r="F227">
        <f t="shared" si="18"/>
        <v>0.16819179615662339</v>
      </c>
      <c r="G227">
        <v>0.86433084315295905</v>
      </c>
      <c r="H227">
        <v>0.15976969000881711</v>
      </c>
      <c r="I227" s="16">
        <v>449</v>
      </c>
      <c r="J227">
        <f t="shared" si="19"/>
        <v>-0.57221366647524186</v>
      </c>
    </row>
    <row r="228" spans="1:10" x14ac:dyDescent="0.25">
      <c r="A228" s="1">
        <v>44083</v>
      </c>
      <c r="B228" s="57">
        <v>40.959999000000003</v>
      </c>
      <c r="C228" s="58">
        <f t="shared" si="15"/>
        <v>2.1219671879979005E-2</v>
      </c>
      <c r="D228" s="58">
        <f t="shared" si="16"/>
        <v>0.24668093421591711</v>
      </c>
      <c r="E228">
        <f t="shared" si="17"/>
        <v>-1.3996595417089013</v>
      </c>
      <c r="F228">
        <f t="shared" si="18"/>
        <v>0.77165417284213333</v>
      </c>
      <c r="G228">
        <v>0.86835690060664861</v>
      </c>
      <c r="H228">
        <v>0.15946421153637055</v>
      </c>
      <c r="I228" s="16">
        <v>451</v>
      </c>
      <c r="J228">
        <f t="shared" si="19"/>
        <v>-0.56575923211144041</v>
      </c>
    </row>
    <row r="229" spans="1:10" x14ac:dyDescent="0.25">
      <c r="A229" s="1">
        <v>44084</v>
      </c>
      <c r="B229" s="57">
        <v>40.009998000000003</v>
      </c>
      <c r="C229" s="58">
        <f t="shared" si="15"/>
        <v>-2.3466583435550293E-2</v>
      </c>
      <c r="D229" s="58">
        <f t="shared" si="16"/>
        <v>0.2019946789003878</v>
      </c>
      <c r="E229">
        <f t="shared" si="17"/>
        <v>-1.599513924005179</v>
      </c>
      <c r="F229">
        <f t="shared" si="18"/>
        <v>0.20340116974823128</v>
      </c>
      <c r="G229">
        <v>0.87218270064628478</v>
      </c>
      <c r="H229">
        <v>0.15446303967209057</v>
      </c>
      <c r="I229" s="16">
        <v>453</v>
      </c>
      <c r="J229">
        <f t="shared" si="19"/>
        <v>-0.54962752660900183</v>
      </c>
    </row>
    <row r="230" spans="1:10" x14ac:dyDescent="0.25">
      <c r="A230" s="1">
        <v>44085</v>
      </c>
      <c r="B230" s="57">
        <v>39.630001</v>
      </c>
      <c r="C230" s="58">
        <f t="shared" si="15"/>
        <v>-9.542940445886966E-3</v>
      </c>
      <c r="D230" s="58">
        <f t="shared" si="16"/>
        <v>0.21591832189005114</v>
      </c>
      <c r="E230">
        <f t="shared" si="17"/>
        <v>-1.532855082208614</v>
      </c>
      <c r="F230">
        <f t="shared" si="18"/>
        <v>0.38033534919070039</v>
      </c>
      <c r="G230">
        <v>0.87573360623086682</v>
      </c>
      <c r="H230">
        <v>0.15324577834099015</v>
      </c>
      <c r="I230" s="16">
        <v>455</v>
      </c>
      <c r="J230">
        <f t="shared" si="19"/>
        <v>-0.54208108744075001</v>
      </c>
    </row>
    <row r="231" spans="1:10" x14ac:dyDescent="0.25">
      <c r="A231" s="1">
        <v>44088</v>
      </c>
      <c r="B231" s="57">
        <v>40.099997999999999</v>
      </c>
      <c r="C231" s="58">
        <f t="shared" si="15"/>
        <v>1.1789852001458235E-2</v>
      </c>
      <c r="D231" s="58">
        <f t="shared" si="16"/>
        <v>0.23725111433739635</v>
      </c>
      <c r="E231">
        <f t="shared" si="17"/>
        <v>-1.4386361446121023</v>
      </c>
      <c r="F231">
        <f t="shared" si="18"/>
        <v>0.6690775657604392</v>
      </c>
      <c r="G231">
        <v>0.89124344905414676</v>
      </c>
      <c r="H231">
        <v>0.15126895358507969</v>
      </c>
      <c r="I231" s="16">
        <v>457</v>
      </c>
      <c r="J231">
        <f t="shared" si="19"/>
        <v>-0.50825425984355954</v>
      </c>
    </row>
    <row r="232" spans="1:10" x14ac:dyDescent="0.25">
      <c r="A232" s="1">
        <v>44089</v>
      </c>
      <c r="B232" s="57">
        <v>39.919998</v>
      </c>
      <c r="C232" s="58">
        <f t="shared" si="15"/>
        <v>-4.4988830941489651E-3</v>
      </c>
      <c r="D232" s="58">
        <f t="shared" si="16"/>
        <v>0.22096237924178913</v>
      </c>
      <c r="E232">
        <f t="shared" si="17"/>
        <v>-1.5097628216302623</v>
      </c>
      <c r="F232">
        <f t="shared" si="18"/>
        <v>0.451152455045225</v>
      </c>
      <c r="G232">
        <v>0.89528552681188134</v>
      </c>
      <c r="H232">
        <v>0.15096228841627052</v>
      </c>
      <c r="I232" s="16">
        <v>459</v>
      </c>
      <c r="J232">
        <f t="shared" si="19"/>
        <v>-0.50154301306174642</v>
      </c>
    </row>
    <row r="233" spans="1:10" x14ac:dyDescent="0.25">
      <c r="A233" s="1">
        <v>44091</v>
      </c>
      <c r="B233" s="57">
        <v>38.889999000000003</v>
      </c>
      <c r="C233" s="58">
        <f t="shared" si="15"/>
        <v>-2.614027888895697E-2</v>
      </c>
      <c r="D233" s="58">
        <f t="shared" si="16"/>
        <v>0.19932098344698113</v>
      </c>
      <c r="E233">
        <f t="shared" si="17"/>
        <v>-1.6128387715705639</v>
      </c>
      <c r="F233">
        <f t="shared" si="18"/>
        <v>0.17503173270930947</v>
      </c>
      <c r="G233">
        <v>0.89663834488297145</v>
      </c>
      <c r="H233">
        <v>0.14821182274920544</v>
      </c>
      <c r="I233" s="16">
        <v>461</v>
      </c>
      <c r="J233">
        <f t="shared" si="19"/>
        <v>-0.49501497223970498</v>
      </c>
    </row>
    <row r="234" spans="1:10" x14ac:dyDescent="0.25">
      <c r="A234" s="1">
        <v>44092</v>
      </c>
      <c r="B234" s="57">
        <v>37.409999999999997</v>
      </c>
      <c r="C234" s="58">
        <f t="shared" si="15"/>
        <v>-3.8799074094049944E-2</v>
      </c>
      <c r="D234" s="58">
        <f t="shared" si="16"/>
        <v>0.18666218824188816</v>
      </c>
      <c r="E234">
        <f t="shared" si="17"/>
        <v>-1.6784547757701673</v>
      </c>
      <c r="F234">
        <f t="shared" si="18"/>
        <v>7.3363800112053901E-2</v>
      </c>
      <c r="G234">
        <v>0.89966553907311964</v>
      </c>
      <c r="H234">
        <v>0.14261640099115588</v>
      </c>
      <c r="I234" s="16">
        <v>463</v>
      </c>
      <c r="J234">
        <f t="shared" si="19"/>
        <v>-0.4788675481336892</v>
      </c>
    </row>
    <row r="235" spans="1:10" x14ac:dyDescent="0.25">
      <c r="A235" s="1">
        <v>44095</v>
      </c>
      <c r="B235" s="57">
        <v>39.090000000000003</v>
      </c>
      <c r="C235" s="58">
        <f t="shared" si="15"/>
        <v>4.3928631444808776E-2</v>
      </c>
      <c r="D235" s="58">
        <f t="shared" si="16"/>
        <v>0.26938989378074685</v>
      </c>
      <c r="E235">
        <f t="shared" si="17"/>
        <v>-1.3115955295152248</v>
      </c>
      <c r="F235">
        <f t="shared" si="18"/>
        <v>0.92475509975625747</v>
      </c>
      <c r="G235">
        <v>0.90045184046897175</v>
      </c>
      <c r="H235">
        <v>0.13569559650159377</v>
      </c>
      <c r="I235" s="16">
        <v>465</v>
      </c>
      <c r="J235">
        <f t="shared" si="19"/>
        <v>-0.46442356680460406</v>
      </c>
    </row>
    <row r="236" spans="1:10" x14ac:dyDescent="0.25">
      <c r="A236" s="1">
        <v>44096</v>
      </c>
      <c r="B236" s="57">
        <v>39.709999000000003</v>
      </c>
      <c r="C236" s="58">
        <f t="shared" si="15"/>
        <v>1.5736340155722745E-2</v>
      </c>
      <c r="D236" s="58">
        <f t="shared" si="16"/>
        <v>0.24119760249166086</v>
      </c>
      <c r="E236">
        <f t="shared" si="17"/>
        <v>-1.4221387540969952</v>
      </c>
      <c r="F236">
        <f t="shared" si="18"/>
        <v>0.71473913485390672</v>
      </c>
      <c r="G236">
        <v>0.90500249801897215</v>
      </c>
      <c r="H236">
        <v>0.10870633192393253</v>
      </c>
      <c r="I236" s="16">
        <v>467</v>
      </c>
      <c r="J236">
        <f t="shared" si="19"/>
        <v>-0.39983179385117062</v>
      </c>
    </row>
    <row r="237" spans="1:10" x14ac:dyDescent="0.25">
      <c r="A237" s="1">
        <v>44097</v>
      </c>
      <c r="B237" s="57">
        <v>39.740001999999997</v>
      </c>
      <c r="C237" s="58">
        <f t="shared" si="15"/>
        <v>7.5526749020954321E-4</v>
      </c>
      <c r="D237" s="58">
        <f t="shared" si="16"/>
        <v>0.22621652982614765</v>
      </c>
      <c r="E237">
        <f t="shared" si="17"/>
        <v>-1.4862626418155502</v>
      </c>
      <c r="F237">
        <f t="shared" si="18"/>
        <v>0.52484285134839659</v>
      </c>
      <c r="G237">
        <v>0.90815293738501035</v>
      </c>
      <c r="H237">
        <v>0.10398634863798827</v>
      </c>
      <c r="I237" s="16">
        <v>469</v>
      </c>
      <c r="J237">
        <f t="shared" si="19"/>
        <v>-0.38518187377064578</v>
      </c>
    </row>
    <row r="238" spans="1:10" x14ac:dyDescent="0.25">
      <c r="A238" s="1">
        <v>44098</v>
      </c>
      <c r="B238" s="57">
        <v>39.380001</v>
      </c>
      <c r="C238" s="58">
        <f t="shared" si="15"/>
        <v>-9.1001888462158339E-3</v>
      </c>
      <c r="D238" s="58">
        <f t="shared" si="16"/>
        <v>0.21636107348972228</v>
      </c>
      <c r="E238">
        <f t="shared" si="17"/>
        <v>-1.5308066304007117</v>
      </c>
      <c r="F238">
        <f t="shared" si="18"/>
        <v>0.38649397675291552</v>
      </c>
      <c r="G238">
        <v>0.90955448101692205</v>
      </c>
      <c r="H238">
        <v>0.10310083010210511</v>
      </c>
      <c r="I238" s="16">
        <v>471</v>
      </c>
      <c r="J238">
        <f t="shared" si="19"/>
        <v>-0.38207709908246495</v>
      </c>
    </row>
    <row r="239" spans="1:10" x14ac:dyDescent="0.25">
      <c r="A239" s="1">
        <v>44099</v>
      </c>
      <c r="B239" s="57">
        <v>39.619999</v>
      </c>
      <c r="C239" s="58">
        <f t="shared" si="15"/>
        <v>6.0759174260465966E-3</v>
      </c>
      <c r="D239" s="58">
        <f t="shared" si="16"/>
        <v>0.23153717976198471</v>
      </c>
      <c r="E239">
        <f t="shared" si="17"/>
        <v>-1.4630148146277695</v>
      </c>
      <c r="F239">
        <f t="shared" si="18"/>
        <v>0.59692165329743474</v>
      </c>
      <c r="G239">
        <v>0.91296964115766344</v>
      </c>
      <c r="H239">
        <v>0.10196233672329266</v>
      </c>
      <c r="I239" s="16">
        <v>473</v>
      </c>
      <c r="J239">
        <f t="shared" si="19"/>
        <v>-0.37424649646185776</v>
      </c>
    </row>
    <row r="240" spans="1:10" x14ac:dyDescent="0.25">
      <c r="A240" s="1">
        <v>44102</v>
      </c>
      <c r="B240" s="57">
        <v>39.900002000000001</v>
      </c>
      <c r="C240" s="58">
        <f t="shared" si="15"/>
        <v>7.0423579905031751E-3</v>
      </c>
      <c r="D240" s="58">
        <f t="shared" si="16"/>
        <v>0.23250362032644128</v>
      </c>
      <c r="E240">
        <f t="shared" si="17"/>
        <v>-1.4588494827794358</v>
      </c>
      <c r="F240">
        <f t="shared" si="18"/>
        <v>0.6095662958039143</v>
      </c>
      <c r="G240">
        <v>0.91703545868188852</v>
      </c>
      <c r="H240">
        <v>9.3906013265318208E-2</v>
      </c>
      <c r="I240" s="16">
        <v>475</v>
      </c>
      <c r="J240">
        <f t="shared" si="19"/>
        <v>-0.35051854693411433</v>
      </c>
    </row>
    <row r="241" spans="1:10" x14ac:dyDescent="0.25">
      <c r="A241" s="1">
        <v>44103</v>
      </c>
      <c r="B241" s="57">
        <v>40.919998</v>
      </c>
      <c r="C241" s="58">
        <f t="shared" si="15"/>
        <v>2.5242518186439446E-2</v>
      </c>
      <c r="D241" s="58">
        <f t="shared" si="16"/>
        <v>0.25070378052237752</v>
      </c>
      <c r="E241">
        <f t="shared" si="17"/>
        <v>-1.3834831940657037</v>
      </c>
      <c r="F241">
        <f t="shared" si="18"/>
        <v>0.80831210237183582</v>
      </c>
      <c r="G241">
        <v>0.92475509975625747</v>
      </c>
      <c r="H241">
        <v>8.2147725326078364E-2</v>
      </c>
      <c r="I241" s="16">
        <v>477</v>
      </c>
      <c r="J241">
        <f t="shared" si="19"/>
        <v>-0.31156111260534053</v>
      </c>
    </row>
    <row r="242" spans="1:10" x14ac:dyDescent="0.25">
      <c r="A242" s="1">
        <v>44104</v>
      </c>
      <c r="B242" s="57">
        <v>41.369999</v>
      </c>
      <c r="C242" s="58">
        <f t="shared" si="15"/>
        <v>1.0937064093645225E-2</v>
      </c>
      <c r="D242" s="58">
        <f t="shared" si="16"/>
        <v>0.23639832642958333</v>
      </c>
      <c r="E242">
        <f t="shared" si="17"/>
        <v>-1.4422370728763387</v>
      </c>
      <c r="F242">
        <f t="shared" si="18"/>
        <v>0.65873399018388801</v>
      </c>
      <c r="G242">
        <v>0.94155875934719035</v>
      </c>
      <c r="H242">
        <v>8.045182465418807E-2</v>
      </c>
      <c r="I242" s="16">
        <v>479</v>
      </c>
      <c r="J242">
        <f t="shared" si="19"/>
        <v>-0.27497914032874099</v>
      </c>
    </row>
    <row r="243" spans="1:10" x14ac:dyDescent="0.25">
      <c r="A243" s="1">
        <v>44105</v>
      </c>
      <c r="B243" s="57">
        <v>39.310001</v>
      </c>
      <c r="C243" s="58">
        <f t="shared" si="15"/>
        <v>-5.107699142862622E-2</v>
      </c>
      <c r="D243" s="58">
        <f t="shared" si="16"/>
        <v>0.1743842709073119</v>
      </c>
      <c r="E243">
        <f t="shared" si="17"/>
        <v>-1.74649396132625</v>
      </c>
      <c r="F243">
        <f t="shared" si="18"/>
        <v>2.3461664114069192E-2</v>
      </c>
      <c r="G243">
        <v>0.94461094269061596</v>
      </c>
      <c r="H243">
        <v>7.3363800112053901E-2</v>
      </c>
      <c r="I243" s="16">
        <v>481</v>
      </c>
      <c r="J243">
        <f t="shared" si="19"/>
        <v>-0.25521050624896086</v>
      </c>
    </row>
    <row r="244" spans="1:10" x14ac:dyDescent="0.25">
      <c r="A244" s="1">
        <v>44106</v>
      </c>
      <c r="B244" s="57">
        <v>38.939999</v>
      </c>
      <c r="C244" s="58">
        <f t="shared" si="15"/>
        <v>-9.4569906090691686E-3</v>
      </c>
      <c r="D244" s="58">
        <f t="shared" si="16"/>
        <v>0.21600427172686892</v>
      </c>
      <c r="E244">
        <f t="shared" si="17"/>
        <v>-1.5324570949802427</v>
      </c>
      <c r="F244">
        <f t="shared" si="18"/>
        <v>0.38152957202612603</v>
      </c>
      <c r="G244">
        <v>0.94770788351207835</v>
      </c>
      <c r="H244">
        <v>7.2010763034715666E-2</v>
      </c>
      <c r="I244" s="16">
        <v>483</v>
      </c>
      <c r="J244">
        <f t="shared" si="19"/>
        <v>-0.24716535586635616</v>
      </c>
    </row>
    <row r="245" spans="1:10" x14ac:dyDescent="0.25">
      <c r="A245" s="1">
        <v>44109</v>
      </c>
      <c r="B245" s="57">
        <v>39.470001000000003</v>
      </c>
      <c r="C245" s="58">
        <f t="shared" si="15"/>
        <v>1.3518940746934336E-2</v>
      </c>
      <c r="D245" s="58">
        <f t="shared" si="16"/>
        <v>0.23898020308287243</v>
      </c>
      <c r="E245">
        <f t="shared" si="17"/>
        <v>-1.4313745627706467</v>
      </c>
      <c r="F245">
        <f t="shared" si="18"/>
        <v>0.68954177958525864</v>
      </c>
      <c r="G245">
        <v>0.95159979579839893</v>
      </c>
      <c r="H245">
        <v>4.7132249254628979E-2</v>
      </c>
      <c r="I245" s="16">
        <v>485</v>
      </c>
      <c r="J245">
        <f t="shared" si="19"/>
        <v>-0.18914975192437086</v>
      </c>
    </row>
    <row r="246" spans="1:10" x14ac:dyDescent="0.25">
      <c r="A246" s="1">
        <v>44110</v>
      </c>
      <c r="B246" s="57">
        <v>39.240001999999997</v>
      </c>
      <c r="C246" s="58">
        <f t="shared" si="15"/>
        <v>-5.8442293448929686E-3</v>
      </c>
      <c r="D246" s="58">
        <f t="shared" si="16"/>
        <v>0.21961703299104512</v>
      </c>
      <c r="E246">
        <f t="shared" si="17"/>
        <v>-1.5158700086431718</v>
      </c>
      <c r="F246">
        <f t="shared" si="18"/>
        <v>0.43217326366936287</v>
      </c>
      <c r="G246">
        <v>0.95167605483809281</v>
      </c>
      <c r="H246">
        <v>4.132569114722482E-2</v>
      </c>
      <c r="I246" s="16">
        <v>487</v>
      </c>
      <c r="J246">
        <f t="shared" si="19"/>
        <v>-0.177986776665988</v>
      </c>
    </row>
    <row r="247" spans="1:10" x14ac:dyDescent="0.25">
      <c r="A247" s="1">
        <v>44111</v>
      </c>
      <c r="B247" s="57">
        <v>40.590000000000003</v>
      </c>
      <c r="C247" s="58">
        <f t="shared" si="15"/>
        <v>3.3825045185245844E-2</v>
      </c>
      <c r="D247" s="58">
        <f t="shared" si="16"/>
        <v>0.25928630752118398</v>
      </c>
      <c r="E247">
        <f t="shared" si="17"/>
        <v>-1.3498223933806275</v>
      </c>
      <c r="F247">
        <f t="shared" si="18"/>
        <v>0.87218270064628478</v>
      </c>
      <c r="G247">
        <v>0.96372827582994136</v>
      </c>
      <c r="H247">
        <v>3.4120531125577606E-2</v>
      </c>
      <c r="I247" s="16">
        <v>489</v>
      </c>
      <c r="J247">
        <f t="shared" si="19"/>
        <v>-0.13961265926523209</v>
      </c>
    </row>
    <row r="248" spans="1:10" x14ac:dyDescent="0.25">
      <c r="A248" s="1">
        <v>44112</v>
      </c>
      <c r="B248" s="57">
        <v>41.549999</v>
      </c>
      <c r="C248" s="58">
        <f t="shared" si="15"/>
        <v>2.3375766383261803E-2</v>
      </c>
      <c r="D248" s="58">
        <f t="shared" si="16"/>
        <v>0.24883702871919991</v>
      </c>
      <c r="E248">
        <f t="shared" si="17"/>
        <v>-1.3909570999338534</v>
      </c>
      <c r="F248">
        <f t="shared" si="18"/>
        <v>0.79184414374701007</v>
      </c>
      <c r="G248">
        <v>0.97840142457370405</v>
      </c>
      <c r="H248">
        <v>2.3461664114069192E-2</v>
      </c>
      <c r="I248" s="16">
        <v>491</v>
      </c>
      <c r="J248">
        <f t="shared" si="19"/>
        <v>-8.9155642212250599E-2</v>
      </c>
    </row>
    <row r="249" spans="1:10" x14ac:dyDescent="0.25">
      <c r="A249" s="1">
        <v>44113</v>
      </c>
      <c r="B249" s="57">
        <v>41.549999</v>
      </c>
      <c r="C249" s="58">
        <f t="shared" si="15"/>
        <v>0</v>
      </c>
      <c r="D249" s="58">
        <f t="shared" si="16"/>
        <v>0.22546126233593811</v>
      </c>
      <c r="E249">
        <f t="shared" si="17"/>
        <v>-1.4896069204461906</v>
      </c>
      <c r="F249">
        <f t="shared" si="18"/>
        <v>0.5143493042621945</v>
      </c>
      <c r="G249">
        <v>0.98729618958600995</v>
      </c>
      <c r="H249">
        <v>2.2478745849915931E-2</v>
      </c>
      <c r="I249" s="16">
        <v>493</v>
      </c>
      <c r="J249">
        <f t="shared" si="19"/>
        <v>-6.9767234372303644E-2</v>
      </c>
    </row>
    <row r="250" spans="1:10" x14ac:dyDescent="0.25">
      <c r="A250" s="1">
        <v>44116</v>
      </c>
      <c r="B250" s="57">
        <v>40.590000000000003</v>
      </c>
      <c r="C250" s="58">
        <f t="shared" si="15"/>
        <v>-2.3375766383261807E-2</v>
      </c>
      <c r="D250" s="58">
        <f t="shared" si="16"/>
        <v>0.2020854959526763</v>
      </c>
      <c r="E250">
        <f t="shared" si="17"/>
        <v>-1.5990644238343248</v>
      </c>
      <c r="F250">
        <f t="shared" si="18"/>
        <v>0.20440370297337879</v>
      </c>
      <c r="G250">
        <v>0.99203139160931564</v>
      </c>
      <c r="H250">
        <v>1.9351198940473758E-2</v>
      </c>
      <c r="I250" s="16">
        <v>495</v>
      </c>
      <c r="J250">
        <f t="shared" si="19"/>
        <v>-5.4314736622634634E-2</v>
      </c>
    </row>
    <row r="251" spans="1:10" x14ac:dyDescent="0.25">
      <c r="A251" s="1">
        <v>44117</v>
      </c>
      <c r="B251" s="57">
        <v>40.740001999999997</v>
      </c>
      <c r="C251" s="58">
        <f t="shared" si="15"/>
        <v>3.688729039653775E-3</v>
      </c>
      <c r="D251" s="58">
        <f t="shared" si="16"/>
        <v>0.22914999137559189</v>
      </c>
      <c r="E251">
        <f t="shared" si="17"/>
        <v>-1.4733785056635227</v>
      </c>
      <c r="F251">
        <f t="shared" si="18"/>
        <v>0.56504538237849278</v>
      </c>
      <c r="G251">
        <v>0.99357441488986309</v>
      </c>
      <c r="H251">
        <v>8.3076371442376111E-3</v>
      </c>
      <c r="I251" s="16">
        <v>497</v>
      </c>
      <c r="J251">
        <f t="shared" si="19"/>
        <v>-2.928271711399753E-2</v>
      </c>
    </row>
    <row r="252" spans="1:10" x14ac:dyDescent="0.25">
      <c r="A252" s="1">
        <v>44118</v>
      </c>
      <c r="B252" s="57">
        <v>41.349997999999999</v>
      </c>
      <c r="C252" s="58">
        <f t="shared" si="15"/>
        <v>1.4861913211645228E-2</v>
      </c>
      <c r="D252" s="58">
        <f t="shared" si="16"/>
        <v>0.24032317554758334</v>
      </c>
      <c r="E252">
        <f t="shared" si="17"/>
        <v>-1.4257706966638448</v>
      </c>
      <c r="F252">
        <f t="shared" si="18"/>
        <v>0.70494684840752031</v>
      </c>
      <c r="G252">
        <v>0.9976182893342459</v>
      </c>
      <c r="H252">
        <v>6.9305080001741068E-7</v>
      </c>
      <c r="I252" s="16">
        <v>499</v>
      </c>
      <c r="J252">
        <f t="shared" si="19"/>
        <v>-4.7419801038916329E-3</v>
      </c>
    </row>
    <row r="253" spans="1:10" x14ac:dyDescent="0.25">
      <c r="A253" s="1">
        <v>44119</v>
      </c>
      <c r="B253" s="57">
        <v>41.25</v>
      </c>
      <c r="C253" s="58">
        <f t="shared" si="15"/>
        <v>-2.4212603214154678E-3</v>
      </c>
      <c r="D253" s="58">
        <f t="shared" si="16"/>
        <v>0.22304000201452262</v>
      </c>
      <c r="E253">
        <f t="shared" si="17"/>
        <v>-1.5004041423778645</v>
      </c>
      <c r="F253">
        <f t="shared" si="18"/>
        <v>0.48043922790225346</v>
      </c>
      <c r="G253">
        <v>0.99987341424838916</v>
      </c>
      <c r="H253">
        <v>9.6902744492775056E-11</v>
      </c>
      <c r="I253" s="16">
        <v>501</v>
      </c>
      <c r="J253">
        <f t="shared" si="19"/>
        <v>-2.5268336431939428E-4</v>
      </c>
    </row>
  </sheetData>
  <mergeCells count="3">
    <mergeCell ref="L9:R9"/>
    <mergeCell ref="L10:R10"/>
    <mergeCell ref="L11:R1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CEC6-5757-4442-9B3F-5E099F332161}">
  <sheetPr>
    <tabColor theme="4" tint="-0.249977111117893"/>
  </sheetPr>
  <dimension ref="A1:R253"/>
  <sheetViews>
    <sheetView topLeftCell="H1" workbookViewId="0">
      <selection activeCell="K1" sqref="K1:P2"/>
    </sheetView>
  </sheetViews>
  <sheetFormatPr baseColWidth="10" defaultColWidth="11.42578125" defaultRowHeight="15" x14ac:dyDescent="0.25"/>
  <cols>
    <col min="1" max="1" width="11.7109375" customWidth="1"/>
    <col min="2" max="2" width="11.42578125" customWidth="1"/>
    <col min="3" max="3" width="23" customWidth="1"/>
    <col min="4" max="4" width="24" customWidth="1"/>
    <col min="9" max="9" width="13.5703125" customWidth="1"/>
    <col min="12" max="12" width="14.7109375" bestFit="1" customWidth="1"/>
    <col min="13" max="13" width="13.28515625" customWidth="1"/>
    <col min="14" max="14" width="12.28515625" customWidth="1"/>
  </cols>
  <sheetData>
    <row r="1" spans="1:18" x14ac:dyDescent="0.25">
      <c r="A1" s="56" t="s">
        <v>0</v>
      </c>
      <c r="B1" s="56" t="s">
        <v>1</v>
      </c>
      <c r="C1" t="s">
        <v>233</v>
      </c>
      <c r="D1" s="35" t="s">
        <v>234</v>
      </c>
      <c r="E1" s="16" t="s">
        <v>235</v>
      </c>
      <c r="F1" s="16" t="s">
        <v>231</v>
      </c>
      <c r="G1" s="16" t="s">
        <v>236</v>
      </c>
      <c r="H1" s="16" t="s">
        <v>237</v>
      </c>
      <c r="I1" s="16" t="s">
        <v>228</v>
      </c>
      <c r="J1" s="16" t="s">
        <v>227</v>
      </c>
      <c r="K1" s="96" t="s">
        <v>246</v>
      </c>
      <c r="L1" s="97"/>
      <c r="M1" s="97"/>
      <c r="N1" s="97"/>
      <c r="O1" s="97"/>
      <c r="P1" s="97"/>
    </row>
    <row r="2" spans="1:18" ht="15.75" thickBot="1" x14ac:dyDescent="0.3">
      <c r="A2" s="1">
        <v>43754</v>
      </c>
      <c r="B2" s="57">
        <v>34.419280999999998</v>
      </c>
      <c r="C2" s="57"/>
      <c r="K2" s="97"/>
      <c r="L2" s="97"/>
      <c r="M2" s="97"/>
      <c r="N2" s="97"/>
      <c r="O2" s="97"/>
      <c r="P2" s="97"/>
    </row>
    <row r="3" spans="1:18" ht="15.75" thickBot="1" x14ac:dyDescent="0.3">
      <c r="A3" s="1">
        <v>43755</v>
      </c>
      <c r="B3" s="57">
        <v>34.576991999999997</v>
      </c>
      <c r="C3" s="58">
        <f t="shared" ref="C3:C66" si="0">(B3-B2)/B2</f>
        <v>4.5820538784641972E-3</v>
      </c>
      <c r="D3" s="58">
        <f t="shared" ref="D3:D66" si="1">C3+ABS(MIN($C$3:$C$253))+0.1</f>
        <v>0.22249212000972718</v>
      </c>
      <c r="E3" s="58">
        <f t="shared" ref="E3:E66" si="2">LN(D3)</f>
        <v>-1.5028635936896118</v>
      </c>
      <c r="F3">
        <f t="shared" ref="F3:F66" si="3">_xlfn.LOGNORM.DIST(D3,$M$4,$M$5,TRUE)</f>
        <v>0.57321769385994625</v>
      </c>
      <c r="G3">
        <v>1.1239284468923401E-9</v>
      </c>
      <c r="H3">
        <v>0.9999444878592737</v>
      </c>
      <c r="I3" s="16">
        <v>1</v>
      </c>
      <c r="J3">
        <f t="shared" ref="J3:J66" si="4">(I3/$M$6)*(LN(G3)+LN(1-H3))</f>
        <v>-0.12113683090103215</v>
      </c>
      <c r="L3" s="63" t="s">
        <v>6</v>
      </c>
      <c r="M3" s="54">
        <v>2</v>
      </c>
    </row>
    <row r="4" spans="1:18" ht="15.75" thickBot="1" x14ac:dyDescent="0.3">
      <c r="A4" s="1">
        <v>43756</v>
      </c>
      <c r="B4" s="57">
        <v>33.571617000000003</v>
      </c>
      <c r="C4" s="58">
        <f t="shared" si="0"/>
        <v>-2.9076415901070681E-2</v>
      </c>
      <c r="D4" s="58">
        <f t="shared" si="1"/>
        <v>0.1888336502301923</v>
      </c>
      <c r="E4" s="58">
        <f t="shared" si="2"/>
        <v>-1.6668888090007574</v>
      </c>
      <c r="F4">
        <f t="shared" si="3"/>
        <v>0.14017048331969356</v>
      </c>
      <c r="G4">
        <v>1.8991852887214753E-6</v>
      </c>
      <c r="H4">
        <v>0.99839015760991479</v>
      </c>
      <c r="I4" s="16">
        <v>3</v>
      </c>
      <c r="J4">
        <f t="shared" si="4"/>
        <v>-0.23433113017882962</v>
      </c>
      <c r="L4" s="64" t="s">
        <v>226</v>
      </c>
      <c r="M4" s="53">
        <f>AVERAGE(E3:E253)</f>
        <v>-1.5268125462428339</v>
      </c>
    </row>
    <row r="5" spans="1:18" ht="15.75" thickBot="1" x14ac:dyDescent="0.3">
      <c r="A5" s="1">
        <v>43759</v>
      </c>
      <c r="B5" s="57">
        <v>33.719462999999998</v>
      </c>
      <c r="C5" s="58">
        <f t="shared" si="0"/>
        <v>4.4038986862025183E-3</v>
      </c>
      <c r="D5" s="58">
        <f t="shared" si="1"/>
        <v>0.22231396481746551</v>
      </c>
      <c r="E5" s="58">
        <f t="shared" si="2"/>
        <v>-1.5036646402933576</v>
      </c>
      <c r="F5">
        <f t="shared" si="3"/>
        <v>0.57079502129318116</v>
      </c>
      <c r="G5">
        <v>8.9673543932425673E-3</v>
      </c>
      <c r="H5">
        <v>0.99511491408505315</v>
      </c>
      <c r="I5" s="16">
        <v>5</v>
      </c>
      <c r="J5">
        <f t="shared" si="4"/>
        <v>-0.19991499984049002</v>
      </c>
      <c r="L5" s="64" t="s">
        <v>225</v>
      </c>
      <c r="M5" s="53">
        <f>_xlfn.STDEV.P(E3:E253)</f>
        <v>0.1297538623509592</v>
      </c>
      <c r="N5" s="58"/>
    </row>
    <row r="6" spans="1:18" ht="15.75" thickBot="1" x14ac:dyDescent="0.3">
      <c r="A6" s="1">
        <v>43760</v>
      </c>
      <c r="B6" s="57">
        <v>33.275913000000003</v>
      </c>
      <c r="C6" s="58">
        <f t="shared" si="0"/>
        <v>-1.3154124073683937E-2</v>
      </c>
      <c r="D6" s="58">
        <f t="shared" si="1"/>
        <v>0.20475594205757905</v>
      </c>
      <c r="E6" s="58">
        <f t="shared" si="2"/>
        <v>-1.5859365356318234</v>
      </c>
      <c r="F6">
        <f t="shared" si="3"/>
        <v>0.3243162903565372</v>
      </c>
      <c r="G6">
        <v>2.0053923405721846E-2</v>
      </c>
      <c r="H6">
        <v>0.99379850661944569</v>
      </c>
      <c r="I6" s="16">
        <v>7</v>
      </c>
      <c r="J6">
        <f t="shared" si="4"/>
        <v>-0.25078115250896732</v>
      </c>
      <c r="L6" s="65" t="s">
        <v>7</v>
      </c>
      <c r="M6" s="60">
        <f>COUNT(D3:D253)</f>
        <v>251</v>
      </c>
    </row>
    <row r="7" spans="1:18" ht="15.75" thickBot="1" x14ac:dyDescent="0.3">
      <c r="A7" s="1">
        <v>43761</v>
      </c>
      <c r="B7" s="57">
        <v>33.128067000000001</v>
      </c>
      <c r="C7" s="58">
        <f t="shared" si="0"/>
        <v>-4.4430336141340811E-3</v>
      </c>
      <c r="D7" s="58">
        <f t="shared" si="1"/>
        <v>0.2134670325171289</v>
      </c>
      <c r="E7" s="58">
        <f t="shared" si="2"/>
        <v>-1.5442728726762722</v>
      </c>
      <c r="F7">
        <f t="shared" si="3"/>
        <v>0.44647791416045501</v>
      </c>
      <c r="G7">
        <v>2.3151170986913806E-2</v>
      </c>
      <c r="H7">
        <v>0.9896278958027519</v>
      </c>
      <c r="I7" s="16">
        <v>9</v>
      </c>
      <c r="J7">
        <f t="shared" si="4"/>
        <v>-0.29884106590580584</v>
      </c>
      <c r="L7" s="64" t="s">
        <v>81</v>
      </c>
      <c r="M7" s="61">
        <v>0.05</v>
      </c>
    </row>
    <row r="8" spans="1:18" ht="15.75" thickBot="1" x14ac:dyDescent="0.3">
      <c r="A8" s="1">
        <v>43762</v>
      </c>
      <c r="B8" s="57">
        <v>33.433619999999998</v>
      </c>
      <c r="C8" s="58">
        <f t="shared" si="0"/>
        <v>9.2233875281644475E-3</v>
      </c>
      <c r="D8" s="58">
        <f t="shared" si="1"/>
        <v>0.22713345365942744</v>
      </c>
      <c r="E8" s="58">
        <f t="shared" si="2"/>
        <v>-1.4822175326637874</v>
      </c>
      <c r="F8">
        <f t="shared" si="3"/>
        <v>0.63446001897063453</v>
      </c>
      <c r="G8">
        <v>2.4122200105503748E-2</v>
      </c>
      <c r="H8">
        <v>0.98146530928352371</v>
      </c>
      <c r="I8" s="16">
        <v>11</v>
      </c>
      <c r="J8">
        <f t="shared" si="4"/>
        <v>-0.33800825529086009</v>
      </c>
    </row>
    <row r="9" spans="1:18" x14ac:dyDescent="0.25">
      <c r="A9" s="1">
        <v>43763</v>
      </c>
      <c r="B9" s="57">
        <v>35.375374000000001</v>
      </c>
      <c r="C9" s="58">
        <f t="shared" si="0"/>
        <v>5.8077886869564326E-2</v>
      </c>
      <c r="D9" s="58">
        <f t="shared" si="1"/>
        <v>0.27598795300082735</v>
      </c>
      <c r="E9" s="58">
        <f t="shared" si="2"/>
        <v>-1.2873980627653396</v>
      </c>
      <c r="F9">
        <f t="shared" si="3"/>
        <v>0.96749165973339157</v>
      </c>
      <c r="G9">
        <v>3.4600168406118792E-2</v>
      </c>
      <c r="H9">
        <v>0.96749165973339157</v>
      </c>
      <c r="I9" s="16">
        <v>13</v>
      </c>
      <c r="J9">
        <f t="shared" si="4"/>
        <v>-0.35168135168473191</v>
      </c>
      <c r="L9" s="69"/>
      <c r="M9" s="70"/>
      <c r="N9" s="70"/>
      <c r="O9" s="70"/>
      <c r="P9" s="70"/>
      <c r="Q9" s="70"/>
      <c r="R9" s="71"/>
    </row>
    <row r="10" spans="1:18" x14ac:dyDescent="0.25">
      <c r="A10" s="1">
        <v>43766</v>
      </c>
      <c r="B10" s="57">
        <v>35.533081000000003</v>
      </c>
      <c r="C10" s="58">
        <f t="shared" si="0"/>
        <v>4.4581012768939781E-3</v>
      </c>
      <c r="D10" s="58">
        <f t="shared" si="1"/>
        <v>0.22236816740815696</v>
      </c>
      <c r="E10" s="58">
        <f t="shared" si="2"/>
        <v>-1.5034208590076621</v>
      </c>
      <c r="F10">
        <f t="shared" si="3"/>
        <v>0.57153259624339237</v>
      </c>
      <c r="G10">
        <v>4.1646412940343859E-2</v>
      </c>
      <c r="H10">
        <v>0.95574050556684353</v>
      </c>
      <c r="I10" s="16">
        <v>15</v>
      </c>
      <c r="J10">
        <f t="shared" si="4"/>
        <v>-0.37626845050051455</v>
      </c>
      <c r="L10" s="72"/>
      <c r="M10" s="77"/>
      <c r="N10" s="77"/>
      <c r="O10" s="77"/>
      <c r="P10" s="77"/>
      <c r="Q10" s="77"/>
      <c r="R10" s="73"/>
    </row>
    <row r="11" spans="1:18" ht="15.75" thickBot="1" x14ac:dyDescent="0.3">
      <c r="A11" s="1">
        <v>43767</v>
      </c>
      <c r="B11" s="57">
        <v>36.420177000000002</v>
      </c>
      <c r="C11" s="58">
        <f t="shared" si="0"/>
        <v>2.4965355523209474E-2</v>
      </c>
      <c r="D11" s="58">
        <f t="shared" si="1"/>
        <v>0.24287542165447246</v>
      </c>
      <c r="E11" s="58">
        <f t="shared" si="2"/>
        <v>-1.4152066351893957</v>
      </c>
      <c r="F11">
        <f t="shared" si="3"/>
        <v>0.80514283937566011</v>
      </c>
      <c r="G11">
        <v>4.7311521914814039E-2</v>
      </c>
      <c r="H11">
        <v>0.95566559153209629</v>
      </c>
      <c r="I11" s="16">
        <v>17</v>
      </c>
      <c r="J11">
        <f t="shared" si="4"/>
        <v>-0.41768496159523238</v>
      </c>
      <c r="L11" s="74"/>
      <c r="M11" s="75"/>
      <c r="N11" s="75"/>
      <c r="O11" s="75"/>
      <c r="P11" s="75"/>
      <c r="Q11" s="75"/>
      <c r="R11" s="76"/>
    </row>
    <row r="12" spans="1:18" ht="15.75" thickBot="1" x14ac:dyDescent="0.3">
      <c r="A12" s="1">
        <v>43768</v>
      </c>
      <c r="B12" s="57">
        <v>36.430031</v>
      </c>
      <c r="C12" s="58">
        <f t="shared" si="0"/>
        <v>2.7056430835020772E-4</v>
      </c>
      <c r="D12" s="58">
        <f t="shared" si="1"/>
        <v>0.21818063043961319</v>
      </c>
      <c r="E12" s="58">
        <f t="shared" si="2"/>
        <v>-1.5224319792777277</v>
      </c>
      <c r="F12">
        <f t="shared" si="3"/>
        <v>0.51346596873251604</v>
      </c>
      <c r="G12">
        <v>7.1514375397488381E-2</v>
      </c>
      <c r="H12">
        <v>0.95183442043168842</v>
      </c>
      <c r="I12" s="16">
        <v>19</v>
      </c>
      <c r="J12">
        <f t="shared" si="4"/>
        <v>-0.42927641861407351</v>
      </c>
    </row>
    <row r="13" spans="1:18" ht="15.75" thickBot="1" x14ac:dyDescent="0.3">
      <c r="A13" s="1">
        <v>43769</v>
      </c>
      <c r="B13" s="57">
        <v>35.227528</v>
      </c>
      <c r="C13" s="58">
        <f t="shared" si="0"/>
        <v>-3.3008563731389634E-2</v>
      </c>
      <c r="D13" s="58">
        <f t="shared" si="1"/>
        <v>0.18490150239987335</v>
      </c>
      <c r="E13" s="58">
        <f t="shared" si="2"/>
        <v>-1.6879320151495256</v>
      </c>
      <c r="F13">
        <f t="shared" si="3"/>
        <v>0.10716780652101658</v>
      </c>
      <c r="G13">
        <v>7.2829023849332056E-2</v>
      </c>
      <c r="H13">
        <v>0.94877545564736598</v>
      </c>
      <c r="I13" s="16">
        <v>21</v>
      </c>
      <c r="J13">
        <f t="shared" si="4"/>
        <v>-0.46778773419066638</v>
      </c>
      <c r="L13" s="66" t="s">
        <v>224</v>
      </c>
      <c r="M13" s="62">
        <f>-M6-SUM(J3:J253)</f>
        <v>2.6254951418147812</v>
      </c>
    </row>
    <row r="14" spans="1:18" ht="15.75" thickBot="1" x14ac:dyDescent="0.3">
      <c r="A14" s="1">
        <v>43770</v>
      </c>
      <c r="B14" s="57">
        <v>35.887917000000002</v>
      </c>
      <c r="C14" s="58">
        <f t="shared" si="0"/>
        <v>1.8746390606800514E-2</v>
      </c>
      <c r="D14" s="58">
        <f t="shared" si="1"/>
        <v>0.23665645673806349</v>
      </c>
      <c r="E14" s="58">
        <f t="shared" si="2"/>
        <v>-1.4411457390888593</v>
      </c>
      <c r="F14">
        <f t="shared" si="3"/>
        <v>0.745445431038819</v>
      </c>
      <c r="G14">
        <v>7.9715006878337158E-2</v>
      </c>
      <c r="H14">
        <v>0.94575251278387684</v>
      </c>
      <c r="I14" s="16">
        <v>23</v>
      </c>
      <c r="J14">
        <f t="shared" si="4"/>
        <v>-0.49880640867150711</v>
      </c>
      <c r="L14" s="66" t="s">
        <v>239</v>
      </c>
      <c r="M14" s="59">
        <v>2.492</v>
      </c>
    </row>
    <row r="15" spans="1:18" ht="15.75" thickBot="1" x14ac:dyDescent="0.3">
      <c r="A15" s="1">
        <v>43773</v>
      </c>
      <c r="B15" s="57">
        <v>36.016055999999999</v>
      </c>
      <c r="C15" s="58">
        <f t="shared" si="0"/>
        <v>3.5705332243160652E-3</v>
      </c>
      <c r="D15" s="58">
        <f t="shared" si="1"/>
        <v>0.22148059935557907</v>
      </c>
      <c r="E15" s="58">
        <f t="shared" si="2"/>
        <v>-1.5074202808924235</v>
      </c>
      <c r="F15">
        <f t="shared" si="3"/>
        <v>0.55940239394465263</v>
      </c>
      <c r="G15">
        <v>8.1362430144669956E-2</v>
      </c>
      <c r="H15">
        <v>0.92898952228289944</v>
      </c>
      <c r="I15" s="16">
        <v>25</v>
      </c>
      <c r="J15">
        <f t="shared" si="4"/>
        <v>-0.5133236551794369</v>
      </c>
      <c r="L15" s="66" t="s">
        <v>222</v>
      </c>
      <c r="M15" s="59" t="str">
        <f>IF(M13&gt;M14,"Se rechaza H0","Se acepto H0")</f>
        <v>Se rechaza H0</v>
      </c>
    </row>
    <row r="16" spans="1:18" x14ac:dyDescent="0.25">
      <c r="A16" s="1">
        <v>43774</v>
      </c>
      <c r="B16" s="57">
        <v>36.361033999999997</v>
      </c>
      <c r="C16" s="58">
        <f t="shared" si="0"/>
        <v>9.578450233418051E-3</v>
      </c>
      <c r="D16" s="58">
        <f t="shared" si="1"/>
        <v>0.22748851636468104</v>
      </c>
      <c r="E16" s="58">
        <f t="shared" si="2"/>
        <v>-1.4806555193830502</v>
      </c>
      <c r="F16">
        <f t="shared" si="3"/>
        <v>0.63897770406537857</v>
      </c>
      <c r="G16">
        <v>9.2784904791325493E-2</v>
      </c>
      <c r="H16">
        <v>0.92123358298617042</v>
      </c>
      <c r="I16" s="16">
        <v>27</v>
      </c>
      <c r="J16">
        <f t="shared" si="4"/>
        <v>-0.52910747597984675</v>
      </c>
    </row>
    <row r="17" spans="1:10" x14ac:dyDescent="0.25">
      <c r="A17" s="1">
        <v>43775</v>
      </c>
      <c r="B17" s="57">
        <v>35.67107</v>
      </c>
      <c r="C17" s="58">
        <f t="shared" si="0"/>
        <v>-1.8975367972208831E-2</v>
      </c>
      <c r="D17" s="58">
        <f t="shared" si="1"/>
        <v>0.19893469815905415</v>
      </c>
      <c r="E17" s="58">
        <f t="shared" si="2"/>
        <v>-1.6147786580651242</v>
      </c>
      <c r="F17">
        <f t="shared" si="3"/>
        <v>0.24890296652023502</v>
      </c>
      <c r="G17">
        <v>0.10061291204148284</v>
      </c>
      <c r="H17">
        <v>0.91713744899180394</v>
      </c>
      <c r="I17" s="16">
        <v>29</v>
      </c>
      <c r="J17">
        <f t="shared" si="4"/>
        <v>-0.55308508094529019</v>
      </c>
    </row>
    <row r="18" spans="1:10" x14ac:dyDescent="0.25">
      <c r="A18" s="1">
        <v>43776</v>
      </c>
      <c r="B18" s="57">
        <v>36.193474000000002</v>
      </c>
      <c r="C18" s="58">
        <f t="shared" si="0"/>
        <v>1.4645033075823115E-2</v>
      </c>
      <c r="D18" s="58">
        <f t="shared" si="1"/>
        <v>0.23255509920708611</v>
      </c>
      <c r="E18" s="58">
        <f t="shared" si="2"/>
        <v>-1.4586280961945042</v>
      </c>
      <c r="F18">
        <f t="shared" si="3"/>
        <v>0.7003789472720886</v>
      </c>
      <c r="G18">
        <v>0.10171933548816994</v>
      </c>
      <c r="H18">
        <v>0.913691461327923</v>
      </c>
      <c r="I18" s="16">
        <v>31</v>
      </c>
      <c r="J18">
        <f t="shared" si="4"/>
        <v>-0.5848458289754237</v>
      </c>
    </row>
    <row r="19" spans="1:10" x14ac:dyDescent="0.25">
      <c r="A19" s="1">
        <v>43777</v>
      </c>
      <c r="B19" s="57">
        <v>35.355659000000003</v>
      </c>
      <c r="C19" s="58">
        <f t="shared" si="0"/>
        <v>-2.3148233850113394E-2</v>
      </c>
      <c r="D19" s="58">
        <f t="shared" si="1"/>
        <v>0.1947618322811496</v>
      </c>
      <c r="E19" s="58">
        <f t="shared" si="2"/>
        <v>-1.6359778398193585</v>
      </c>
      <c r="F19">
        <f t="shared" si="3"/>
        <v>0.2000826739650414</v>
      </c>
      <c r="G19">
        <v>0.10257994896457927</v>
      </c>
      <c r="H19">
        <v>0.91227593352527803</v>
      </c>
      <c r="I19" s="16">
        <v>33</v>
      </c>
      <c r="J19">
        <f t="shared" si="4"/>
        <v>-0.6193313513505011</v>
      </c>
    </row>
    <row r="20" spans="1:10" x14ac:dyDescent="0.25">
      <c r="A20" s="1">
        <v>43780</v>
      </c>
      <c r="B20" s="57">
        <v>36.016055999999999</v>
      </c>
      <c r="C20" s="58">
        <f t="shared" si="0"/>
        <v>1.8678678850251273E-2</v>
      </c>
      <c r="D20" s="58">
        <f t="shared" si="1"/>
        <v>0.23658874498151425</v>
      </c>
      <c r="E20" s="58">
        <f t="shared" si="2"/>
        <v>-1.4414318983854153</v>
      </c>
      <c r="F20">
        <f t="shared" si="3"/>
        <v>0.74473738823175228</v>
      </c>
      <c r="G20">
        <v>0.10716780652101658</v>
      </c>
      <c r="H20">
        <v>0.90909137704863152</v>
      </c>
      <c r="I20" s="16">
        <v>35</v>
      </c>
      <c r="J20">
        <f t="shared" si="4"/>
        <v>-0.64579320033249099</v>
      </c>
    </row>
    <row r="21" spans="1:10" x14ac:dyDescent="0.25">
      <c r="A21" s="1">
        <v>43781</v>
      </c>
      <c r="B21" s="57">
        <v>34.695270999999998</v>
      </c>
      <c r="C21" s="58">
        <f t="shared" si="0"/>
        <v>-3.6672116458281848E-2</v>
      </c>
      <c r="D21" s="58">
        <f t="shared" si="1"/>
        <v>0.18123794967298112</v>
      </c>
      <c r="E21" s="58">
        <f t="shared" si="2"/>
        <v>-1.7079444720204122</v>
      </c>
      <c r="F21">
        <f t="shared" si="3"/>
        <v>8.1362430144669956E-2</v>
      </c>
      <c r="G21">
        <v>0.13342788327975244</v>
      </c>
      <c r="H21">
        <v>0.90448526662488005</v>
      </c>
      <c r="I21" s="16">
        <v>37</v>
      </c>
      <c r="J21">
        <f t="shared" si="4"/>
        <v>-0.64310258898557349</v>
      </c>
    </row>
    <row r="22" spans="1:10" x14ac:dyDescent="0.25">
      <c r="A22" s="1">
        <v>43782</v>
      </c>
      <c r="B22" s="57">
        <v>34.606560000000002</v>
      </c>
      <c r="C22" s="58">
        <f t="shared" si="0"/>
        <v>-2.5568614235639327E-3</v>
      </c>
      <c r="D22" s="58">
        <f t="shared" si="1"/>
        <v>0.21535320470769906</v>
      </c>
      <c r="E22" s="58">
        <f t="shared" si="2"/>
        <v>-1.5354757862010606</v>
      </c>
      <c r="F22">
        <f t="shared" si="3"/>
        <v>0.47338370843408101</v>
      </c>
      <c r="G22">
        <v>0.14017048331969356</v>
      </c>
      <c r="H22">
        <v>0.90368868495202903</v>
      </c>
      <c r="I22" s="16">
        <v>39</v>
      </c>
      <c r="J22">
        <f t="shared" si="4"/>
        <v>-0.66891453309721138</v>
      </c>
    </row>
    <row r="23" spans="1:10" x14ac:dyDescent="0.25">
      <c r="A23" s="1">
        <v>43783</v>
      </c>
      <c r="B23" s="57">
        <v>34.458710000000004</v>
      </c>
      <c r="C23" s="58">
        <f t="shared" si="0"/>
        <v>-4.272311376802498E-3</v>
      </c>
      <c r="D23" s="58">
        <f t="shared" si="1"/>
        <v>0.21363775475446051</v>
      </c>
      <c r="E23" s="58">
        <f t="shared" si="2"/>
        <v>-1.5434734330468798</v>
      </c>
      <c r="F23">
        <f t="shared" si="3"/>
        <v>0.4489147187110723</v>
      </c>
      <c r="G23">
        <v>0.14562480931668417</v>
      </c>
      <c r="H23">
        <v>0.90062009316917158</v>
      </c>
      <c r="I23" s="16">
        <v>41</v>
      </c>
      <c r="J23">
        <f t="shared" si="4"/>
        <v>-0.69185900744999618</v>
      </c>
    </row>
    <row r="24" spans="1:10" x14ac:dyDescent="0.25">
      <c r="A24" s="1">
        <v>43784</v>
      </c>
      <c r="B24" s="57">
        <v>34.675556</v>
      </c>
      <c r="C24" s="58">
        <f t="shared" si="0"/>
        <v>6.292922747253067E-3</v>
      </c>
      <c r="D24" s="58">
        <f t="shared" si="1"/>
        <v>0.22420298887851606</v>
      </c>
      <c r="E24" s="58">
        <f t="shared" si="2"/>
        <v>-1.4952034371282283</v>
      </c>
      <c r="F24">
        <f t="shared" si="3"/>
        <v>0.59623287426735816</v>
      </c>
      <c r="G24">
        <v>0.1483069307301513</v>
      </c>
      <c r="H24">
        <v>0.89924787191575395</v>
      </c>
      <c r="I24" s="16">
        <v>43</v>
      </c>
      <c r="J24">
        <f t="shared" si="4"/>
        <v>-0.72013235000568798</v>
      </c>
    </row>
    <row r="25" spans="1:10" x14ac:dyDescent="0.25">
      <c r="A25" s="1">
        <v>43788</v>
      </c>
      <c r="B25" s="57">
        <v>34.123584999999999</v>
      </c>
      <c r="C25" s="58">
        <f t="shared" si="0"/>
        <v>-1.5918158601407911E-2</v>
      </c>
      <c r="D25" s="58">
        <f t="shared" si="1"/>
        <v>0.20199190752985507</v>
      </c>
      <c r="E25" s="58">
        <f t="shared" si="2"/>
        <v>-1.5995276441168156</v>
      </c>
      <c r="F25">
        <f t="shared" si="3"/>
        <v>0.28760060020227268</v>
      </c>
      <c r="G25">
        <v>0.14860601789028896</v>
      </c>
      <c r="H25">
        <v>0.89514467150678945</v>
      </c>
      <c r="I25" s="16">
        <v>45</v>
      </c>
      <c r="J25">
        <f t="shared" si="4"/>
        <v>-0.74610902743861751</v>
      </c>
    </row>
    <row r="26" spans="1:10" x14ac:dyDescent="0.25">
      <c r="A26" s="1">
        <v>43789</v>
      </c>
      <c r="B26" s="57">
        <v>33.896881</v>
      </c>
      <c r="C26" s="58">
        <f t="shared" si="0"/>
        <v>-6.6436161382222303E-3</v>
      </c>
      <c r="D26" s="58">
        <f t="shared" si="1"/>
        <v>0.21126644999304076</v>
      </c>
      <c r="E26" s="58">
        <f t="shared" si="2"/>
        <v>-1.5546351459870065</v>
      </c>
      <c r="F26">
        <f t="shared" si="3"/>
        <v>0.41510743988268839</v>
      </c>
      <c r="G26">
        <v>0.15053419787200861</v>
      </c>
      <c r="H26">
        <v>0.87936187091871276</v>
      </c>
      <c r="I26" s="16">
        <v>47</v>
      </c>
      <c r="J26">
        <f t="shared" si="4"/>
        <v>-0.75060027546233898</v>
      </c>
    </row>
    <row r="27" spans="1:10" x14ac:dyDescent="0.25">
      <c r="A27" s="1">
        <v>43790</v>
      </c>
      <c r="B27" s="57">
        <v>33.689895999999997</v>
      </c>
      <c r="C27" s="58">
        <f t="shared" si="0"/>
        <v>-6.1063140293056194E-3</v>
      </c>
      <c r="D27" s="58">
        <f t="shared" si="1"/>
        <v>0.21180375210195737</v>
      </c>
      <c r="E27" s="58">
        <f t="shared" si="2"/>
        <v>-1.5520951306650532</v>
      </c>
      <c r="F27">
        <f t="shared" si="3"/>
        <v>0.42275505525101059</v>
      </c>
      <c r="G27">
        <v>0.15172168274262141</v>
      </c>
      <c r="H27">
        <v>0.87574106488624492</v>
      </c>
      <c r="I27" s="16">
        <v>49</v>
      </c>
      <c r="J27">
        <f t="shared" si="4"/>
        <v>-0.77523371948545294</v>
      </c>
    </row>
    <row r="28" spans="1:10" x14ac:dyDescent="0.25">
      <c r="A28" s="1">
        <v>43791</v>
      </c>
      <c r="B28" s="57">
        <v>33.561756000000003</v>
      </c>
      <c r="C28" s="58">
        <f t="shared" si="0"/>
        <v>-3.8035142643359546E-3</v>
      </c>
      <c r="D28" s="58">
        <f t="shared" si="1"/>
        <v>0.21410655186692704</v>
      </c>
      <c r="E28" s="58">
        <f t="shared" si="2"/>
        <v>-1.5412814819540885</v>
      </c>
      <c r="F28">
        <f t="shared" si="3"/>
        <v>0.45560571595585064</v>
      </c>
      <c r="G28">
        <v>0.15660195525331466</v>
      </c>
      <c r="H28">
        <v>0.87183728731971766</v>
      </c>
      <c r="I28" s="16">
        <v>51</v>
      </c>
      <c r="J28">
        <f t="shared" si="4"/>
        <v>-0.79415790680616516</v>
      </c>
    </row>
    <row r="29" spans="1:10" x14ac:dyDescent="0.25">
      <c r="A29" s="1">
        <v>43794</v>
      </c>
      <c r="B29" s="57">
        <v>33.680034999999997</v>
      </c>
      <c r="C29" s="58">
        <f t="shared" si="0"/>
        <v>3.5242196504853326E-3</v>
      </c>
      <c r="D29" s="58">
        <f t="shared" si="1"/>
        <v>0.22143428578174831</v>
      </c>
      <c r="E29" s="58">
        <f t="shared" si="2"/>
        <v>-1.507629411700864</v>
      </c>
      <c r="F29">
        <f t="shared" si="3"/>
        <v>0.55876646354944737</v>
      </c>
      <c r="G29">
        <v>0.15690012480538568</v>
      </c>
      <c r="H29">
        <v>0.86772639295467036</v>
      </c>
      <c r="I29" s="16">
        <v>53</v>
      </c>
      <c r="J29">
        <f t="shared" si="4"/>
        <v>-0.81823311902009499</v>
      </c>
    </row>
    <row r="30" spans="1:10" x14ac:dyDescent="0.25">
      <c r="A30" s="1">
        <v>43795</v>
      </c>
      <c r="B30" s="57">
        <v>32.950648999999999</v>
      </c>
      <c r="C30" s="58">
        <f t="shared" si="0"/>
        <v>-2.1656331414144855E-2</v>
      </c>
      <c r="D30" s="58">
        <f t="shared" si="1"/>
        <v>0.19625373471711813</v>
      </c>
      <c r="E30" s="58">
        <f t="shared" si="2"/>
        <v>-1.6283468920949977</v>
      </c>
      <c r="F30">
        <f t="shared" si="3"/>
        <v>0.21695598163941676</v>
      </c>
      <c r="G30">
        <v>0.16006946753600254</v>
      </c>
      <c r="H30">
        <v>0.85699138555137999</v>
      </c>
      <c r="I30" s="16">
        <v>55</v>
      </c>
      <c r="J30">
        <f t="shared" si="4"/>
        <v>-0.82762899901633857</v>
      </c>
    </row>
    <row r="31" spans="1:10" x14ac:dyDescent="0.25">
      <c r="A31" s="1">
        <v>43796</v>
      </c>
      <c r="B31" s="57">
        <v>32.881653</v>
      </c>
      <c r="C31" s="58">
        <f t="shared" si="0"/>
        <v>-2.0939193033799883E-3</v>
      </c>
      <c r="D31" s="58">
        <f t="shared" si="1"/>
        <v>0.215816146827883</v>
      </c>
      <c r="E31" s="58">
        <f t="shared" si="2"/>
        <v>-1.53332840584376</v>
      </c>
      <c r="F31">
        <f t="shared" si="3"/>
        <v>0.47997470191633096</v>
      </c>
      <c r="G31">
        <v>0.16512422815965566</v>
      </c>
      <c r="H31">
        <v>0.85085747372770182</v>
      </c>
      <c r="I31" s="16">
        <v>57</v>
      </c>
      <c r="J31">
        <f t="shared" si="4"/>
        <v>-0.84112698766910354</v>
      </c>
    </row>
    <row r="32" spans="1:10" x14ac:dyDescent="0.25">
      <c r="A32" s="1">
        <v>43797</v>
      </c>
      <c r="B32" s="57">
        <v>33.098498999999997</v>
      </c>
      <c r="C32" s="58">
        <f t="shared" si="0"/>
        <v>6.5947414504981478E-3</v>
      </c>
      <c r="D32" s="58">
        <f t="shared" si="1"/>
        <v>0.22450480758176114</v>
      </c>
      <c r="E32" s="58">
        <f t="shared" si="2"/>
        <v>-1.4938581574110281</v>
      </c>
      <c r="F32">
        <f t="shared" si="3"/>
        <v>0.60024301539604275</v>
      </c>
      <c r="G32">
        <v>0.16818495187288499</v>
      </c>
      <c r="H32">
        <v>0.84522528039660971</v>
      </c>
      <c r="I32" s="16">
        <v>59</v>
      </c>
      <c r="J32">
        <f t="shared" si="4"/>
        <v>-0.85760981234350275</v>
      </c>
    </row>
    <row r="33" spans="1:10" x14ac:dyDescent="0.25">
      <c r="A33" s="1">
        <v>43798</v>
      </c>
      <c r="B33" s="57">
        <v>33.315342000000001</v>
      </c>
      <c r="C33" s="58">
        <f t="shared" si="0"/>
        <v>6.5514451274664856E-3</v>
      </c>
      <c r="D33" s="58">
        <f t="shared" si="1"/>
        <v>0.22446151125872948</v>
      </c>
      <c r="E33" s="58">
        <f t="shared" si="2"/>
        <v>-1.4940510285523541</v>
      </c>
      <c r="F33">
        <f t="shared" si="3"/>
        <v>0.59966872441043217</v>
      </c>
      <c r="G33">
        <v>0.17180843712788599</v>
      </c>
      <c r="H33">
        <v>0.83393399098489729</v>
      </c>
      <c r="I33" s="16">
        <v>61</v>
      </c>
      <c r="J33">
        <f t="shared" si="4"/>
        <v>-0.86438824786076729</v>
      </c>
    </row>
    <row r="34" spans="1:10" x14ac:dyDescent="0.25">
      <c r="A34" s="1">
        <v>43801</v>
      </c>
      <c r="B34" s="57">
        <v>33.364623999999999</v>
      </c>
      <c r="C34" s="58">
        <f t="shared" si="0"/>
        <v>1.4792584149368195E-3</v>
      </c>
      <c r="D34" s="58">
        <f t="shared" si="1"/>
        <v>0.2193893245461998</v>
      </c>
      <c r="E34" s="58">
        <f t="shared" si="2"/>
        <v>-1.5169073898170737</v>
      </c>
      <c r="F34">
        <f t="shared" si="3"/>
        <v>0.53042492144241238</v>
      </c>
      <c r="G34">
        <v>0.17309330916715945</v>
      </c>
      <c r="H34">
        <v>0.83096863261079301</v>
      </c>
      <c r="I34" s="16">
        <v>63</v>
      </c>
      <c r="J34">
        <f t="shared" si="4"/>
        <v>-0.8864163868363365</v>
      </c>
    </row>
    <row r="35" spans="1:10" x14ac:dyDescent="0.25">
      <c r="A35" s="1">
        <v>43802</v>
      </c>
      <c r="B35" s="57">
        <v>33.236491999999998</v>
      </c>
      <c r="C35" s="58">
        <f t="shared" si="0"/>
        <v>-3.8403549819713478E-3</v>
      </c>
      <c r="D35" s="58">
        <f t="shared" si="1"/>
        <v>0.21406971114929163</v>
      </c>
      <c r="E35" s="58">
        <f t="shared" si="2"/>
        <v>-1.5414535639722124</v>
      </c>
      <c r="F35">
        <f t="shared" si="3"/>
        <v>0.45507994949555586</v>
      </c>
      <c r="G35">
        <v>0.17337339785723307</v>
      </c>
      <c r="H35">
        <v>0.82799064129738675</v>
      </c>
      <c r="I35" s="16">
        <v>65</v>
      </c>
      <c r="J35">
        <f t="shared" si="4"/>
        <v>-0.90961518805839192</v>
      </c>
    </row>
    <row r="36" spans="1:10" x14ac:dyDescent="0.25">
      <c r="A36" s="1">
        <v>43803</v>
      </c>
      <c r="B36" s="57">
        <v>33.236491999999998</v>
      </c>
      <c r="C36" s="58">
        <f t="shared" si="0"/>
        <v>0</v>
      </c>
      <c r="D36" s="58">
        <f t="shared" si="1"/>
        <v>0.21791006613126299</v>
      </c>
      <c r="E36" s="58">
        <f t="shared" si="2"/>
        <v>-1.5236728419936458</v>
      </c>
      <c r="F36">
        <f t="shared" si="3"/>
        <v>0.50965241827203556</v>
      </c>
      <c r="G36">
        <v>0.179954246380405</v>
      </c>
      <c r="H36">
        <v>0.82722911600434901</v>
      </c>
      <c r="I36" s="16">
        <v>67</v>
      </c>
      <c r="J36">
        <f t="shared" si="4"/>
        <v>-0.9264796247755559</v>
      </c>
    </row>
    <row r="37" spans="1:10" x14ac:dyDescent="0.25">
      <c r="A37" s="1">
        <v>43804</v>
      </c>
      <c r="B37" s="57">
        <v>32.802799</v>
      </c>
      <c r="C37" s="58">
        <f t="shared" si="0"/>
        <v>-1.3048699604037577E-2</v>
      </c>
      <c r="D37" s="58">
        <f t="shared" si="1"/>
        <v>0.20486136652722542</v>
      </c>
      <c r="E37" s="58">
        <f t="shared" si="2"/>
        <v>-1.585421789454039</v>
      </c>
      <c r="F37">
        <f t="shared" si="3"/>
        <v>0.32574415948297741</v>
      </c>
      <c r="G37">
        <v>0.18032720711552325</v>
      </c>
      <c r="H37">
        <v>0.81853356756786511</v>
      </c>
      <c r="I37" s="16">
        <v>69</v>
      </c>
      <c r="J37">
        <f t="shared" si="4"/>
        <v>-0.94006777911727446</v>
      </c>
    </row>
    <row r="38" spans="1:10" x14ac:dyDescent="0.25">
      <c r="A38" s="1">
        <v>43805</v>
      </c>
      <c r="B38" s="57">
        <v>32.566242000000003</v>
      </c>
      <c r="C38" s="58">
        <f t="shared" si="0"/>
        <v>-7.2114882635471956E-3</v>
      </c>
      <c r="D38" s="58">
        <f t="shared" si="1"/>
        <v>0.21069857786771579</v>
      </c>
      <c r="E38" s="58">
        <f t="shared" si="2"/>
        <v>-1.557326707754735</v>
      </c>
      <c r="F38">
        <f t="shared" si="3"/>
        <v>0.40703855719673637</v>
      </c>
      <c r="G38">
        <v>0.18396922161226462</v>
      </c>
      <c r="H38">
        <v>0.81032708018609956</v>
      </c>
      <c r="I38" s="16">
        <v>71</v>
      </c>
      <c r="J38">
        <f t="shared" si="4"/>
        <v>-0.94914864208654082</v>
      </c>
    </row>
    <row r="39" spans="1:10" x14ac:dyDescent="0.25">
      <c r="A39" s="1">
        <v>43808</v>
      </c>
      <c r="B39" s="57">
        <v>32.457816999999999</v>
      </c>
      <c r="C39" s="58">
        <f t="shared" si="0"/>
        <v>-3.3293678773253597E-3</v>
      </c>
      <c r="D39" s="58">
        <f t="shared" si="1"/>
        <v>0.21458069825393761</v>
      </c>
      <c r="E39" s="58">
        <f t="shared" si="2"/>
        <v>-1.5390693957293504</v>
      </c>
      <c r="F39">
        <f t="shared" si="3"/>
        <v>0.46237096064866645</v>
      </c>
      <c r="G39">
        <v>0.18600171088778639</v>
      </c>
      <c r="H39">
        <v>0.80514283937566011</v>
      </c>
      <c r="I39" s="16">
        <v>73</v>
      </c>
      <c r="J39">
        <f t="shared" si="4"/>
        <v>-0.96484708006914521</v>
      </c>
    </row>
    <row r="40" spans="1:10" x14ac:dyDescent="0.25">
      <c r="A40" s="1">
        <v>43809</v>
      </c>
      <c r="B40" s="57">
        <v>32.783085</v>
      </c>
      <c r="C40" s="58">
        <f t="shared" si="0"/>
        <v>1.0021253123708265E-2</v>
      </c>
      <c r="D40" s="58">
        <f t="shared" si="1"/>
        <v>0.22793131925497126</v>
      </c>
      <c r="E40" s="58">
        <f t="shared" si="2"/>
        <v>-1.4787109267448144</v>
      </c>
      <c r="F40">
        <f t="shared" si="3"/>
        <v>0.64457485167436523</v>
      </c>
      <c r="G40">
        <v>0.1906800275565092</v>
      </c>
      <c r="H40">
        <v>0.80476447931345041</v>
      </c>
      <c r="I40" s="16">
        <v>75</v>
      </c>
      <c r="J40">
        <f t="shared" si="4"/>
        <v>-0.98327903036534403</v>
      </c>
    </row>
    <row r="41" spans="1:10" x14ac:dyDescent="0.25">
      <c r="A41" s="1">
        <v>43810</v>
      </c>
      <c r="B41" s="57">
        <v>33.818030999999998</v>
      </c>
      <c r="C41" s="58">
        <f t="shared" si="0"/>
        <v>3.156951214322868E-2</v>
      </c>
      <c r="D41" s="58">
        <f t="shared" si="1"/>
        <v>0.24947957827449166</v>
      </c>
      <c r="E41" s="58">
        <f t="shared" si="2"/>
        <v>-1.3883782177437469</v>
      </c>
      <c r="F41">
        <f t="shared" si="3"/>
        <v>0.85699138555137999</v>
      </c>
      <c r="G41">
        <v>0.19940050686386773</v>
      </c>
      <c r="H41">
        <v>0.7934125143480012</v>
      </c>
      <c r="I41" s="16">
        <v>77</v>
      </c>
      <c r="J41">
        <f t="shared" si="4"/>
        <v>-0.97844334896002072</v>
      </c>
    </row>
    <row r="42" spans="1:10" x14ac:dyDescent="0.25">
      <c r="A42" s="1">
        <v>43812</v>
      </c>
      <c r="B42" s="57">
        <v>33.266060000000003</v>
      </c>
      <c r="C42" s="58">
        <f t="shared" si="0"/>
        <v>-1.6321795908224069E-2</v>
      </c>
      <c r="D42" s="58">
        <f t="shared" si="1"/>
        <v>0.20158827022303893</v>
      </c>
      <c r="E42" s="58">
        <f t="shared" si="2"/>
        <v>-1.6015279278951098</v>
      </c>
      <c r="F42">
        <f t="shared" si="3"/>
        <v>0.28236709146740357</v>
      </c>
      <c r="G42">
        <v>0.19958267506548144</v>
      </c>
      <c r="H42">
        <v>0.78862715837659558</v>
      </c>
      <c r="I42" s="16">
        <v>79</v>
      </c>
      <c r="J42">
        <f t="shared" si="4"/>
        <v>-0.99636260400982501</v>
      </c>
    </row>
    <row r="43" spans="1:10" x14ac:dyDescent="0.25">
      <c r="A43" s="1">
        <v>43815</v>
      </c>
      <c r="B43" s="57">
        <v>33.335056000000002</v>
      </c>
      <c r="C43" s="58">
        <f t="shared" si="0"/>
        <v>2.0740658797584834E-3</v>
      </c>
      <c r="D43" s="58">
        <f t="shared" si="1"/>
        <v>0.21998413201102146</v>
      </c>
      <c r="E43" s="58">
        <f t="shared" si="2"/>
        <v>-1.5141998624536985</v>
      </c>
      <c r="F43">
        <f t="shared" si="3"/>
        <v>0.53871807765624824</v>
      </c>
      <c r="G43">
        <v>0.2000826739650414</v>
      </c>
      <c r="H43">
        <v>0.78383867546753216</v>
      </c>
      <c r="I43" s="16">
        <v>81</v>
      </c>
      <c r="J43">
        <f t="shared" si="4"/>
        <v>-1.0135503877518897</v>
      </c>
    </row>
    <row r="44" spans="1:10" x14ac:dyDescent="0.25">
      <c r="A44" s="1">
        <v>43816</v>
      </c>
      <c r="B44" s="57">
        <v>33.295628000000001</v>
      </c>
      <c r="C44" s="58">
        <f t="shared" si="0"/>
        <v>-1.1827788739878194E-3</v>
      </c>
      <c r="D44" s="58">
        <f t="shared" si="1"/>
        <v>0.21672728725727516</v>
      </c>
      <c r="E44" s="58">
        <f t="shared" si="2"/>
        <v>-1.5291154565524729</v>
      </c>
      <c r="F44">
        <f t="shared" si="3"/>
        <v>0.49291982494730285</v>
      </c>
      <c r="G44">
        <v>0.20023589679362905</v>
      </c>
      <c r="H44">
        <v>0.78334511729287282</v>
      </c>
      <c r="I44" s="16">
        <v>83</v>
      </c>
      <c r="J44">
        <f t="shared" si="4"/>
        <v>-1.037569018056725</v>
      </c>
    </row>
    <row r="45" spans="1:10" x14ac:dyDescent="0.25">
      <c r="A45" s="1">
        <v>43817</v>
      </c>
      <c r="B45" s="57">
        <v>33.699748999999997</v>
      </c>
      <c r="C45" s="58">
        <f t="shared" si="0"/>
        <v>1.2137359295340409E-2</v>
      </c>
      <c r="D45" s="58">
        <f t="shared" si="1"/>
        <v>0.23004742542660339</v>
      </c>
      <c r="E45" s="58">
        <f t="shared" si="2"/>
        <v>-1.4694697938077546</v>
      </c>
      <c r="F45">
        <f t="shared" si="3"/>
        <v>0.67073182089608518</v>
      </c>
      <c r="G45">
        <v>0.20056570922071662</v>
      </c>
      <c r="H45">
        <v>0.77685299930869511</v>
      </c>
      <c r="I45" s="16">
        <v>85</v>
      </c>
      <c r="J45">
        <f t="shared" si="4"/>
        <v>-1.0520148225992318</v>
      </c>
    </row>
    <row r="46" spans="1:10" x14ac:dyDescent="0.25">
      <c r="A46" s="1">
        <v>43818</v>
      </c>
      <c r="B46" s="57">
        <v>34.015160000000002</v>
      </c>
      <c r="C46" s="58">
        <f t="shared" si="0"/>
        <v>9.3594465644241016E-3</v>
      </c>
      <c r="D46" s="58">
        <f t="shared" si="1"/>
        <v>0.2272695126956871</v>
      </c>
      <c r="E46" s="58">
        <f t="shared" si="2"/>
        <v>-1.4816186851632216</v>
      </c>
      <c r="F46">
        <f t="shared" si="3"/>
        <v>0.63619426271475266</v>
      </c>
      <c r="G46">
        <v>0.20378575047974315</v>
      </c>
      <c r="H46">
        <v>0.77289354554761269</v>
      </c>
      <c r="I46" s="16">
        <v>87</v>
      </c>
      <c r="J46">
        <f t="shared" si="4"/>
        <v>-1.0651512212381631</v>
      </c>
    </row>
    <row r="47" spans="1:10" x14ac:dyDescent="0.25">
      <c r="A47" s="1">
        <v>43819</v>
      </c>
      <c r="B47" s="57">
        <v>34.350285</v>
      </c>
      <c r="C47" s="58">
        <f t="shared" si="0"/>
        <v>9.8522247139216125E-3</v>
      </c>
      <c r="D47" s="58">
        <f t="shared" si="1"/>
        <v>0.2277622908451846</v>
      </c>
      <c r="E47" s="58">
        <f t="shared" si="2"/>
        <v>-1.479452777908808</v>
      </c>
      <c r="F47">
        <f t="shared" si="3"/>
        <v>0.64244317095549597</v>
      </c>
      <c r="G47">
        <v>0.21424678230906657</v>
      </c>
      <c r="H47">
        <v>0.77266612964534653</v>
      </c>
      <c r="I47" s="16">
        <v>89</v>
      </c>
      <c r="J47">
        <f t="shared" si="4"/>
        <v>-1.0715324445918595</v>
      </c>
    </row>
    <row r="48" spans="1:10" x14ac:dyDescent="0.25">
      <c r="A48" s="1">
        <v>43822</v>
      </c>
      <c r="B48" s="57">
        <v>33.640613999999999</v>
      </c>
      <c r="C48" s="58">
        <f t="shared" si="0"/>
        <v>-2.0659828586575051E-2</v>
      </c>
      <c r="D48" s="58">
        <f t="shared" si="1"/>
        <v>0.19725023754468793</v>
      </c>
      <c r="E48" s="58">
        <f t="shared" si="2"/>
        <v>-1.6232821149745571</v>
      </c>
      <c r="F48">
        <f t="shared" si="3"/>
        <v>0.22859517303601054</v>
      </c>
      <c r="G48">
        <v>0.21695598163941676</v>
      </c>
      <c r="H48">
        <v>0.75302378725174979</v>
      </c>
      <c r="I48" s="16">
        <v>91</v>
      </c>
      <c r="J48">
        <f t="shared" si="4"/>
        <v>-1.0610107103615887</v>
      </c>
    </row>
    <row r="49" spans="1:10" x14ac:dyDescent="0.25">
      <c r="A49" s="1">
        <v>43823</v>
      </c>
      <c r="B49" s="57">
        <v>33.325198999999998</v>
      </c>
      <c r="C49" s="58">
        <f t="shared" si="0"/>
        <v>-9.3760179288047939E-3</v>
      </c>
      <c r="D49" s="58">
        <f t="shared" si="1"/>
        <v>0.20853404820245819</v>
      </c>
      <c r="E49" s="58">
        <f t="shared" si="2"/>
        <v>-1.5676529503441796</v>
      </c>
      <c r="F49">
        <f t="shared" si="3"/>
        <v>0.37647463887921118</v>
      </c>
      <c r="G49">
        <v>0.22128093835453161</v>
      </c>
      <c r="H49">
        <v>0.745445431038819</v>
      </c>
      <c r="I49" s="16">
        <v>93</v>
      </c>
      <c r="J49">
        <f t="shared" si="4"/>
        <v>-1.0658178743886817</v>
      </c>
    </row>
    <row r="50" spans="1:10" x14ac:dyDescent="0.25">
      <c r="A50" s="1">
        <v>43825</v>
      </c>
      <c r="B50" s="57">
        <v>33.256207000000003</v>
      </c>
      <c r="C50" s="58">
        <f t="shared" si="0"/>
        <v>-2.0702652068182517E-3</v>
      </c>
      <c r="D50" s="58">
        <f t="shared" si="1"/>
        <v>0.21583980092444474</v>
      </c>
      <c r="E50" s="58">
        <f t="shared" si="2"/>
        <v>-1.5332188088524128</v>
      </c>
      <c r="F50">
        <f t="shared" si="3"/>
        <v>0.48031125220737986</v>
      </c>
      <c r="G50">
        <v>0.22518017925061912</v>
      </c>
      <c r="H50">
        <v>0.74487268343099022</v>
      </c>
      <c r="I50" s="16">
        <v>95</v>
      </c>
      <c r="J50">
        <f t="shared" si="4"/>
        <v>-1.0812767447881184</v>
      </c>
    </row>
    <row r="51" spans="1:10" x14ac:dyDescent="0.25">
      <c r="A51" s="1">
        <v>43826</v>
      </c>
      <c r="B51" s="57">
        <v>34.379855999999997</v>
      </c>
      <c r="C51" s="58">
        <f t="shared" si="0"/>
        <v>3.3787647520957309E-2</v>
      </c>
      <c r="D51" s="58">
        <f t="shared" si="1"/>
        <v>0.25169771365222027</v>
      </c>
      <c r="E51" s="58">
        <f t="shared" si="2"/>
        <v>-1.3795264605046091</v>
      </c>
      <c r="F51">
        <f t="shared" si="3"/>
        <v>0.87183728731971766</v>
      </c>
      <c r="G51">
        <v>0.22561600569024903</v>
      </c>
      <c r="H51">
        <v>0.74473738823175228</v>
      </c>
      <c r="I51" s="16">
        <v>97</v>
      </c>
      <c r="J51">
        <f t="shared" si="4"/>
        <v>-1.1030883392429256</v>
      </c>
    </row>
    <row r="52" spans="1:10" x14ac:dyDescent="0.25">
      <c r="A52" s="1">
        <v>43829</v>
      </c>
      <c r="B52" s="57">
        <v>34.379855999999997</v>
      </c>
      <c r="C52" s="58">
        <f t="shared" si="0"/>
        <v>0</v>
      </c>
      <c r="D52" s="58">
        <f t="shared" si="1"/>
        <v>0.21791006613126299</v>
      </c>
      <c r="E52" s="58">
        <f t="shared" si="2"/>
        <v>-1.5236728419936458</v>
      </c>
      <c r="F52">
        <f t="shared" si="3"/>
        <v>0.50965241827203556</v>
      </c>
      <c r="G52">
        <v>0.22859517303601054</v>
      </c>
      <c r="H52">
        <v>0.74011451838950859</v>
      </c>
      <c r="I52" s="16">
        <v>99</v>
      </c>
      <c r="J52">
        <f t="shared" si="4"/>
        <v>-1.1135791534171691</v>
      </c>
    </row>
    <row r="53" spans="1:10" x14ac:dyDescent="0.25">
      <c r="A53" s="1">
        <v>43830</v>
      </c>
      <c r="B53" s="57">
        <v>34.379855999999997</v>
      </c>
      <c r="C53" s="58">
        <f t="shared" si="0"/>
        <v>0</v>
      </c>
      <c r="D53" s="58">
        <f t="shared" si="1"/>
        <v>0.21791006613126299</v>
      </c>
      <c r="E53" s="58">
        <f t="shared" si="2"/>
        <v>-1.5236728419936458</v>
      </c>
      <c r="F53">
        <f t="shared" si="3"/>
        <v>0.50965241827203556</v>
      </c>
      <c r="G53">
        <v>0.23021744735685057</v>
      </c>
      <c r="H53">
        <v>0.73610203510748928</v>
      </c>
      <c r="I53" s="16">
        <v>101</v>
      </c>
      <c r="J53">
        <f t="shared" si="4"/>
        <v>-1.1270649314618357</v>
      </c>
    </row>
    <row r="54" spans="1:10" x14ac:dyDescent="0.25">
      <c r="A54" s="1">
        <v>43832</v>
      </c>
      <c r="B54" s="57">
        <v>34.852974000000003</v>
      </c>
      <c r="C54" s="58">
        <f t="shared" si="0"/>
        <v>1.3761488704315882E-2</v>
      </c>
      <c r="D54" s="58">
        <f t="shared" si="1"/>
        <v>0.23167155483557886</v>
      </c>
      <c r="E54" s="58">
        <f t="shared" si="2"/>
        <v>-1.4624346222983637</v>
      </c>
      <c r="F54">
        <f t="shared" si="3"/>
        <v>0.6901071896405746</v>
      </c>
      <c r="G54">
        <v>0.23096790676911297</v>
      </c>
      <c r="H54">
        <v>0.72467966112345139</v>
      </c>
      <c r="I54" s="16">
        <v>103</v>
      </c>
      <c r="J54">
        <f t="shared" si="4"/>
        <v>-1.130659520106754</v>
      </c>
    </row>
    <row r="55" spans="1:10" x14ac:dyDescent="0.25">
      <c r="A55" s="1">
        <v>43833</v>
      </c>
      <c r="B55" s="57">
        <v>34.862831</v>
      </c>
      <c r="C55" s="58">
        <f t="shared" si="0"/>
        <v>2.8281661128822671E-4</v>
      </c>
      <c r="D55" s="58">
        <f t="shared" si="1"/>
        <v>0.21819288274255122</v>
      </c>
      <c r="E55" s="58">
        <f t="shared" si="2"/>
        <v>-1.5223758241602832</v>
      </c>
      <c r="F55">
        <f t="shared" si="3"/>
        <v>0.51363852408120447</v>
      </c>
      <c r="G55">
        <v>0.24486937754604921</v>
      </c>
      <c r="H55">
        <v>0.71928613032321587</v>
      </c>
      <c r="I55" s="16">
        <v>105</v>
      </c>
      <c r="J55">
        <f t="shared" si="4"/>
        <v>-1.1200486999021206</v>
      </c>
    </row>
    <row r="56" spans="1:10" x14ac:dyDescent="0.25">
      <c r="A56" s="1">
        <v>43836</v>
      </c>
      <c r="B56" s="57">
        <v>35.015610000000002</v>
      </c>
      <c r="C56" s="58">
        <f t="shared" si="0"/>
        <v>4.3822889770484342E-3</v>
      </c>
      <c r="D56" s="58">
        <f t="shared" si="1"/>
        <v>0.22229235510831141</v>
      </c>
      <c r="E56" s="58">
        <f t="shared" si="2"/>
        <v>-1.503761848579442</v>
      </c>
      <c r="F56">
        <f t="shared" si="3"/>
        <v>0.5705008426781677</v>
      </c>
      <c r="G56">
        <v>0.24680360172186772</v>
      </c>
      <c r="H56">
        <v>0.71759881255904845</v>
      </c>
      <c r="I56" s="16">
        <v>107</v>
      </c>
      <c r="J56">
        <f t="shared" si="4"/>
        <v>-1.1354741789872611</v>
      </c>
    </row>
    <row r="57" spans="1:10" x14ac:dyDescent="0.25">
      <c r="A57" s="1">
        <v>43837</v>
      </c>
      <c r="B57" s="57">
        <v>34.547417000000003</v>
      </c>
      <c r="C57" s="58">
        <f t="shared" si="0"/>
        <v>-1.3370979400330293E-2</v>
      </c>
      <c r="D57" s="58">
        <f t="shared" si="1"/>
        <v>0.20453908673093268</v>
      </c>
      <c r="E57" s="58">
        <f t="shared" si="2"/>
        <v>-1.5869961886043007</v>
      </c>
      <c r="F57">
        <f t="shared" si="3"/>
        <v>0.32138502686874093</v>
      </c>
      <c r="G57">
        <v>0.24890296652023502</v>
      </c>
      <c r="H57">
        <v>0.71503778723292488</v>
      </c>
      <c r="I57" s="16">
        <v>109</v>
      </c>
      <c r="J57">
        <f t="shared" si="4"/>
        <v>-1.1490992117661967</v>
      </c>
    </row>
    <row r="58" spans="1:10" x14ac:dyDescent="0.25">
      <c r="A58" s="1">
        <v>43838</v>
      </c>
      <c r="B58" s="57">
        <v>34.517848999999998</v>
      </c>
      <c r="C58" s="58">
        <f t="shared" si="0"/>
        <v>-8.5586716946174873E-4</v>
      </c>
      <c r="D58" s="58">
        <f t="shared" si="1"/>
        <v>0.21705419896180123</v>
      </c>
      <c r="E58" s="58">
        <f t="shared" si="2"/>
        <v>-1.5276081918267854</v>
      </c>
      <c r="F58">
        <f t="shared" si="3"/>
        <v>0.49755371694746658</v>
      </c>
      <c r="G58">
        <v>0.27540146533538024</v>
      </c>
      <c r="H58">
        <v>0.71419320498044425</v>
      </c>
      <c r="I58" s="16">
        <v>111</v>
      </c>
      <c r="J58">
        <f t="shared" si="4"/>
        <v>-1.1241357439892112</v>
      </c>
    </row>
    <row r="59" spans="1:10" x14ac:dyDescent="0.25">
      <c r="A59" s="1">
        <v>43839</v>
      </c>
      <c r="B59" s="57">
        <v>35.316237999999998</v>
      </c>
      <c r="C59" s="58">
        <f t="shared" si="0"/>
        <v>2.3129743687099399E-2</v>
      </c>
      <c r="D59" s="58">
        <f t="shared" si="1"/>
        <v>0.2410398098183624</v>
      </c>
      <c r="E59" s="58">
        <f t="shared" si="2"/>
        <v>-1.4227931731648731</v>
      </c>
      <c r="F59">
        <f t="shared" si="3"/>
        <v>0.78862715837659558</v>
      </c>
      <c r="G59">
        <v>0.27792423078409395</v>
      </c>
      <c r="H59">
        <v>0.70656004081073553</v>
      </c>
      <c r="I59" s="16">
        <v>113</v>
      </c>
      <c r="J59">
        <f t="shared" si="4"/>
        <v>-1.1284193427495768</v>
      </c>
    </row>
    <row r="60" spans="1:10" x14ac:dyDescent="0.25">
      <c r="A60" s="1">
        <v>43840</v>
      </c>
      <c r="B60" s="57">
        <v>35.178241999999997</v>
      </c>
      <c r="C60" s="58">
        <f t="shared" si="0"/>
        <v>-3.9074377061339635E-3</v>
      </c>
      <c r="D60" s="58">
        <f t="shared" si="1"/>
        <v>0.21400262842512902</v>
      </c>
      <c r="E60" s="58">
        <f t="shared" si="2"/>
        <v>-1.5417669816752972</v>
      </c>
      <c r="F60">
        <f t="shared" si="3"/>
        <v>0.45412255938505069</v>
      </c>
      <c r="G60">
        <v>0.280611403578575</v>
      </c>
      <c r="H60">
        <v>0.70531185858254297</v>
      </c>
      <c r="I60" s="16">
        <v>115</v>
      </c>
      <c r="J60">
        <f t="shared" si="4"/>
        <v>-1.1420380147292626</v>
      </c>
    </row>
    <row r="61" spans="1:10" x14ac:dyDescent="0.25">
      <c r="A61" s="1">
        <v>43843</v>
      </c>
      <c r="B61" s="57">
        <v>35.276809999999998</v>
      </c>
      <c r="C61" s="58">
        <f t="shared" si="0"/>
        <v>2.8019592337786585E-3</v>
      </c>
      <c r="D61" s="58">
        <f t="shared" si="1"/>
        <v>0.22071202536504164</v>
      </c>
      <c r="E61" s="58">
        <f t="shared" si="2"/>
        <v>-1.5108964798225808</v>
      </c>
      <c r="F61">
        <f t="shared" si="3"/>
        <v>0.54881322660160325</v>
      </c>
      <c r="G61">
        <v>0.28067488927708145</v>
      </c>
      <c r="H61">
        <v>0.70414118527797143</v>
      </c>
      <c r="I61" s="16">
        <v>117</v>
      </c>
      <c r="J61">
        <f t="shared" si="4"/>
        <v>-1.1599460048807084</v>
      </c>
    </row>
    <row r="62" spans="1:10" x14ac:dyDescent="0.25">
      <c r="A62" s="1">
        <v>43844</v>
      </c>
      <c r="B62" s="57">
        <v>35.06982</v>
      </c>
      <c r="C62" s="58">
        <f t="shared" si="0"/>
        <v>-5.8675940369891039E-3</v>
      </c>
      <c r="D62" s="58">
        <f t="shared" si="1"/>
        <v>0.21204247209427388</v>
      </c>
      <c r="E62" s="58">
        <f t="shared" si="2"/>
        <v>-1.5509686843081865</v>
      </c>
      <c r="F62">
        <f t="shared" si="3"/>
        <v>0.42615614307865241</v>
      </c>
      <c r="G62">
        <v>0.28236709146740357</v>
      </c>
      <c r="H62">
        <v>0.7003789472720886</v>
      </c>
      <c r="I62" s="16">
        <v>119</v>
      </c>
      <c r="J62">
        <f t="shared" si="4"/>
        <v>-1.1709334844010086</v>
      </c>
    </row>
    <row r="63" spans="1:10" x14ac:dyDescent="0.25">
      <c r="A63" s="1">
        <v>43845</v>
      </c>
      <c r="B63" s="57">
        <v>34.478423999999997</v>
      </c>
      <c r="C63" s="58">
        <f t="shared" si="0"/>
        <v>-1.6863388520385995E-2</v>
      </c>
      <c r="D63" s="58">
        <f t="shared" si="1"/>
        <v>0.20104667761087699</v>
      </c>
      <c r="E63" s="58">
        <f t="shared" si="2"/>
        <v>-1.6042181709637726</v>
      </c>
      <c r="F63">
        <f t="shared" si="3"/>
        <v>0.27540146533538024</v>
      </c>
      <c r="G63">
        <v>0.28760060020227268</v>
      </c>
      <c r="H63">
        <v>0.69972022009068768</v>
      </c>
      <c r="I63" s="16">
        <v>121</v>
      </c>
      <c r="J63">
        <f t="shared" si="4"/>
        <v>-1.1807012265231773</v>
      </c>
    </row>
    <row r="64" spans="1:10" x14ac:dyDescent="0.25">
      <c r="A64" s="1">
        <v>43846</v>
      </c>
      <c r="B64" s="57">
        <v>34.793835000000001</v>
      </c>
      <c r="C64" s="58">
        <f t="shared" si="0"/>
        <v>9.1480689488592799E-3</v>
      </c>
      <c r="D64" s="58">
        <f t="shared" si="1"/>
        <v>0.22705813508012226</v>
      </c>
      <c r="E64" s="58">
        <f t="shared" si="2"/>
        <v>-1.4825491926146228</v>
      </c>
      <c r="F64">
        <f t="shared" si="3"/>
        <v>0.6334983553911705</v>
      </c>
      <c r="G64">
        <v>0.2890398435276243</v>
      </c>
      <c r="H64">
        <v>0.69767802627785303</v>
      </c>
      <c r="I64" s="16">
        <v>123</v>
      </c>
      <c r="J64">
        <f t="shared" si="4"/>
        <v>-1.1944492878849922</v>
      </c>
    </row>
    <row r="65" spans="1:10" x14ac:dyDescent="0.25">
      <c r="A65" s="1">
        <v>43847</v>
      </c>
      <c r="B65" s="57">
        <v>35.178241999999997</v>
      </c>
      <c r="C65" s="58">
        <f t="shared" si="0"/>
        <v>1.104813539525022E-2</v>
      </c>
      <c r="D65" s="58">
        <f t="shared" si="1"/>
        <v>0.22895820152651319</v>
      </c>
      <c r="E65" s="58">
        <f t="shared" si="2"/>
        <v>-1.4742158181729057</v>
      </c>
      <c r="F65">
        <f t="shared" si="3"/>
        <v>0.65739270283015561</v>
      </c>
      <c r="G65">
        <v>0.30488434744524284</v>
      </c>
      <c r="H65">
        <v>0.69698387868236722</v>
      </c>
      <c r="I65" s="16">
        <v>125</v>
      </c>
      <c r="J65">
        <f t="shared" si="4"/>
        <v>-1.186151410462374</v>
      </c>
    </row>
    <row r="66" spans="1:10" x14ac:dyDescent="0.25">
      <c r="A66" s="1">
        <v>43850</v>
      </c>
      <c r="B66" s="57">
        <v>35.523223999999999</v>
      </c>
      <c r="C66" s="58">
        <f t="shared" si="0"/>
        <v>9.806686758252494E-3</v>
      </c>
      <c r="D66" s="58">
        <f t="shared" si="1"/>
        <v>0.22771675288951548</v>
      </c>
      <c r="E66" s="58">
        <f t="shared" si="2"/>
        <v>-1.4796527342248986</v>
      </c>
      <c r="F66">
        <f t="shared" si="3"/>
        <v>0.64186783977782846</v>
      </c>
      <c r="G66">
        <v>0.30506499352280192</v>
      </c>
      <c r="H66">
        <v>0.69673641428619493</v>
      </c>
      <c r="I66" s="16">
        <v>127</v>
      </c>
      <c r="J66">
        <f t="shared" si="4"/>
        <v>-1.2044170802580956</v>
      </c>
    </row>
    <row r="67" spans="1:10" x14ac:dyDescent="0.25">
      <c r="A67" s="1">
        <v>43851</v>
      </c>
      <c r="B67" s="57">
        <v>35.306376999999998</v>
      </c>
      <c r="C67" s="58">
        <f t="shared" ref="C67:C130" si="5">(B67-B66)/B66</f>
        <v>-6.1043727337361424E-3</v>
      </c>
      <c r="D67" s="58">
        <f t="shared" ref="D67:D130" si="6">C67+ABS(MIN($C$3:$C$253))+0.1</f>
        <v>0.21180569339752686</v>
      </c>
      <c r="E67" s="58">
        <f t="shared" ref="E67:E130" si="7">LN(D67)</f>
        <v>-1.5520859651679655</v>
      </c>
      <c r="F67">
        <f t="shared" ref="F67:F130" si="8">_xlfn.LOGNORM.DIST(D67,$M$4,$M$5,TRUE)</f>
        <v>0.42278270584270528</v>
      </c>
      <c r="G67">
        <v>0.31491289370038666</v>
      </c>
      <c r="H67">
        <v>0.69521852079229296</v>
      </c>
      <c r="I67" s="16">
        <v>129</v>
      </c>
      <c r="J67">
        <f t="shared" ref="J67:J130" si="9">(I67/$M$6)*(LN(G67)+LN(1-H67))</f>
        <v>-1.2044896657221373</v>
      </c>
    </row>
    <row r="68" spans="1:10" x14ac:dyDescent="0.25">
      <c r="A68" s="1">
        <v>43852</v>
      </c>
      <c r="B68" s="57">
        <v>34.310862999999998</v>
      </c>
      <c r="C68" s="58">
        <f t="shared" si="5"/>
        <v>-2.819643601494427E-2</v>
      </c>
      <c r="D68" s="58">
        <f t="shared" si="6"/>
        <v>0.1897136301163187</v>
      </c>
      <c r="E68" s="58">
        <f t="shared" si="7"/>
        <v>-1.6622395537192176</v>
      </c>
      <c r="F68">
        <f t="shared" si="8"/>
        <v>0.1483069307301513</v>
      </c>
      <c r="G68">
        <v>0.31738124985042815</v>
      </c>
      <c r="H68">
        <v>0.69215532453279638</v>
      </c>
      <c r="I68" s="16">
        <v>131</v>
      </c>
      <c r="J68">
        <f t="shared" si="9"/>
        <v>-1.2138697316009113</v>
      </c>
    </row>
    <row r="69" spans="1:10" x14ac:dyDescent="0.25">
      <c r="A69" s="1">
        <v>43853</v>
      </c>
      <c r="B69" s="57">
        <v>34.034874000000002</v>
      </c>
      <c r="C69" s="58">
        <f t="shared" si="5"/>
        <v>-8.0437790212387148E-3</v>
      </c>
      <c r="D69" s="58">
        <f t="shared" si="6"/>
        <v>0.20986628711002425</v>
      </c>
      <c r="E69" s="58">
        <f t="shared" si="7"/>
        <v>-1.5612846791095643</v>
      </c>
      <c r="F69">
        <f t="shared" si="8"/>
        <v>0.39524542572626525</v>
      </c>
      <c r="G69">
        <v>0.31834751205424722</v>
      </c>
      <c r="H69">
        <v>0.6901071896405746</v>
      </c>
      <c r="I69" s="16">
        <v>133</v>
      </c>
      <c r="J69">
        <f t="shared" si="9"/>
        <v>-1.2272776365217455</v>
      </c>
    </row>
    <row r="70" spans="1:10" x14ac:dyDescent="0.25">
      <c r="A70" s="1">
        <v>43854</v>
      </c>
      <c r="B70" s="57">
        <v>33.019646000000002</v>
      </c>
      <c r="C70" s="58">
        <f t="shared" si="5"/>
        <v>-2.9829051225516521E-2</v>
      </c>
      <c r="D70" s="58">
        <f t="shared" si="6"/>
        <v>0.18808101490574647</v>
      </c>
      <c r="E70" s="58">
        <f t="shared" si="7"/>
        <v>-1.6708824786262897</v>
      </c>
      <c r="F70">
        <f t="shared" si="8"/>
        <v>0.13342788327975244</v>
      </c>
      <c r="G70">
        <v>0.32000259306904544</v>
      </c>
      <c r="H70">
        <v>0.68833540556903383</v>
      </c>
      <c r="I70" s="16">
        <v>135</v>
      </c>
      <c r="J70">
        <f t="shared" si="9"/>
        <v>-1.2398775779485005</v>
      </c>
    </row>
    <row r="71" spans="1:10" x14ac:dyDescent="0.25">
      <c r="A71" s="1">
        <v>43857</v>
      </c>
      <c r="B71" s="57">
        <v>32.255755999999998</v>
      </c>
      <c r="C71" s="58">
        <f t="shared" si="5"/>
        <v>-2.3134409133277911E-2</v>
      </c>
      <c r="D71" s="58">
        <f t="shared" si="6"/>
        <v>0.19477565699798507</v>
      </c>
      <c r="E71" s="58">
        <f t="shared" si="7"/>
        <v>-1.635906859658415</v>
      </c>
      <c r="F71">
        <f t="shared" si="8"/>
        <v>0.20023589679362905</v>
      </c>
      <c r="G71">
        <v>0.32138502686874093</v>
      </c>
      <c r="H71">
        <v>0.68723157954758118</v>
      </c>
      <c r="I71" s="16">
        <v>137</v>
      </c>
      <c r="J71">
        <f t="shared" si="9"/>
        <v>-1.2539635364215669</v>
      </c>
    </row>
    <row r="72" spans="1:10" x14ac:dyDescent="0.25">
      <c r="A72" s="1">
        <v>43858</v>
      </c>
      <c r="B72" s="57">
        <v>33.384338</v>
      </c>
      <c r="C72" s="58">
        <f t="shared" si="5"/>
        <v>3.498854592030029E-2</v>
      </c>
      <c r="D72" s="58">
        <f t="shared" si="6"/>
        <v>0.25289861205156328</v>
      </c>
      <c r="E72" s="58">
        <f t="shared" si="7"/>
        <v>-1.3747666134526999</v>
      </c>
      <c r="F72">
        <f t="shared" si="8"/>
        <v>0.87936187091871276</v>
      </c>
      <c r="G72">
        <v>0.3243162903565372</v>
      </c>
      <c r="H72">
        <v>0.67073182089608518</v>
      </c>
      <c r="I72" s="16">
        <v>139</v>
      </c>
      <c r="J72">
        <f t="shared" si="9"/>
        <v>-1.2387717440106132</v>
      </c>
    </row>
    <row r="73" spans="1:10" x14ac:dyDescent="0.25">
      <c r="A73" s="1">
        <v>43859</v>
      </c>
      <c r="B73" s="57">
        <v>33.394196000000001</v>
      </c>
      <c r="C73" s="58">
        <f t="shared" si="5"/>
        <v>2.9528816776301674E-4</v>
      </c>
      <c r="D73" s="58">
        <f t="shared" si="6"/>
        <v>0.21820535429902599</v>
      </c>
      <c r="E73" s="58">
        <f t="shared" si="7"/>
        <v>-1.5223186673919025</v>
      </c>
      <c r="F73">
        <f t="shared" si="8"/>
        <v>0.51381415471442204</v>
      </c>
      <c r="G73">
        <v>0.32512623467253465</v>
      </c>
      <c r="H73">
        <v>0.66735631038036769</v>
      </c>
      <c r="I73" s="16">
        <v>141</v>
      </c>
      <c r="J73">
        <f t="shared" si="9"/>
        <v>-1.2494651076400349</v>
      </c>
    </row>
    <row r="74" spans="1:10" x14ac:dyDescent="0.25">
      <c r="A74" s="1">
        <v>43860</v>
      </c>
      <c r="B74" s="57">
        <v>33.561756000000003</v>
      </c>
      <c r="C74" s="58">
        <f t="shared" si="5"/>
        <v>5.0176383944084682E-3</v>
      </c>
      <c r="D74" s="58">
        <f t="shared" si="6"/>
        <v>0.22292770452567146</v>
      </c>
      <c r="E74" s="58">
        <f t="shared" si="7"/>
        <v>-1.5009077550367085</v>
      </c>
      <c r="F74">
        <f t="shared" si="8"/>
        <v>0.57912112956278139</v>
      </c>
      <c r="G74">
        <v>0.32574415948297741</v>
      </c>
      <c r="H74">
        <v>0.66206040439964897</v>
      </c>
      <c r="I74" s="16">
        <v>143</v>
      </c>
      <c r="J74">
        <f t="shared" si="9"/>
        <v>-1.2571073616383701</v>
      </c>
    </row>
    <row r="75" spans="1:10" x14ac:dyDescent="0.25">
      <c r="A75" s="1">
        <v>43861</v>
      </c>
      <c r="B75" s="57">
        <v>33.320270999999998</v>
      </c>
      <c r="C75" s="58">
        <f t="shared" si="5"/>
        <v>-7.195243300142113E-3</v>
      </c>
      <c r="D75" s="58">
        <f t="shared" si="6"/>
        <v>0.21071482283112086</v>
      </c>
      <c r="E75" s="58">
        <f t="shared" si="7"/>
        <v>-1.5572496102377307</v>
      </c>
      <c r="F75">
        <f t="shared" si="8"/>
        <v>0.40726915289993126</v>
      </c>
      <c r="G75">
        <v>0.32696099119574407</v>
      </c>
      <c r="H75">
        <v>0.65739270283015561</v>
      </c>
      <c r="I75" s="16">
        <v>145</v>
      </c>
      <c r="J75">
        <f t="shared" si="9"/>
        <v>-1.2646107422562791</v>
      </c>
    </row>
    <row r="76" spans="1:10" x14ac:dyDescent="0.25">
      <c r="A76" s="1">
        <v>43865</v>
      </c>
      <c r="B76" s="57">
        <v>33.793388</v>
      </c>
      <c r="C76" s="58">
        <f t="shared" si="5"/>
        <v>1.4199074191203368E-2</v>
      </c>
      <c r="D76" s="58">
        <f t="shared" si="6"/>
        <v>0.23210914032246635</v>
      </c>
      <c r="E76" s="58">
        <f t="shared" si="7"/>
        <v>-1.4605475855100452</v>
      </c>
      <c r="F76">
        <f t="shared" si="8"/>
        <v>0.69521852079229296</v>
      </c>
      <c r="G76">
        <v>0.32870682984372401</v>
      </c>
      <c r="H76">
        <v>0.65676103544549524</v>
      </c>
      <c r="I76" s="16">
        <v>147</v>
      </c>
      <c r="J76">
        <f t="shared" si="9"/>
        <v>-1.2778560100446033</v>
      </c>
    </row>
    <row r="77" spans="1:10" x14ac:dyDescent="0.25">
      <c r="A77" s="1">
        <v>43866</v>
      </c>
      <c r="B77" s="57">
        <v>33.492759999999997</v>
      </c>
      <c r="C77" s="58">
        <f t="shared" si="5"/>
        <v>-8.8960597854232087E-3</v>
      </c>
      <c r="D77" s="58">
        <f t="shared" si="6"/>
        <v>0.20901400634583978</v>
      </c>
      <c r="E77" s="58">
        <f t="shared" si="7"/>
        <v>-1.5653540132539956</v>
      </c>
      <c r="F77">
        <f t="shared" si="8"/>
        <v>0.38321981023746415</v>
      </c>
      <c r="G77">
        <v>0.33091745098808956</v>
      </c>
      <c r="H77">
        <v>0.6564424670234994</v>
      </c>
      <c r="I77" s="16">
        <v>149</v>
      </c>
      <c r="J77">
        <f t="shared" si="9"/>
        <v>-1.2907122140911946</v>
      </c>
    </row>
    <row r="78" spans="1:10" x14ac:dyDescent="0.25">
      <c r="A78" s="1">
        <v>43867</v>
      </c>
      <c r="B78" s="57">
        <v>32.654949000000002</v>
      </c>
      <c r="C78" s="58">
        <f t="shared" si="5"/>
        <v>-2.5014689741902282E-2</v>
      </c>
      <c r="D78" s="58">
        <f t="shared" si="6"/>
        <v>0.19289537638936072</v>
      </c>
      <c r="E78" s="58">
        <f t="shared" si="7"/>
        <v>-1.645607328308669</v>
      </c>
      <c r="F78">
        <f t="shared" si="8"/>
        <v>0.179954246380405</v>
      </c>
      <c r="G78">
        <v>0.33441524396145317</v>
      </c>
      <c r="H78">
        <v>0.64903031001685518</v>
      </c>
      <c r="I78" s="16">
        <v>151</v>
      </c>
      <c r="J78">
        <f t="shared" si="9"/>
        <v>-1.2888705618764444</v>
      </c>
    </row>
    <row r="79" spans="1:10" x14ac:dyDescent="0.25">
      <c r="A79" s="1">
        <v>43868</v>
      </c>
      <c r="B79" s="57">
        <v>32.694374000000003</v>
      </c>
      <c r="C79" s="58">
        <f t="shared" si="5"/>
        <v>1.2073208260102129E-3</v>
      </c>
      <c r="D79" s="58">
        <f t="shared" si="6"/>
        <v>0.2191173869572732</v>
      </c>
      <c r="E79" s="58">
        <f t="shared" si="7"/>
        <v>-1.5181476792660302</v>
      </c>
      <c r="F79">
        <f t="shared" si="8"/>
        <v>0.52662128287085841</v>
      </c>
      <c r="G79">
        <v>0.34506789146864869</v>
      </c>
      <c r="H79">
        <v>0.6471359653511114</v>
      </c>
      <c r="I79" s="16">
        <v>153</v>
      </c>
      <c r="J79">
        <f t="shared" si="9"/>
        <v>-1.2835459917674277</v>
      </c>
    </row>
    <row r="80" spans="1:10" x14ac:dyDescent="0.25">
      <c r="A80" s="1">
        <v>43871</v>
      </c>
      <c r="B80" s="57">
        <v>32.502170999999997</v>
      </c>
      <c r="C80" s="58">
        <f t="shared" si="5"/>
        <v>-5.8787790217364709E-3</v>
      </c>
      <c r="D80" s="58">
        <f t="shared" si="6"/>
        <v>0.21203128710952651</v>
      </c>
      <c r="E80" s="58">
        <f t="shared" si="7"/>
        <v>-1.5510214344937718</v>
      </c>
      <c r="F80">
        <f t="shared" si="8"/>
        <v>0.42599674934692028</v>
      </c>
      <c r="G80">
        <v>0.35692727947600739</v>
      </c>
      <c r="H80">
        <v>0.64457485167436523</v>
      </c>
      <c r="I80" s="16">
        <v>155</v>
      </c>
      <c r="J80">
        <f t="shared" si="9"/>
        <v>-1.2749916032518449</v>
      </c>
    </row>
    <row r="81" spans="1:10" x14ac:dyDescent="0.25">
      <c r="A81" s="1">
        <v>43872</v>
      </c>
      <c r="B81" s="57">
        <v>33.364623999999999</v>
      </c>
      <c r="C81" s="58">
        <f t="shared" si="5"/>
        <v>2.6535242830394382E-2</v>
      </c>
      <c r="D81" s="58">
        <f t="shared" si="6"/>
        <v>0.24444530896165736</v>
      </c>
      <c r="E81" s="58">
        <f t="shared" si="7"/>
        <v>-1.4087636803168777</v>
      </c>
      <c r="F81">
        <f t="shared" si="8"/>
        <v>0.81853356756786511</v>
      </c>
      <c r="G81">
        <v>0.36806699510180152</v>
      </c>
      <c r="H81">
        <v>0.64244317095549597</v>
      </c>
      <c r="I81" s="16">
        <v>157</v>
      </c>
      <c r="J81">
        <f t="shared" si="9"/>
        <v>-1.2684794812643372</v>
      </c>
    </row>
    <row r="82" spans="1:10" x14ac:dyDescent="0.25">
      <c r="A82" s="1">
        <v>43873</v>
      </c>
      <c r="B82" s="57">
        <v>33.591330999999997</v>
      </c>
      <c r="C82" s="58">
        <f t="shared" si="5"/>
        <v>6.7948315557219393E-3</v>
      </c>
      <c r="D82" s="58">
        <f t="shared" si="6"/>
        <v>0.22470489768698493</v>
      </c>
      <c r="E82" s="58">
        <f t="shared" si="7"/>
        <v>-1.4929673034686046</v>
      </c>
      <c r="F82">
        <f t="shared" si="8"/>
        <v>0.60289278084939746</v>
      </c>
      <c r="G82">
        <v>0.3747700760279884</v>
      </c>
      <c r="H82">
        <v>0.64186783977782846</v>
      </c>
      <c r="I82" s="16">
        <v>159</v>
      </c>
      <c r="J82">
        <f t="shared" si="9"/>
        <v>-1.2721873601006377</v>
      </c>
    </row>
    <row r="83" spans="1:10" x14ac:dyDescent="0.25">
      <c r="A83" s="1">
        <v>43874</v>
      </c>
      <c r="B83" s="57">
        <v>33.256207000000003</v>
      </c>
      <c r="C83" s="58">
        <f t="shared" si="5"/>
        <v>-9.976502568474984E-3</v>
      </c>
      <c r="D83" s="58">
        <f t="shared" si="6"/>
        <v>0.207933563562788</v>
      </c>
      <c r="E83" s="58">
        <f t="shared" si="7"/>
        <v>-1.5705366562498981</v>
      </c>
      <c r="F83">
        <f t="shared" si="8"/>
        <v>0.36806699510180152</v>
      </c>
      <c r="G83">
        <v>0.37596401707968125</v>
      </c>
      <c r="H83">
        <v>0.63897770406537857</v>
      </c>
      <c r="I83" s="16">
        <v>161</v>
      </c>
      <c r="J83">
        <f t="shared" si="9"/>
        <v>-1.2809938703713175</v>
      </c>
    </row>
    <row r="84" spans="1:10" x14ac:dyDescent="0.25">
      <c r="A84" s="1">
        <v>43875</v>
      </c>
      <c r="B84" s="57">
        <v>32.457816999999999</v>
      </c>
      <c r="C84" s="58">
        <f t="shared" si="5"/>
        <v>-2.4007247729724703E-2</v>
      </c>
      <c r="D84" s="58">
        <f t="shared" si="6"/>
        <v>0.19390281840153828</v>
      </c>
      <c r="E84" s="58">
        <f t="shared" si="7"/>
        <v>-1.6403981815037461</v>
      </c>
      <c r="F84">
        <f t="shared" si="8"/>
        <v>0.1906800275565092</v>
      </c>
      <c r="G84">
        <v>0.37647463887921118</v>
      </c>
      <c r="H84">
        <v>0.63619426271475266</v>
      </c>
      <c r="I84" s="16">
        <v>163</v>
      </c>
      <c r="J84">
        <f t="shared" si="9"/>
        <v>-1.291037822311073</v>
      </c>
    </row>
    <row r="85" spans="1:10" x14ac:dyDescent="0.25">
      <c r="A85" s="1">
        <v>43878</v>
      </c>
      <c r="B85" s="57">
        <v>32.428249000000001</v>
      </c>
      <c r="C85" s="58">
        <f t="shared" si="5"/>
        <v>-9.1096699448387419E-4</v>
      </c>
      <c r="D85" s="58">
        <f t="shared" si="6"/>
        <v>0.21699909913677912</v>
      </c>
      <c r="E85" s="58">
        <f t="shared" si="7"/>
        <v>-1.527862076893709</v>
      </c>
      <c r="F85">
        <f t="shared" si="8"/>
        <v>0.4967731397123023</v>
      </c>
      <c r="G85">
        <v>0.38092885683892219</v>
      </c>
      <c r="H85">
        <v>0.63446001897063453</v>
      </c>
      <c r="I85" s="16">
        <v>165</v>
      </c>
      <c r="J85">
        <f t="shared" si="9"/>
        <v>-1.2960206139631236</v>
      </c>
    </row>
    <row r="86" spans="1:10" x14ac:dyDescent="0.25">
      <c r="A86" s="1">
        <v>43879</v>
      </c>
      <c r="B86" s="57">
        <v>31.95513</v>
      </c>
      <c r="C86" s="58">
        <f t="shared" si="5"/>
        <v>-1.4589717748867677E-2</v>
      </c>
      <c r="D86" s="58">
        <f t="shared" si="6"/>
        <v>0.20332034838239532</v>
      </c>
      <c r="E86" s="58">
        <f t="shared" si="7"/>
        <v>-1.5929724729365022</v>
      </c>
      <c r="F86">
        <f t="shared" si="8"/>
        <v>0.30506499352280192</v>
      </c>
      <c r="G86">
        <v>0.38321981023746415</v>
      </c>
      <c r="H86">
        <v>0.6334983553911705</v>
      </c>
      <c r="I86" s="16">
        <v>167</v>
      </c>
      <c r="J86">
        <f t="shared" si="9"/>
        <v>-1.3059924338009163</v>
      </c>
    </row>
    <row r="87" spans="1:10" x14ac:dyDescent="0.25">
      <c r="A87" s="1">
        <v>43880</v>
      </c>
      <c r="B87" s="57">
        <v>31.275023999999998</v>
      </c>
      <c r="C87" s="58">
        <f t="shared" si="5"/>
        <v>-2.1283155474567061E-2</v>
      </c>
      <c r="D87" s="58">
        <f t="shared" si="6"/>
        <v>0.19662691065669591</v>
      </c>
      <c r="E87" s="58">
        <f t="shared" si="7"/>
        <v>-1.626447200388627</v>
      </c>
      <c r="F87">
        <f t="shared" si="8"/>
        <v>0.22128093835453161</v>
      </c>
      <c r="G87">
        <v>0.38721156539420981</v>
      </c>
      <c r="H87">
        <v>0.60835539510456238</v>
      </c>
      <c r="I87" s="16">
        <v>169</v>
      </c>
      <c r="J87">
        <f t="shared" si="9"/>
        <v>-1.2699808158445409</v>
      </c>
    </row>
    <row r="88" spans="1:10" x14ac:dyDescent="0.25">
      <c r="A88" s="1">
        <v>43881</v>
      </c>
      <c r="B88" s="57">
        <v>30.456925999999999</v>
      </c>
      <c r="C88" s="58">
        <f t="shared" si="5"/>
        <v>-2.6158189359023327E-2</v>
      </c>
      <c r="D88" s="58">
        <f t="shared" si="6"/>
        <v>0.19175187677223965</v>
      </c>
      <c r="E88" s="58">
        <f t="shared" si="7"/>
        <v>-1.6515530511829846</v>
      </c>
      <c r="F88">
        <f t="shared" si="8"/>
        <v>0.16818495187288499</v>
      </c>
      <c r="G88">
        <v>0.39524542572626525</v>
      </c>
      <c r="H88">
        <v>0.60648848038032332</v>
      </c>
      <c r="I88" s="16">
        <v>171</v>
      </c>
      <c r="J88">
        <f t="shared" si="9"/>
        <v>-1.267779906373258</v>
      </c>
    </row>
    <row r="89" spans="1:10" x14ac:dyDescent="0.25">
      <c r="A89" s="1">
        <v>43882</v>
      </c>
      <c r="B89" s="57">
        <v>31.659431000000001</v>
      </c>
      <c r="C89" s="58">
        <f t="shared" si="5"/>
        <v>3.9482152598065944E-2</v>
      </c>
      <c r="D89" s="58">
        <f t="shared" si="6"/>
        <v>0.25739221872932894</v>
      </c>
      <c r="E89" s="58">
        <f t="shared" si="7"/>
        <v>-1.3571542145438418</v>
      </c>
      <c r="F89">
        <f t="shared" si="8"/>
        <v>0.90448526662488005</v>
      </c>
      <c r="G89">
        <v>0.39758336372468284</v>
      </c>
      <c r="H89">
        <v>0.60472821863363346</v>
      </c>
      <c r="I89" s="16">
        <v>173</v>
      </c>
      <c r="J89">
        <f t="shared" si="9"/>
        <v>-1.275466515572913</v>
      </c>
    </row>
    <row r="90" spans="1:10" x14ac:dyDescent="0.25">
      <c r="A90" s="1">
        <v>43885</v>
      </c>
      <c r="B90" s="57">
        <v>31.846708</v>
      </c>
      <c r="C90" s="58">
        <f t="shared" si="5"/>
        <v>5.9153621554347627E-3</v>
      </c>
      <c r="D90" s="58">
        <f t="shared" si="6"/>
        <v>0.22382542828669774</v>
      </c>
      <c r="E90" s="58">
        <f t="shared" si="7"/>
        <v>-1.4968888689746485</v>
      </c>
      <c r="F90">
        <f t="shared" si="8"/>
        <v>0.5911945112363064</v>
      </c>
      <c r="G90">
        <v>0.40027262572002165</v>
      </c>
      <c r="H90">
        <v>0.60289278084939746</v>
      </c>
      <c r="I90" s="16">
        <v>175</v>
      </c>
      <c r="J90">
        <f t="shared" si="9"/>
        <v>-1.2822817258418291</v>
      </c>
    </row>
    <row r="91" spans="1:10" x14ac:dyDescent="0.25">
      <c r="A91" s="1">
        <v>43886</v>
      </c>
      <c r="B91" s="57">
        <v>30.949757000000002</v>
      </c>
      <c r="C91" s="58">
        <f t="shared" si="5"/>
        <v>-2.8164637927411456E-2</v>
      </c>
      <c r="D91" s="58">
        <f t="shared" si="6"/>
        <v>0.18974542820385154</v>
      </c>
      <c r="E91" s="58">
        <f t="shared" si="7"/>
        <v>-1.6620719567840014</v>
      </c>
      <c r="F91">
        <f t="shared" si="8"/>
        <v>0.14860601789028896</v>
      </c>
      <c r="G91">
        <v>0.40703855719673637</v>
      </c>
      <c r="H91">
        <v>0.60024301539604275</v>
      </c>
      <c r="I91" s="16">
        <v>177</v>
      </c>
      <c r="J91">
        <f t="shared" si="9"/>
        <v>-1.2804263337312425</v>
      </c>
    </row>
    <row r="92" spans="1:10" x14ac:dyDescent="0.25">
      <c r="A92" s="1">
        <v>43887</v>
      </c>
      <c r="B92" s="57">
        <v>31.077891999999999</v>
      </c>
      <c r="C92" s="58">
        <f t="shared" si="5"/>
        <v>4.1400971258028539E-3</v>
      </c>
      <c r="D92" s="58">
        <f t="shared" si="6"/>
        <v>0.22205016325706584</v>
      </c>
      <c r="E92" s="58">
        <f t="shared" si="7"/>
        <v>-1.5048519620176992</v>
      </c>
      <c r="F92">
        <f t="shared" si="8"/>
        <v>0.56719921976993404</v>
      </c>
      <c r="G92">
        <v>0.40726915289993126</v>
      </c>
      <c r="H92">
        <v>0.59966872441043217</v>
      </c>
      <c r="I92" s="16">
        <v>179</v>
      </c>
      <c r="J92">
        <f t="shared" si="9"/>
        <v>-1.2934667570884255</v>
      </c>
    </row>
    <row r="93" spans="1:10" x14ac:dyDescent="0.25">
      <c r="A93" s="1">
        <v>43888</v>
      </c>
      <c r="B93" s="57">
        <v>29.697966000000001</v>
      </c>
      <c r="C93" s="58">
        <f t="shared" si="5"/>
        <v>-4.440217502525582E-2</v>
      </c>
      <c r="D93" s="58">
        <f t="shared" si="6"/>
        <v>0.17350789110600717</v>
      </c>
      <c r="E93" s="58">
        <f t="shared" si="7"/>
        <v>-1.7515321987504886</v>
      </c>
      <c r="F93">
        <f t="shared" si="8"/>
        <v>4.1646412940343859E-2</v>
      </c>
      <c r="G93">
        <v>0.41510743988268839</v>
      </c>
      <c r="H93">
        <v>0.59781555605007075</v>
      </c>
      <c r="I93" s="16">
        <v>181</v>
      </c>
      <c r="J93">
        <f t="shared" si="9"/>
        <v>-1.2908417964882493</v>
      </c>
    </row>
    <row r="94" spans="1:10" x14ac:dyDescent="0.25">
      <c r="A94" s="1">
        <v>43889</v>
      </c>
      <c r="B94" s="57">
        <v>29.264277</v>
      </c>
      <c r="C94" s="58">
        <f t="shared" si="5"/>
        <v>-1.4603323338709496E-2</v>
      </c>
      <c r="D94" s="58">
        <f t="shared" si="6"/>
        <v>0.20330674279255351</v>
      </c>
      <c r="E94" s="58">
        <f t="shared" si="7"/>
        <v>-1.5930393921858201</v>
      </c>
      <c r="F94">
        <f t="shared" si="8"/>
        <v>0.30488434744524284</v>
      </c>
      <c r="G94">
        <v>0.41760703112756092</v>
      </c>
      <c r="H94">
        <v>0.59623287426735816</v>
      </c>
      <c r="I94" s="16">
        <v>183</v>
      </c>
      <c r="J94">
        <f t="shared" si="9"/>
        <v>-1.2978647216923149</v>
      </c>
    </row>
    <row r="95" spans="1:10" x14ac:dyDescent="0.25">
      <c r="A95" s="1">
        <v>43892</v>
      </c>
      <c r="B95" s="57">
        <v>30.397787000000001</v>
      </c>
      <c r="C95" s="58">
        <f t="shared" si="5"/>
        <v>3.87335726763385E-2</v>
      </c>
      <c r="D95" s="58">
        <f t="shared" si="6"/>
        <v>0.25664363880760149</v>
      </c>
      <c r="E95" s="58">
        <f t="shared" si="7"/>
        <v>-1.360066775758924</v>
      </c>
      <c r="F95">
        <f t="shared" si="8"/>
        <v>0.90062009316917158</v>
      </c>
      <c r="G95">
        <v>0.42275505525101059</v>
      </c>
      <c r="H95">
        <v>0.59358685383264809</v>
      </c>
      <c r="I95" s="16">
        <v>185</v>
      </c>
      <c r="J95">
        <f t="shared" si="9"/>
        <v>-1.2982042358559871</v>
      </c>
    </row>
    <row r="96" spans="1:10" x14ac:dyDescent="0.25">
      <c r="A96" s="1">
        <v>43893</v>
      </c>
      <c r="B96" s="57">
        <v>30.713197999999998</v>
      </c>
      <c r="C96" s="58">
        <f t="shared" si="5"/>
        <v>1.0376117182477705E-2</v>
      </c>
      <c r="D96" s="58">
        <f t="shared" si="6"/>
        <v>0.2282861833137407</v>
      </c>
      <c r="E96" s="58">
        <f t="shared" si="7"/>
        <v>-1.4771552471475182</v>
      </c>
      <c r="F96">
        <f t="shared" si="8"/>
        <v>0.64903031001685518</v>
      </c>
      <c r="G96">
        <v>0.42278270584270528</v>
      </c>
      <c r="H96">
        <v>0.5911945112363064</v>
      </c>
      <c r="I96" s="16">
        <v>187</v>
      </c>
      <c r="J96">
        <f t="shared" si="9"/>
        <v>-1.3078174621787702</v>
      </c>
    </row>
    <row r="97" spans="1:10" x14ac:dyDescent="0.25">
      <c r="A97" s="1">
        <v>43894</v>
      </c>
      <c r="B97" s="57">
        <v>31.560866999999998</v>
      </c>
      <c r="C97" s="58">
        <f t="shared" si="5"/>
        <v>2.7599502988910493E-2</v>
      </c>
      <c r="D97" s="58">
        <f t="shared" si="6"/>
        <v>0.24550956912017349</v>
      </c>
      <c r="E97" s="58">
        <f t="shared" si="7"/>
        <v>-1.4044193544209413</v>
      </c>
      <c r="F97">
        <f t="shared" si="8"/>
        <v>0.82722911600434901</v>
      </c>
      <c r="G97">
        <v>0.42599674934692028</v>
      </c>
      <c r="H97">
        <v>0.59047166281326768</v>
      </c>
      <c r="I97" s="16">
        <v>189</v>
      </c>
      <c r="J97">
        <f t="shared" si="9"/>
        <v>-1.3147719053208122</v>
      </c>
    </row>
    <row r="98" spans="1:10" x14ac:dyDescent="0.25">
      <c r="A98" s="1">
        <v>43895</v>
      </c>
      <c r="B98" s="57">
        <v>30.496352999999999</v>
      </c>
      <c r="C98" s="58">
        <f t="shared" si="5"/>
        <v>-3.372892132526014E-2</v>
      </c>
      <c r="D98" s="58">
        <f t="shared" si="6"/>
        <v>0.18418114480600284</v>
      </c>
      <c r="E98" s="58">
        <f t="shared" si="7"/>
        <v>-1.6918355230170463</v>
      </c>
      <c r="F98">
        <f t="shared" si="8"/>
        <v>0.10171933548816994</v>
      </c>
      <c r="G98">
        <v>0.42615614307865241</v>
      </c>
      <c r="H98">
        <v>0.59010966209966031</v>
      </c>
      <c r="I98" s="16">
        <v>191</v>
      </c>
      <c r="J98">
        <f t="shared" si="9"/>
        <v>-1.3277278178071634</v>
      </c>
    </row>
    <row r="99" spans="1:10" x14ac:dyDescent="0.25">
      <c r="A99" s="1">
        <v>43896</v>
      </c>
      <c r="B99" s="57">
        <v>29.471264000000001</v>
      </c>
      <c r="C99" s="58">
        <f t="shared" si="5"/>
        <v>-3.3613494702136933E-2</v>
      </c>
      <c r="D99" s="58">
        <f t="shared" si="6"/>
        <v>0.18429657142912606</v>
      </c>
      <c r="E99" s="58">
        <f t="shared" si="7"/>
        <v>-1.6912090176854453</v>
      </c>
      <c r="F99">
        <f t="shared" si="8"/>
        <v>0.10257994896457927</v>
      </c>
      <c r="G99">
        <v>0.42673202913712638</v>
      </c>
      <c r="H99">
        <v>0.58672398920324209</v>
      </c>
      <c r="I99" s="16">
        <v>193</v>
      </c>
      <c r="J99">
        <f t="shared" si="9"/>
        <v>-1.3342671548247329</v>
      </c>
    </row>
    <row r="100" spans="1:10" x14ac:dyDescent="0.25">
      <c r="A100" s="1">
        <v>43899</v>
      </c>
      <c r="B100" s="57">
        <v>26.563566000000002</v>
      </c>
      <c r="C100" s="58">
        <f t="shared" si="5"/>
        <v>-9.866214085693778E-2</v>
      </c>
      <c r="D100" s="58">
        <f t="shared" si="6"/>
        <v>0.11924792527432521</v>
      </c>
      <c r="E100" s="58">
        <f t="shared" si="7"/>
        <v>-2.1265505474839017</v>
      </c>
      <c r="F100">
        <f t="shared" si="8"/>
        <v>1.8991852887214753E-6</v>
      </c>
      <c r="G100">
        <v>0.42866041112074194</v>
      </c>
      <c r="H100">
        <v>0.57993325542213048</v>
      </c>
      <c r="I100" s="16">
        <v>195</v>
      </c>
      <c r="J100">
        <f t="shared" si="9"/>
        <v>-1.3319291813884468</v>
      </c>
    </row>
    <row r="101" spans="1:10" x14ac:dyDescent="0.25">
      <c r="A101" s="1">
        <v>43900</v>
      </c>
      <c r="B101" s="57">
        <v>27.706931999999998</v>
      </c>
      <c r="C101" s="58">
        <f t="shared" si="5"/>
        <v>4.3042639681735377E-2</v>
      </c>
      <c r="D101" s="58">
        <f t="shared" si="6"/>
        <v>0.26095270581299834</v>
      </c>
      <c r="E101" s="58">
        <f t="shared" si="7"/>
        <v>-1.3434160918604479</v>
      </c>
      <c r="F101">
        <f t="shared" si="8"/>
        <v>0.92123358298617042</v>
      </c>
      <c r="G101">
        <v>0.43431338005800657</v>
      </c>
      <c r="H101">
        <v>0.57912112956278139</v>
      </c>
      <c r="I101" s="16">
        <v>197</v>
      </c>
      <c r="J101">
        <f t="shared" si="9"/>
        <v>-1.3337913545067845</v>
      </c>
    </row>
    <row r="102" spans="1:10" x14ac:dyDescent="0.25">
      <c r="A102" s="1">
        <v>43901</v>
      </c>
      <c r="B102" s="57">
        <v>27.549226999999998</v>
      </c>
      <c r="C102" s="58">
        <f t="shared" si="5"/>
        <v>-5.6918968870317364E-3</v>
      </c>
      <c r="D102" s="58">
        <f t="shared" si="6"/>
        <v>0.21221816924423126</v>
      </c>
      <c r="E102" s="58">
        <f t="shared" si="7"/>
        <v>-1.5501404332620978</v>
      </c>
      <c r="F102">
        <f t="shared" si="8"/>
        <v>0.42866041112074194</v>
      </c>
      <c r="G102">
        <v>0.44582498594148523</v>
      </c>
      <c r="H102">
        <v>0.57321769385994625</v>
      </c>
      <c r="I102" s="16">
        <v>199</v>
      </c>
      <c r="J102">
        <f t="shared" si="9"/>
        <v>-1.3155485892207164</v>
      </c>
    </row>
    <row r="103" spans="1:10" x14ac:dyDescent="0.25">
      <c r="A103" s="1">
        <v>43902</v>
      </c>
      <c r="B103" s="57">
        <v>27.667504999999998</v>
      </c>
      <c r="C103" s="58">
        <f t="shared" si="5"/>
        <v>4.2933328038568964E-3</v>
      </c>
      <c r="D103" s="58">
        <f t="shared" si="6"/>
        <v>0.22220339893511987</v>
      </c>
      <c r="E103" s="58">
        <f t="shared" si="7"/>
        <v>-1.5041621051558882</v>
      </c>
      <c r="F103">
        <f t="shared" si="8"/>
        <v>0.56928914704280409</v>
      </c>
      <c r="G103">
        <v>0.44608102734851185</v>
      </c>
      <c r="H103">
        <v>0.57153259624339237</v>
      </c>
      <c r="I103" s="16">
        <v>201</v>
      </c>
      <c r="J103">
        <f t="shared" si="9"/>
        <v>-1.325154787746885</v>
      </c>
    </row>
    <row r="104" spans="1:10" x14ac:dyDescent="0.25">
      <c r="A104" s="1">
        <v>43903</v>
      </c>
      <c r="B104" s="57">
        <v>29.067143999999999</v>
      </c>
      <c r="C104" s="58">
        <f t="shared" si="5"/>
        <v>5.0587828573628181E-2</v>
      </c>
      <c r="D104" s="58">
        <f t="shared" si="6"/>
        <v>0.26849789470489116</v>
      </c>
      <c r="E104" s="58">
        <f t="shared" si="7"/>
        <v>-1.3149122060140841</v>
      </c>
      <c r="F104">
        <f t="shared" si="8"/>
        <v>0.94877545564736598</v>
      </c>
      <c r="G104">
        <v>0.44647791416045501</v>
      </c>
      <c r="H104">
        <v>0.57079502129318116</v>
      </c>
      <c r="I104" s="16">
        <v>203</v>
      </c>
      <c r="J104">
        <f t="shared" si="9"/>
        <v>-1.3362301217271186</v>
      </c>
    </row>
    <row r="105" spans="1:10" x14ac:dyDescent="0.25">
      <c r="A105" s="1">
        <v>43907</v>
      </c>
      <c r="B105" s="57">
        <v>31.008896</v>
      </c>
      <c r="C105" s="58">
        <f t="shared" si="5"/>
        <v>6.6802297466858146E-2</v>
      </c>
      <c r="D105" s="58">
        <f t="shared" si="6"/>
        <v>0.28471236359812113</v>
      </c>
      <c r="E105" s="58">
        <f t="shared" si="7"/>
        <v>-1.2562758588826433</v>
      </c>
      <c r="F105">
        <f t="shared" si="8"/>
        <v>0.98146530928352371</v>
      </c>
      <c r="G105">
        <v>0.4489147187110723</v>
      </c>
      <c r="H105">
        <v>0.5705008426781677</v>
      </c>
      <c r="I105" s="16">
        <v>205</v>
      </c>
      <c r="J105">
        <f t="shared" si="9"/>
        <v>-1.3443898733192714</v>
      </c>
    </row>
    <row r="106" spans="1:10" x14ac:dyDescent="0.25">
      <c r="A106" s="1">
        <v>43908</v>
      </c>
      <c r="B106" s="57">
        <v>30.585062000000001</v>
      </c>
      <c r="C106" s="58">
        <f t="shared" si="5"/>
        <v>-1.366814220022536E-2</v>
      </c>
      <c r="D106" s="58">
        <f t="shared" si="6"/>
        <v>0.20424192393103763</v>
      </c>
      <c r="E106" s="58">
        <f t="shared" si="7"/>
        <v>-1.5884500861410746</v>
      </c>
      <c r="F106">
        <f t="shared" si="8"/>
        <v>0.31738124985042815</v>
      </c>
      <c r="G106">
        <v>0.44990686018648446</v>
      </c>
      <c r="H106">
        <v>0.56928914704280409</v>
      </c>
      <c r="I106" s="16">
        <v>207</v>
      </c>
      <c r="J106">
        <f t="shared" si="9"/>
        <v>-1.3533618631576101</v>
      </c>
    </row>
    <row r="107" spans="1:10" x14ac:dyDescent="0.25">
      <c r="A107" s="1">
        <v>43909</v>
      </c>
      <c r="B107" s="57">
        <v>31.156745999999998</v>
      </c>
      <c r="C107" s="58">
        <f t="shared" si="5"/>
        <v>1.8691608341352965E-2</v>
      </c>
      <c r="D107" s="58">
        <f t="shared" si="6"/>
        <v>0.23660167447261596</v>
      </c>
      <c r="E107" s="58">
        <f t="shared" si="7"/>
        <v>-1.4413772502329028</v>
      </c>
      <c r="F107">
        <f t="shared" si="8"/>
        <v>0.74487268343099022</v>
      </c>
      <c r="G107">
        <v>0.45133758722648826</v>
      </c>
      <c r="H107">
        <v>0.56719921976993404</v>
      </c>
      <c r="I107" s="16">
        <v>209</v>
      </c>
      <c r="J107">
        <f t="shared" si="9"/>
        <v>-1.3597635238675188</v>
      </c>
    </row>
    <row r="108" spans="1:10" x14ac:dyDescent="0.25">
      <c r="A108" s="1">
        <v>43910</v>
      </c>
      <c r="B108" s="57">
        <v>29.964093999999999</v>
      </c>
      <c r="C108" s="58">
        <f t="shared" si="5"/>
        <v>-3.8279093715370631E-2</v>
      </c>
      <c r="D108" s="58">
        <f t="shared" si="6"/>
        <v>0.17963097241589235</v>
      </c>
      <c r="E108" s="58">
        <f t="shared" si="7"/>
        <v>-1.7168506857779096</v>
      </c>
      <c r="F108">
        <f t="shared" si="8"/>
        <v>7.1514375397488381E-2</v>
      </c>
      <c r="G108">
        <v>0.45412255938505069</v>
      </c>
      <c r="H108">
        <v>0.56230782721321249</v>
      </c>
      <c r="I108" s="16">
        <v>211</v>
      </c>
      <c r="J108">
        <f t="shared" si="9"/>
        <v>-1.3581570495939739</v>
      </c>
    </row>
    <row r="109" spans="1:10" x14ac:dyDescent="0.25">
      <c r="A109" s="1">
        <v>43913</v>
      </c>
      <c r="B109" s="57">
        <v>29.126282</v>
      </c>
      <c r="C109" s="58">
        <f t="shared" si="5"/>
        <v>-2.7960531695034718E-2</v>
      </c>
      <c r="D109" s="58">
        <f t="shared" si="6"/>
        <v>0.18994953443622825</v>
      </c>
      <c r="E109" s="58">
        <f t="shared" si="7"/>
        <v>-1.6609968503321417</v>
      </c>
      <c r="F109">
        <f t="shared" si="8"/>
        <v>0.15053419787200861</v>
      </c>
      <c r="G109">
        <v>0.45458507711370161</v>
      </c>
      <c r="H109">
        <v>0.56181314383469805</v>
      </c>
      <c r="I109" s="16">
        <v>213</v>
      </c>
      <c r="J109">
        <f t="shared" si="9"/>
        <v>-1.3692081629977817</v>
      </c>
    </row>
    <row r="110" spans="1:10" x14ac:dyDescent="0.25">
      <c r="A110" s="1">
        <v>43914</v>
      </c>
      <c r="B110" s="57">
        <v>31.531296000000001</v>
      </c>
      <c r="C110" s="58">
        <f t="shared" si="5"/>
        <v>8.2571953399338829E-2</v>
      </c>
      <c r="D110" s="58">
        <f t="shared" si="6"/>
        <v>0.30048201953060183</v>
      </c>
      <c r="E110" s="58">
        <f t="shared" si="7"/>
        <v>-1.2023673619697761</v>
      </c>
      <c r="F110">
        <f t="shared" si="8"/>
        <v>0.99379850661944569</v>
      </c>
      <c r="G110">
        <v>0.45493680656354729</v>
      </c>
      <c r="H110">
        <v>0.56111743678812931</v>
      </c>
      <c r="I110" s="16">
        <v>215</v>
      </c>
      <c r="J110">
        <f t="shared" si="9"/>
        <v>-1.3800431716321275</v>
      </c>
    </row>
    <row r="111" spans="1:10" x14ac:dyDescent="0.25">
      <c r="A111" s="1">
        <v>43915</v>
      </c>
      <c r="B111" s="57">
        <v>33.906742000000001</v>
      </c>
      <c r="C111" s="58">
        <f t="shared" si="5"/>
        <v>7.5336135882267577E-2</v>
      </c>
      <c r="D111" s="58">
        <f t="shared" si="6"/>
        <v>0.29324620201353058</v>
      </c>
      <c r="E111" s="58">
        <f t="shared" si="7"/>
        <v>-1.2267427428929314</v>
      </c>
      <c r="F111">
        <f t="shared" si="8"/>
        <v>0.9896278958027519</v>
      </c>
      <c r="G111">
        <v>0.45507994949555586</v>
      </c>
      <c r="H111">
        <v>0.56024608457211977</v>
      </c>
      <c r="I111" s="16">
        <v>217</v>
      </c>
      <c r="J111">
        <f t="shared" si="9"/>
        <v>-1.390894053402248</v>
      </c>
    </row>
    <row r="112" spans="1:10" x14ac:dyDescent="0.25">
      <c r="A112" s="1">
        <v>43916</v>
      </c>
      <c r="B112" s="57">
        <v>35.276809999999998</v>
      </c>
      <c r="C112" s="58">
        <f t="shared" si="5"/>
        <v>4.0406949154831694E-2</v>
      </c>
      <c r="D112" s="58">
        <f t="shared" si="6"/>
        <v>0.25831701528609469</v>
      </c>
      <c r="E112" s="58">
        <f t="shared" si="7"/>
        <v>-1.3535677069264678</v>
      </c>
      <c r="F112">
        <f t="shared" si="8"/>
        <v>0.90909137704863152</v>
      </c>
      <c r="G112">
        <v>0.45560571595585064</v>
      </c>
      <c r="H112">
        <v>0.55940239394465263</v>
      </c>
      <c r="I112" s="16">
        <v>219</v>
      </c>
      <c r="J112">
        <f t="shared" si="9"/>
        <v>-1.4010335486425767</v>
      </c>
    </row>
    <row r="113" spans="1:10" x14ac:dyDescent="0.25">
      <c r="A113" s="1">
        <v>43917</v>
      </c>
      <c r="B113" s="57">
        <v>31.117318999999998</v>
      </c>
      <c r="C113" s="58">
        <f t="shared" si="5"/>
        <v>-0.11791006613126298</v>
      </c>
      <c r="D113" s="58">
        <f t="shared" si="6"/>
        <v>0.1</v>
      </c>
      <c r="E113" s="58">
        <f t="shared" si="7"/>
        <v>-2.3025850929940455</v>
      </c>
      <c r="F113">
        <f t="shared" si="8"/>
        <v>1.1239284468923401E-9</v>
      </c>
      <c r="G113">
        <v>0.46237096064866645</v>
      </c>
      <c r="H113">
        <v>0.55876646354944737</v>
      </c>
      <c r="I113" s="16">
        <v>221</v>
      </c>
      <c r="J113">
        <f t="shared" si="9"/>
        <v>-1.3995804510321297</v>
      </c>
    </row>
    <row r="114" spans="1:10" x14ac:dyDescent="0.25">
      <c r="A114" s="1">
        <v>43920</v>
      </c>
      <c r="B114" s="57">
        <v>33.788460000000001</v>
      </c>
      <c r="C114" s="58">
        <f t="shared" si="5"/>
        <v>8.5840974924607169E-2</v>
      </c>
      <c r="D114" s="58">
        <f t="shared" si="6"/>
        <v>0.30375104105587014</v>
      </c>
      <c r="E114" s="58">
        <f t="shared" si="7"/>
        <v>-1.1915468569888237</v>
      </c>
      <c r="F114">
        <f t="shared" si="8"/>
        <v>0.99511491408505315</v>
      </c>
      <c r="G114">
        <v>0.46626356084389864</v>
      </c>
      <c r="H114">
        <v>0.54881322660160325</v>
      </c>
      <c r="I114" s="16">
        <v>223</v>
      </c>
      <c r="J114">
        <f t="shared" si="9"/>
        <v>-1.3849793629405522</v>
      </c>
    </row>
    <row r="115" spans="1:10" x14ac:dyDescent="0.25">
      <c r="A115" s="1">
        <v>43921</v>
      </c>
      <c r="B115" s="57">
        <v>33.985591999999997</v>
      </c>
      <c r="C115" s="58">
        <f t="shared" si="5"/>
        <v>5.8342996395809787E-3</v>
      </c>
      <c r="D115" s="58">
        <f t="shared" si="6"/>
        <v>0.22374436577084394</v>
      </c>
      <c r="E115" s="58">
        <f t="shared" si="7"/>
        <v>-1.497251103056646</v>
      </c>
      <c r="F115">
        <f t="shared" si="8"/>
        <v>0.59010966209966031</v>
      </c>
      <c r="G115">
        <v>0.47338370843408101</v>
      </c>
      <c r="H115">
        <v>0.53871807765624824</v>
      </c>
      <c r="I115" s="16">
        <v>225</v>
      </c>
      <c r="J115">
        <f t="shared" si="9"/>
        <v>-1.3639794688483367</v>
      </c>
    </row>
    <row r="116" spans="1:10" x14ac:dyDescent="0.25">
      <c r="A116" s="1">
        <v>43922</v>
      </c>
      <c r="B116" s="57">
        <v>32.280399000000003</v>
      </c>
      <c r="C116" s="58">
        <f t="shared" si="5"/>
        <v>-5.0173997263310711E-2</v>
      </c>
      <c r="D116" s="58">
        <f t="shared" si="6"/>
        <v>0.16773606886795228</v>
      </c>
      <c r="E116" s="58">
        <f t="shared" si="7"/>
        <v>-1.7853635535658094</v>
      </c>
      <c r="F116">
        <f t="shared" si="8"/>
        <v>2.3151170986913806E-2</v>
      </c>
      <c r="G116">
        <v>0.47535678829513767</v>
      </c>
      <c r="H116">
        <v>0.53761607254321886</v>
      </c>
      <c r="I116" s="16">
        <v>227</v>
      </c>
      <c r="J116">
        <f t="shared" si="9"/>
        <v>-1.3701840688414397</v>
      </c>
    </row>
    <row r="117" spans="1:10" x14ac:dyDescent="0.25">
      <c r="A117" s="1">
        <v>43923</v>
      </c>
      <c r="B117" s="57">
        <v>32.743659999999998</v>
      </c>
      <c r="C117" s="58">
        <f t="shared" si="5"/>
        <v>1.4351154705367665E-2</v>
      </c>
      <c r="D117" s="58">
        <f t="shared" si="6"/>
        <v>0.23226122083663064</v>
      </c>
      <c r="E117" s="58">
        <f t="shared" si="7"/>
        <v>-1.4598925888422052</v>
      </c>
      <c r="F117">
        <f t="shared" si="8"/>
        <v>0.69698387868236722</v>
      </c>
      <c r="G117">
        <v>0.47719801709786497</v>
      </c>
      <c r="H117">
        <v>0.53329376619562874</v>
      </c>
      <c r="I117" s="16">
        <v>229</v>
      </c>
      <c r="J117">
        <f t="shared" si="9"/>
        <v>-1.3702402150201858</v>
      </c>
    </row>
    <row r="118" spans="1:10" x14ac:dyDescent="0.25">
      <c r="A118" s="1">
        <v>43924</v>
      </c>
      <c r="B118" s="57">
        <v>31.05818</v>
      </c>
      <c r="C118" s="58">
        <f t="shared" si="5"/>
        <v>-5.1475003099836686E-2</v>
      </c>
      <c r="D118" s="58">
        <f t="shared" si="6"/>
        <v>0.1664350630314263</v>
      </c>
      <c r="E118" s="58">
        <f t="shared" si="7"/>
        <v>-1.7931500574592958</v>
      </c>
      <c r="F118">
        <f t="shared" si="8"/>
        <v>2.0053923405721846E-2</v>
      </c>
      <c r="G118">
        <v>0.47997470191633096</v>
      </c>
      <c r="H118">
        <v>0.53042492144241238</v>
      </c>
      <c r="I118" s="16">
        <v>231</v>
      </c>
      <c r="J118">
        <f t="shared" si="9"/>
        <v>-1.3712279293532492</v>
      </c>
    </row>
    <row r="119" spans="1:10" x14ac:dyDescent="0.25">
      <c r="A119" s="1">
        <v>43927</v>
      </c>
      <c r="B119" s="57">
        <v>31.215885</v>
      </c>
      <c r="C119" s="58">
        <f t="shared" si="5"/>
        <v>5.0777283150525883E-3</v>
      </c>
      <c r="D119" s="58">
        <f t="shared" si="6"/>
        <v>0.22298779444631556</v>
      </c>
      <c r="E119" s="58">
        <f t="shared" si="7"/>
        <v>-1.5006382424445408</v>
      </c>
      <c r="F119">
        <f t="shared" si="8"/>
        <v>0.57993325542213048</v>
      </c>
      <c r="G119">
        <v>0.48031125220737986</v>
      </c>
      <c r="H119">
        <v>0.52662128287085841</v>
      </c>
      <c r="I119" s="16">
        <v>233</v>
      </c>
      <c r="J119">
        <f t="shared" si="9"/>
        <v>-1.3749603691655936</v>
      </c>
    </row>
    <row r="120" spans="1:10" x14ac:dyDescent="0.25">
      <c r="A120" s="1">
        <v>43928</v>
      </c>
      <c r="B120" s="57">
        <v>32.250832000000003</v>
      </c>
      <c r="C120" s="58">
        <f t="shared" si="5"/>
        <v>3.3154498102488605E-2</v>
      </c>
      <c r="D120" s="58">
        <f t="shared" si="6"/>
        <v>0.25106456423375156</v>
      </c>
      <c r="E120" s="58">
        <f t="shared" si="7"/>
        <v>-1.3820451449048943</v>
      </c>
      <c r="F120">
        <f t="shared" si="8"/>
        <v>0.86772639295467036</v>
      </c>
      <c r="G120">
        <v>0.48184518742168581</v>
      </c>
      <c r="H120">
        <v>0.52028666340056762</v>
      </c>
      <c r="I120" s="16">
        <v>235</v>
      </c>
      <c r="J120">
        <f t="shared" si="9"/>
        <v>-1.3713317081141458</v>
      </c>
    </row>
    <row r="121" spans="1:10" x14ac:dyDescent="0.25">
      <c r="A121" s="1">
        <v>43929</v>
      </c>
      <c r="B121" s="57">
        <v>32.980217000000003</v>
      </c>
      <c r="C121" s="58">
        <f t="shared" si="5"/>
        <v>2.2616005689403626E-2</v>
      </c>
      <c r="D121" s="58">
        <f t="shared" si="6"/>
        <v>0.24052607182066663</v>
      </c>
      <c r="E121" s="58">
        <f t="shared" si="7"/>
        <v>-1.4249267885731685</v>
      </c>
      <c r="F121">
        <f t="shared" si="8"/>
        <v>0.78383867546753216</v>
      </c>
      <c r="G121">
        <v>0.49291982494730285</v>
      </c>
      <c r="H121">
        <v>0.5190733272564152</v>
      </c>
      <c r="I121" s="16">
        <v>237</v>
      </c>
      <c r="J121">
        <f t="shared" si="9"/>
        <v>-1.3591612091467442</v>
      </c>
    </row>
    <row r="122" spans="1:10" x14ac:dyDescent="0.25">
      <c r="A122" s="1">
        <v>43934</v>
      </c>
      <c r="B122" s="57">
        <v>31.826996000000001</v>
      </c>
      <c r="C122" s="58">
        <f t="shared" si="5"/>
        <v>-3.4967053127637149E-2</v>
      </c>
      <c r="D122" s="58">
        <f t="shared" si="6"/>
        <v>0.18294301300362584</v>
      </c>
      <c r="E122" s="58">
        <f t="shared" si="7"/>
        <v>-1.6985805789888908</v>
      </c>
      <c r="F122">
        <f t="shared" si="8"/>
        <v>9.2784904791325493E-2</v>
      </c>
      <c r="G122">
        <v>0.496521261513856</v>
      </c>
      <c r="H122">
        <v>0.5175204485822662</v>
      </c>
      <c r="I122" s="16">
        <v>239</v>
      </c>
      <c r="J122">
        <f t="shared" si="9"/>
        <v>-1.360629583493935</v>
      </c>
    </row>
    <row r="123" spans="1:10" x14ac:dyDescent="0.25">
      <c r="A123" s="1">
        <v>43935</v>
      </c>
      <c r="B123" s="57">
        <v>33.167496</v>
      </c>
      <c r="C123" s="58">
        <f t="shared" si="5"/>
        <v>4.2118332499868939E-2</v>
      </c>
      <c r="D123" s="58">
        <f t="shared" si="6"/>
        <v>0.26002839863113192</v>
      </c>
      <c r="E123" s="58">
        <f t="shared" si="7"/>
        <v>-1.3469644284269269</v>
      </c>
      <c r="F123">
        <f t="shared" si="8"/>
        <v>0.91713744899180394</v>
      </c>
      <c r="G123">
        <v>0.4967731397123023</v>
      </c>
      <c r="H123">
        <v>0.51381415471442204</v>
      </c>
      <c r="I123" s="16">
        <v>241</v>
      </c>
      <c r="J123">
        <f t="shared" si="9"/>
        <v>-1.3641811211234696</v>
      </c>
    </row>
    <row r="124" spans="1:10" x14ac:dyDescent="0.25">
      <c r="A124" s="1">
        <v>43936</v>
      </c>
      <c r="B124" s="57">
        <v>32.043838999999998</v>
      </c>
      <c r="C124" s="58">
        <f t="shared" si="5"/>
        <v>-3.387825840093571E-2</v>
      </c>
      <c r="D124" s="58">
        <f t="shared" si="6"/>
        <v>0.18403180773032729</v>
      </c>
      <c r="E124" s="58">
        <f t="shared" si="7"/>
        <v>-1.6926466682135148</v>
      </c>
      <c r="F124">
        <f t="shared" si="8"/>
        <v>0.10061291204148284</v>
      </c>
      <c r="G124">
        <v>0.49755371694746658</v>
      </c>
      <c r="H124">
        <v>0.51363852408120447</v>
      </c>
      <c r="I124" s="16">
        <v>243</v>
      </c>
      <c r="J124">
        <f t="shared" si="9"/>
        <v>-1.3736324411854077</v>
      </c>
    </row>
    <row r="125" spans="1:10" x14ac:dyDescent="0.25">
      <c r="A125" s="1">
        <v>43937</v>
      </c>
      <c r="B125" s="57">
        <v>31.767855000000001</v>
      </c>
      <c r="C125" s="58">
        <f t="shared" si="5"/>
        <v>-8.6127008689563557E-3</v>
      </c>
      <c r="D125" s="58">
        <f t="shared" si="6"/>
        <v>0.20929736526230663</v>
      </c>
      <c r="E125" s="58">
        <f t="shared" si="7"/>
        <v>-1.5639992379404888</v>
      </c>
      <c r="F125">
        <f t="shared" si="8"/>
        <v>0.38721156539420981</v>
      </c>
      <c r="G125">
        <v>0.50965241827203556</v>
      </c>
      <c r="H125">
        <v>0.51346596873251604</v>
      </c>
      <c r="I125" s="16">
        <v>245</v>
      </c>
      <c r="J125">
        <f t="shared" si="9"/>
        <v>-1.3611406893002993</v>
      </c>
    </row>
    <row r="126" spans="1:10" x14ac:dyDescent="0.25">
      <c r="A126" s="1">
        <v>43938</v>
      </c>
      <c r="B126" s="57">
        <v>32.990074</v>
      </c>
      <c r="C126" s="58">
        <f t="shared" si="5"/>
        <v>3.8473450599670611E-2</v>
      </c>
      <c r="D126" s="58">
        <f t="shared" si="6"/>
        <v>0.25638351673093362</v>
      </c>
      <c r="E126" s="58">
        <f t="shared" si="7"/>
        <v>-1.3610808433229922</v>
      </c>
      <c r="F126">
        <f t="shared" si="8"/>
        <v>0.89924787191575395</v>
      </c>
      <c r="G126">
        <v>0.50965241827203556</v>
      </c>
      <c r="H126">
        <v>0.5132668184923268</v>
      </c>
      <c r="I126" s="16">
        <v>247</v>
      </c>
      <c r="J126">
        <f t="shared" si="9"/>
        <v>-1.371849323000436</v>
      </c>
    </row>
    <row r="127" spans="1:10" x14ac:dyDescent="0.25">
      <c r="A127" s="1">
        <v>43941</v>
      </c>
      <c r="B127" s="57">
        <v>31.462299000000002</v>
      </c>
      <c r="C127" s="58">
        <f t="shared" si="5"/>
        <v>-4.6310141650485484E-2</v>
      </c>
      <c r="D127" s="58">
        <f t="shared" si="6"/>
        <v>0.17159992448077749</v>
      </c>
      <c r="E127" s="58">
        <f t="shared" si="7"/>
        <v>-1.7625895320170812</v>
      </c>
      <c r="F127">
        <f t="shared" si="8"/>
        <v>3.4600168406118792E-2</v>
      </c>
      <c r="G127">
        <v>0.50965241827203556</v>
      </c>
      <c r="H127">
        <v>0.50965241827203556</v>
      </c>
      <c r="I127" s="16">
        <v>249</v>
      </c>
      <c r="J127">
        <f t="shared" si="9"/>
        <v>-1.3756179669979365</v>
      </c>
    </row>
    <row r="128" spans="1:10" x14ac:dyDescent="0.25">
      <c r="A128" s="1">
        <v>43942</v>
      </c>
      <c r="B128" s="57">
        <v>31.915704999999999</v>
      </c>
      <c r="C128" s="58">
        <f t="shared" si="5"/>
        <v>1.4411089284988281E-2</v>
      </c>
      <c r="D128" s="58">
        <f t="shared" si="6"/>
        <v>0.23232115541625126</v>
      </c>
      <c r="E128" s="58">
        <f t="shared" si="7"/>
        <v>-1.4596345739754488</v>
      </c>
      <c r="F128">
        <f t="shared" si="8"/>
        <v>0.69767802627785303</v>
      </c>
      <c r="G128">
        <v>0.50965241827203556</v>
      </c>
      <c r="H128">
        <v>0.50965241827203556</v>
      </c>
      <c r="I128" s="16">
        <v>251</v>
      </c>
      <c r="J128">
        <f t="shared" si="9"/>
        <v>-1.3866671072951087</v>
      </c>
    </row>
    <row r="129" spans="1:10" x14ac:dyDescent="0.25">
      <c r="A129" s="1">
        <v>43943</v>
      </c>
      <c r="B129" s="57">
        <v>32.280399000000003</v>
      </c>
      <c r="C129" s="58">
        <f t="shared" si="5"/>
        <v>1.142678815962247E-2</v>
      </c>
      <c r="D129" s="58">
        <f t="shared" si="6"/>
        <v>0.22933685429088546</v>
      </c>
      <c r="E129" s="58">
        <f t="shared" si="7"/>
        <v>-1.4725633768221775</v>
      </c>
      <c r="F129">
        <f t="shared" si="8"/>
        <v>0.66206040439964897</v>
      </c>
      <c r="G129">
        <v>0.50965241827203556</v>
      </c>
      <c r="H129">
        <v>0.50965241827203556</v>
      </c>
      <c r="I129" s="16">
        <v>253</v>
      </c>
      <c r="J129">
        <f t="shared" si="9"/>
        <v>-1.3977162475922809</v>
      </c>
    </row>
    <row r="130" spans="1:10" x14ac:dyDescent="0.25">
      <c r="A130" s="1">
        <v>43944</v>
      </c>
      <c r="B130" s="57">
        <v>31.452444</v>
      </c>
      <c r="C130" s="58">
        <f t="shared" si="5"/>
        <v>-2.5648846533774344E-2</v>
      </c>
      <c r="D130" s="58">
        <f t="shared" si="6"/>
        <v>0.19226121959748865</v>
      </c>
      <c r="E130" s="58">
        <f t="shared" si="7"/>
        <v>-1.6489003128844626</v>
      </c>
      <c r="F130">
        <f t="shared" si="8"/>
        <v>0.17337339785723307</v>
      </c>
      <c r="G130">
        <v>0.5132668184923268</v>
      </c>
      <c r="H130">
        <v>0.50965241827203556</v>
      </c>
      <c r="I130" s="16">
        <v>255</v>
      </c>
      <c r="J130">
        <f t="shared" si="9"/>
        <v>-1.4015859051431592</v>
      </c>
    </row>
    <row r="131" spans="1:10" x14ac:dyDescent="0.25">
      <c r="A131" s="1">
        <v>43945</v>
      </c>
      <c r="B131" s="57">
        <v>32.162120999999999</v>
      </c>
      <c r="C131" s="58">
        <f t="shared" ref="C131:C194" si="10">(B131-B130)/B130</f>
        <v>2.2563492999144969E-2</v>
      </c>
      <c r="D131" s="58">
        <f t="shared" ref="D131:D194" si="11">C131+ABS(MIN($C$3:$C$253))+0.1</f>
        <v>0.24047355913040797</v>
      </c>
      <c r="E131" s="58">
        <f t="shared" ref="E131:E194" si="12">LN(D131)</f>
        <v>-1.425145136726008</v>
      </c>
      <c r="F131">
        <f t="shared" ref="F131:F194" si="13">_xlfn.LOGNORM.DIST(D131,$M$4,$M$5,TRUE)</f>
        <v>0.78334511729287282</v>
      </c>
      <c r="G131">
        <v>0.51346596873251604</v>
      </c>
      <c r="H131">
        <v>0.50965241827203556</v>
      </c>
      <c r="I131" s="16">
        <v>257</v>
      </c>
      <c r="J131">
        <f t="shared" ref="J131:J194" si="14">(I131/$M$6)*(LN(G131)+LN(1-H131))</f>
        <v>-1.4121815325095128</v>
      </c>
    </row>
    <row r="132" spans="1:10" x14ac:dyDescent="0.25">
      <c r="A132" s="1">
        <v>43948</v>
      </c>
      <c r="B132" s="57">
        <v>32.674664</v>
      </c>
      <c r="C132" s="58">
        <f t="shared" si="10"/>
        <v>1.5936231320067506E-2</v>
      </c>
      <c r="D132" s="58">
        <f t="shared" si="11"/>
        <v>0.23384629745133048</v>
      </c>
      <c r="E132" s="58">
        <f t="shared" si="12"/>
        <v>-1.4530912279425108</v>
      </c>
      <c r="F132">
        <f t="shared" si="13"/>
        <v>0.71503778723292488</v>
      </c>
      <c r="G132">
        <v>0.51363852408120447</v>
      </c>
      <c r="H132">
        <v>0.49755371694746658</v>
      </c>
      <c r="I132" s="16">
        <v>259</v>
      </c>
      <c r="J132">
        <f t="shared" si="14"/>
        <v>-1.3976734462120466</v>
      </c>
    </row>
    <row r="133" spans="1:10" x14ac:dyDescent="0.25">
      <c r="A133" s="1">
        <v>43949</v>
      </c>
      <c r="B133" s="57">
        <v>35.956913</v>
      </c>
      <c r="C133" s="58">
        <f t="shared" si="10"/>
        <v>0.10045241781216174</v>
      </c>
      <c r="D133" s="58">
        <f t="shared" si="11"/>
        <v>0.3183624839434247</v>
      </c>
      <c r="E133" s="58">
        <f t="shared" si="12"/>
        <v>-1.1445646587648852</v>
      </c>
      <c r="F133">
        <f t="shared" si="13"/>
        <v>0.99839015760991479</v>
      </c>
      <c r="G133">
        <v>0.51381415471442204</v>
      </c>
      <c r="H133">
        <v>0.4967731397123023</v>
      </c>
      <c r="I133" s="16">
        <v>261</v>
      </c>
      <c r="J133">
        <f t="shared" si="14"/>
        <v>-1.4064966003145709</v>
      </c>
    </row>
    <row r="134" spans="1:10" x14ac:dyDescent="0.25">
      <c r="A134" s="1">
        <v>43950</v>
      </c>
      <c r="B134" s="57">
        <v>34.409427999999998</v>
      </c>
      <c r="C134" s="58">
        <f t="shared" si="10"/>
        <v>-4.3037204000243343E-2</v>
      </c>
      <c r="D134" s="58">
        <f t="shared" si="11"/>
        <v>0.17487286213101966</v>
      </c>
      <c r="E134" s="58">
        <f t="shared" si="12"/>
        <v>-1.7436960711976257</v>
      </c>
      <c r="F134">
        <f t="shared" si="13"/>
        <v>4.7311521914814039E-2</v>
      </c>
      <c r="G134">
        <v>0.5175204485822662</v>
      </c>
      <c r="H134">
        <v>0.496521261513856</v>
      </c>
      <c r="I134" s="16">
        <v>263</v>
      </c>
      <c r="J134">
        <f t="shared" si="14"/>
        <v>-1.4092190014511106</v>
      </c>
    </row>
    <row r="135" spans="1:10" x14ac:dyDescent="0.25">
      <c r="A135" s="1">
        <v>43951</v>
      </c>
      <c r="B135" s="57">
        <v>35.079678000000001</v>
      </c>
      <c r="C135" s="58">
        <f t="shared" si="10"/>
        <v>1.9478673112497045E-2</v>
      </c>
      <c r="D135" s="58">
        <f t="shared" si="11"/>
        <v>0.23738873924376003</v>
      </c>
      <c r="E135" s="58">
        <f t="shared" si="12"/>
        <v>-1.438056231614143</v>
      </c>
      <c r="F135">
        <f t="shared" si="13"/>
        <v>0.75302378725174979</v>
      </c>
      <c r="G135">
        <v>0.5190733272564152</v>
      </c>
      <c r="H135">
        <v>0.49291982494730285</v>
      </c>
      <c r="I135" s="16">
        <v>265</v>
      </c>
      <c r="J135">
        <f t="shared" si="14"/>
        <v>-1.4092470599032028</v>
      </c>
    </row>
    <row r="136" spans="1:10" x14ac:dyDescent="0.25">
      <c r="A136" s="1">
        <v>43955</v>
      </c>
      <c r="B136" s="57">
        <v>35.582363000000001</v>
      </c>
      <c r="C136" s="58">
        <f t="shared" si="10"/>
        <v>1.4329806562078466E-2</v>
      </c>
      <c r="D136" s="58">
        <f t="shared" si="11"/>
        <v>0.23223987269334145</v>
      </c>
      <c r="E136" s="58">
        <f t="shared" si="12"/>
        <v>-1.4599845074344391</v>
      </c>
      <c r="F136">
        <f t="shared" si="13"/>
        <v>0.69673641428619493</v>
      </c>
      <c r="G136">
        <v>0.52028666340056762</v>
      </c>
      <c r="H136">
        <v>0.48184518742168581</v>
      </c>
      <c r="I136" s="16">
        <v>267</v>
      </c>
      <c r="J136">
        <f t="shared" si="14"/>
        <v>-1.3944171363873124</v>
      </c>
    </row>
    <row r="137" spans="1:10" x14ac:dyDescent="0.25">
      <c r="A137" s="1">
        <v>43956</v>
      </c>
      <c r="B137" s="57">
        <v>35.168385000000001</v>
      </c>
      <c r="C137" s="58">
        <f t="shared" si="10"/>
        <v>-1.1634359415646459E-2</v>
      </c>
      <c r="D137" s="58">
        <f t="shared" si="11"/>
        <v>0.20627570671561651</v>
      </c>
      <c r="E137" s="58">
        <f t="shared" si="12"/>
        <v>-1.5785416229129232</v>
      </c>
      <c r="F137">
        <f t="shared" si="13"/>
        <v>0.34506789146864869</v>
      </c>
      <c r="G137">
        <v>0.52662128287085841</v>
      </c>
      <c r="H137">
        <v>0.48031125220737986</v>
      </c>
      <c r="I137" s="16">
        <v>269</v>
      </c>
      <c r="J137">
        <f t="shared" si="14"/>
        <v>-1.3887246378588021</v>
      </c>
    </row>
    <row r="138" spans="1:10" x14ac:dyDescent="0.25">
      <c r="A138" s="1">
        <v>43957</v>
      </c>
      <c r="B138" s="57">
        <v>34.448853</v>
      </c>
      <c r="C138" s="58">
        <f t="shared" si="10"/>
        <v>-2.0459625882735331E-2</v>
      </c>
      <c r="D138" s="58">
        <f t="shared" si="11"/>
        <v>0.19745044024852765</v>
      </c>
      <c r="E138" s="58">
        <f t="shared" si="12"/>
        <v>-1.6222676615810216</v>
      </c>
      <c r="F138">
        <f t="shared" si="13"/>
        <v>0.23096790676911297</v>
      </c>
      <c r="G138">
        <v>0.53042492144241238</v>
      </c>
      <c r="H138">
        <v>0.47997470191633096</v>
      </c>
      <c r="I138" s="16">
        <v>271</v>
      </c>
      <c r="J138">
        <f t="shared" si="14"/>
        <v>-1.3905805439148304</v>
      </c>
    </row>
    <row r="139" spans="1:10" x14ac:dyDescent="0.25">
      <c r="A139" s="1">
        <v>43958</v>
      </c>
      <c r="B139" s="57">
        <v>34.369999</v>
      </c>
      <c r="C139" s="58">
        <f t="shared" si="10"/>
        <v>-2.2890167054328268E-3</v>
      </c>
      <c r="D139" s="58">
        <f t="shared" si="11"/>
        <v>0.21562104942583016</v>
      </c>
      <c r="E139" s="58">
        <f t="shared" si="12"/>
        <v>-1.53423281286775</v>
      </c>
      <c r="F139">
        <f t="shared" si="13"/>
        <v>0.47719801709786497</v>
      </c>
      <c r="G139">
        <v>0.53329376619562874</v>
      </c>
      <c r="H139">
        <v>0.47719801709786497</v>
      </c>
      <c r="I139" s="16">
        <v>273</v>
      </c>
      <c r="J139">
        <f t="shared" si="14"/>
        <v>-1.3891842705196422</v>
      </c>
    </row>
    <row r="140" spans="1:10" x14ac:dyDescent="0.25">
      <c r="A140" s="1">
        <v>43959</v>
      </c>
      <c r="B140" s="57">
        <v>34.5</v>
      </c>
      <c r="C140" s="58">
        <f t="shared" si="10"/>
        <v>3.7823975496769735E-3</v>
      </c>
      <c r="D140" s="58">
        <f t="shared" si="11"/>
        <v>0.22169246368093998</v>
      </c>
      <c r="E140" s="58">
        <f t="shared" si="12"/>
        <v>-1.5064641562577294</v>
      </c>
      <c r="F140">
        <f t="shared" si="13"/>
        <v>0.56230782721321249</v>
      </c>
      <c r="G140">
        <v>0.53761607254321886</v>
      </c>
      <c r="H140">
        <v>0.47535678829513767</v>
      </c>
      <c r="I140" s="16">
        <v>275</v>
      </c>
      <c r="J140">
        <f t="shared" si="14"/>
        <v>-1.3866655192281105</v>
      </c>
    </row>
    <row r="141" spans="1:10" x14ac:dyDescent="0.25">
      <c r="A141" s="1">
        <v>43962</v>
      </c>
      <c r="B141" s="57">
        <v>36.330002</v>
      </c>
      <c r="C141" s="58">
        <f t="shared" si="10"/>
        <v>5.304353623188407E-2</v>
      </c>
      <c r="D141" s="58">
        <f t="shared" si="11"/>
        <v>0.27095360236314703</v>
      </c>
      <c r="E141" s="58">
        <f t="shared" si="12"/>
        <v>-1.305807681752446</v>
      </c>
      <c r="F141">
        <f t="shared" si="13"/>
        <v>0.95574050556684353</v>
      </c>
      <c r="G141">
        <v>0.53871807765624824</v>
      </c>
      <c r="H141">
        <v>0.47338370843408101</v>
      </c>
      <c r="I141" s="16">
        <v>277</v>
      </c>
      <c r="J141">
        <f t="shared" si="14"/>
        <v>-1.390347961814393</v>
      </c>
    </row>
    <row r="142" spans="1:10" x14ac:dyDescent="0.25">
      <c r="A142" s="1">
        <v>43963</v>
      </c>
      <c r="B142" s="57">
        <v>37.110000999999997</v>
      </c>
      <c r="C142" s="58">
        <f t="shared" si="10"/>
        <v>2.1469830912753503E-2</v>
      </c>
      <c r="D142" s="58">
        <f t="shared" si="11"/>
        <v>0.23937989704401649</v>
      </c>
      <c r="E142" s="58">
        <f t="shared" si="12"/>
        <v>-1.4297034616313469</v>
      </c>
      <c r="F142">
        <f t="shared" si="13"/>
        <v>0.77289354554761269</v>
      </c>
      <c r="G142">
        <v>0.54881322660160325</v>
      </c>
      <c r="H142">
        <v>0.46626356084389864</v>
      </c>
      <c r="I142" s="16">
        <v>279</v>
      </c>
      <c r="J142">
        <f t="shared" si="14"/>
        <v>-1.3648215630685985</v>
      </c>
    </row>
    <row r="143" spans="1:10" x14ac:dyDescent="0.25">
      <c r="A143" s="1">
        <v>43964</v>
      </c>
      <c r="B143" s="57">
        <v>36.610000999999997</v>
      </c>
      <c r="C143" s="58">
        <f t="shared" si="10"/>
        <v>-1.3473456926072302E-2</v>
      </c>
      <c r="D143" s="58">
        <f t="shared" si="11"/>
        <v>0.20443660920519069</v>
      </c>
      <c r="E143" s="58">
        <f t="shared" si="12"/>
        <v>-1.5874973309895573</v>
      </c>
      <c r="F143">
        <f t="shared" si="13"/>
        <v>0.32000259306904544</v>
      </c>
      <c r="G143">
        <v>0.55876646354944737</v>
      </c>
      <c r="H143">
        <v>0.46237096064866645</v>
      </c>
      <c r="I143" s="16">
        <v>281</v>
      </c>
      <c r="J143">
        <f t="shared" si="14"/>
        <v>-1.3463484072205598</v>
      </c>
    </row>
    <row r="144" spans="1:10" x14ac:dyDescent="0.25">
      <c r="A144" s="1">
        <v>43965</v>
      </c>
      <c r="B144" s="57">
        <v>35.669998</v>
      </c>
      <c r="C144" s="58">
        <f t="shared" si="10"/>
        <v>-2.5676126039985557E-2</v>
      </c>
      <c r="D144" s="58">
        <f t="shared" si="11"/>
        <v>0.19223394009127742</v>
      </c>
      <c r="E144" s="58">
        <f t="shared" si="12"/>
        <v>-1.6490422106720919</v>
      </c>
      <c r="F144">
        <f t="shared" si="13"/>
        <v>0.17309330916715945</v>
      </c>
      <c r="G144">
        <v>0.55940239394465263</v>
      </c>
      <c r="H144">
        <v>0.45560571595585064</v>
      </c>
      <c r="I144" s="16">
        <v>283</v>
      </c>
      <c r="J144">
        <f t="shared" si="14"/>
        <v>-1.3405492693754884</v>
      </c>
    </row>
    <row r="145" spans="1:10" x14ac:dyDescent="0.25">
      <c r="A145" s="1">
        <v>43966</v>
      </c>
      <c r="B145" s="57">
        <v>35.599997999999999</v>
      </c>
      <c r="C145" s="58">
        <f t="shared" si="10"/>
        <v>-1.9624335274703486E-3</v>
      </c>
      <c r="D145" s="58">
        <f t="shared" si="11"/>
        <v>0.21594763260379263</v>
      </c>
      <c r="E145" s="58">
        <f t="shared" si="12"/>
        <v>-1.5327193423408079</v>
      </c>
      <c r="F145">
        <f t="shared" si="13"/>
        <v>0.48184518742168581</v>
      </c>
      <c r="G145">
        <v>0.56024608457211977</v>
      </c>
      <c r="H145">
        <v>0.45507994949555586</v>
      </c>
      <c r="I145" s="16">
        <v>285</v>
      </c>
      <c r="J145">
        <f t="shared" si="14"/>
        <v>-1.3472158316185818</v>
      </c>
    </row>
    <row r="146" spans="1:10" x14ac:dyDescent="0.25">
      <c r="A146" s="1">
        <v>43969</v>
      </c>
      <c r="B146" s="57">
        <v>37</v>
      </c>
      <c r="C146" s="58">
        <f t="shared" si="10"/>
        <v>3.9325901085724799E-2</v>
      </c>
      <c r="D146" s="58">
        <f t="shared" si="11"/>
        <v>0.25723596721698783</v>
      </c>
      <c r="E146" s="58">
        <f t="shared" si="12"/>
        <v>-1.3577614549609409</v>
      </c>
      <c r="F146">
        <f t="shared" si="13"/>
        <v>0.90368868495202903</v>
      </c>
      <c r="G146">
        <v>0.56111743678812931</v>
      </c>
      <c r="H146">
        <v>0.45493680656354729</v>
      </c>
      <c r="I146" s="16">
        <v>287</v>
      </c>
      <c r="J146">
        <f t="shared" si="14"/>
        <v>-1.3545926626200573</v>
      </c>
    </row>
    <row r="147" spans="1:10" x14ac:dyDescent="0.25">
      <c r="A147" s="1">
        <v>43970</v>
      </c>
      <c r="B147" s="57">
        <v>35.990001999999997</v>
      </c>
      <c r="C147" s="58">
        <f t="shared" si="10"/>
        <v>-2.7297243243243327E-2</v>
      </c>
      <c r="D147" s="58">
        <f t="shared" si="11"/>
        <v>0.19061282288801967</v>
      </c>
      <c r="E147" s="58">
        <f t="shared" si="12"/>
        <v>-1.6575110135925708</v>
      </c>
      <c r="F147">
        <f t="shared" si="13"/>
        <v>0.15690012480538568</v>
      </c>
      <c r="G147">
        <v>0.56181314383469805</v>
      </c>
      <c r="H147">
        <v>0.45458507711370161</v>
      </c>
      <c r="I147" s="16">
        <v>289</v>
      </c>
      <c r="J147">
        <f t="shared" si="14"/>
        <v>-1.3618628935961001</v>
      </c>
    </row>
    <row r="148" spans="1:10" x14ac:dyDescent="0.25">
      <c r="A148" s="1">
        <v>43971</v>
      </c>
      <c r="B148" s="57">
        <v>35.880001</v>
      </c>
      <c r="C148" s="58">
        <f t="shared" si="10"/>
        <v>-3.0564321724682571E-3</v>
      </c>
      <c r="D148" s="58">
        <f t="shared" si="11"/>
        <v>0.21485363395879473</v>
      </c>
      <c r="E148" s="58">
        <f t="shared" si="12"/>
        <v>-1.5377982549698237</v>
      </c>
      <c r="F148">
        <f t="shared" si="13"/>
        <v>0.46626356084389864</v>
      </c>
      <c r="G148">
        <v>0.56230782721321249</v>
      </c>
      <c r="H148">
        <v>0.45412255938505069</v>
      </c>
      <c r="I148" s="16">
        <v>291</v>
      </c>
      <c r="J148">
        <f t="shared" si="14"/>
        <v>-1.3692844311862438</v>
      </c>
    </row>
    <row r="149" spans="1:10" x14ac:dyDescent="0.25">
      <c r="A149" s="1">
        <v>43972</v>
      </c>
      <c r="B149" s="57">
        <v>35.689999</v>
      </c>
      <c r="C149" s="58">
        <f t="shared" si="10"/>
        <v>-5.2954848022440069E-3</v>
      </c>
      <c r="D149" s="58">
        <f t="shared" si="11"/>
        <v>0.21261458132901898</v>
      </c>
      <c r="E149" s="58">
        <f t="shared" si="12"/>
        <v>-1.5482742296829151</v>
      </c>
      <c r="F149">
        <f t="shared" si="13"/>
        <v>0.43431338005800657</v>
      </c>
      <c r="G149">
        <v>0.56719921976993404</v>
      </c>
      <c r="H149">
        <v>0.45133758722648826</v>
      </c>
      <c r="I149" s="16">
        <v>293</v>
      </c>
      <c r="J149">
        <f t="shared" si="14"/>
        <v>-1.3626444993966622</v>
      </c>
    </row>
    <row r="150" spans="1:10" x14ac:dyDescent="0.25">
      <c r="A150" s="1">
        <v>43973</v>
      </c>
      <c r="B150" s="57">
        <v>35.540000999999997</v>
      </c>
      <c r="C150" s="58">
        <f t="shared" si="10"/>
        <v>-4.202802023054235E-3</v>
      </c>
      <c r="D150" s="58">
        <f t="shared" si="11"/>
        <v>0.21370726410820876</v>
      </c>
      <c r="E150" s="58">
        <f t="shared" si="12"/>
        <v>-1.5431481251514176</v>
      </c>
      <c r="F150">
        <f t="shared" si="13"/>
        <v>0.44990686018648446</v>
      </c>
      <c r="G150">
        <v>0.56928914704280409</v>
      </c>
      <c r="H150">
        <v>0.44990686018648446</v>
      </c>
      <c r="I150" s="16">
        <v>295</v>
      </c>
      <c r="J150">
        <f t="shared" si="14"/>
        <v>-1.3645624329765189</v>
      </c>
    </row>
    <row r="151" spans="1:10" x14ac:dyDescent="0.25">
      <c r="A151" s="1">
        <v>43976</v>
      </c>
      <c r="B151" s="57">
        <v>35.259998000000003</v>
      </c>
      <c r="C151" s="58">
        <f t="shared" si="10"/>
        <v>-7.8785310107333303E-3</v>
      </c>
      <c r="D151" s="58">
        <f t="shared" si="11"/>
        <v>0.21003153512052966</v>
      </c>
      <c r="E151" s="58">
        <f t="shared" si="12"/>
        <v>-1.5604975922980224</v>
      </c>
      <c r="F151">
        <f t="shared" si="13"/>
        <v>0.39758336372468284</v>
      </c>
      <c r="G151">
        <v>0.5705008426781677</v>
      </c>
      <c r="H151">
        <v>0.4489147187110723</v>
      </c>
      <c r="I151" s="16">
        <v>297</v>
      </c>
      <c r="J151">
        <f t="shared" si="14"/>
        <v>-1.3691656679659885</v>
      </c>
    </row>
    <row r="152" spans="1:10" x14ac:dyDescent="0.25">
      <c r="A152" s="1">
        <v>43977</v>
      </c>
      <c r="B152" s="57">
        <v>35.830002</v>
      </c>
      <c r="C152" s="58">
        <f t="shared" si="10"/>
        <v>1.6165741132486658E-2</v>
      </c>
      <c r="D152" s="58">
        <f t="shared" si="11"/>
        <v>0.23407580726374963</v>
      </c>
      <c r="E152" s="58">
        <f t="shared" si="12"/>
        <v>-1.4521102534234125</v>
      </c>
      <c r="F152">
        <f t="shared" si="13"/>
        <v>0.71759881255904845</v>
      </c>
      <c r="G152">
        <v>0.57079502129318116</v>
      </c>
      <c r="H152">
        <v>0.44647791416045501</v>
      </c>
      <c r="I152" s="16">
        <v>299</v>
      </c>
      <c r="J152">
        <f t="shared" si="14"/>
        <v>-1.3725157116636784</v>
      </c>
    </row>
    <row r="153" spans="1:10" x14ac:dyDescent="0.25">
      <c r="A153" s="1">
        <v>43978</v>
      </c>
      <c r="B153" s="57">
        <v>36.029998999999997</v>
      </c>
      <c r="C153" s="58">
        <f t="shared" si="10"/>
        <v>5.5818305564145996E-3</v>
      </c>
      <c r="D153" s="58">
        <f t="shared" si="11"/>
        <v>0.2234918966876776</v>
      </c>
      <c r="E153" s="58">
        <f t="shared" si="12"/>
        <v>-1.4983801220167665</v>
      </c>
      <c r="F153">
        <f t="shared" si="13"/>
        <v>0.58672398920324209</v>
      </c>
      <c r="G153">
        <v>0.57153259624339237</v>
      </c>
      <c r="H153">
        <v>0.44608102734851185</v>
      </c>
      <c r="I153" s="16">
        <v>301</v>
      </c>
      <c r="J153">
        <f t="shared" si="14"/>
        <v>-1.3792882766973507</v>
      </c>
    </row>
    <row r="154" spans="1:10" x14ac:dyDescent="0.25">
      <c r="A154" s="1">
        <v>43979</v>
      </c>
      <c r="B154" s="57">
        <v>35.130001</v>
      </c>
      <c r="C154" s="58">
        <f t="shared" si="10"/>
        <v>-2.4979129197311292E-2</v>
      </c>
      <c r="D154" s="58">
        <f t="shared" si="11"/>
        <v>0.19293093693395169</v>
      </c>
      <c r="E154" s="58">
        <f t="shared" si="12"/>
        <v>-1.6454229938376197</v>
      </c>
      <c r="F154">
        <f t="shared" si="13"/>
        <v>0.18032720711552325</v>
      </c>
      <c r="G154">
        <v>0.57321769385994625</v>
      </c>
      <c r="H154">
        <v>0.44582498594148523</v>
      </c>
      <c r="I154" s="16">
        <v>303</v>
      </c>
      <c r="J154">
        <f t="shared" si="14"/>
        <v>-1.384341145440553</v>
      </c>
    </row>
    <row r="155" spans="1:10" x14ac:dyDescent="0.25">
      <c r="A155" s="1">
        <v>43980</v>
      </c>
      <c r="B155" s="57">
        <v>34.669998</v>
      </c>
      <c r="C155" s="58">
        <f t="shared" si="10"/>
        <v>-1.3094306487494845E-2</v>
      </c>
      <c r="D155" s="58">
        <f t="shared" si="11"/>
        <v>0.20481575964376814</v>
      </c>
      <c r="E155" s="58">
        <f t="shared" si="12"/>
        <v>-1.5856444373918037</v>
      </c>
      <c r="F155">
        <f t="shared" si="13"/>
        <v>0.32512623467253465</v>
      </c>
      <c r="G155">
        <v>0.57912112956278139</v>
      </c>
      <c r="H155">
        <v>0.43431338005800657</v>
      </c>
      <c r="I155" s="16">
        <v>305</v>
      </c>
      <c r="J155">
        <f t="shared" si="14"/>
        <v>-1.3560453686528702</v>
      </c>
    </row>
    <row r="156" spans="1:10" x14ac:dyDescent="0.25">
      <c r="A156" s="1">
        <v>43983</v>
      </c>
      <c r="B156" s="57">
        <v>36.389999000000003</v>
      </c>
      <c r="C156" s="58">
        <f t="shared" si="10"/>
        <v>4.961064606926148E-2</v>
      </c>
      <c r="D156" s="58">
        <f t="shared" si="11"/>
        <v>0.26752071220052442</v>
      </c>
      <c r="E156" s="58">
        <f t="shared" si="12"/>
        <v>-1.3185582868565224</v>
      </c>
      <c r="F156">
        <f t="shared" si="13"/>
        <v>0.94575251278387684</v>
      </c>
      <c r="G156">
        <v>0.57993325542213048</v>
      </c>
      <c r="H156">
        <v>0.42866041112074194</v>
      </c>
      <c r="I156" s="16">
        <v>307</v>
      </c>
      <c r="J156">
        <f t="shared" si="14"/>
        <v>-1.3510614740333109</v>
      </c>
    </row>
    <row r="157" spans="1:10" x14ac:dyDescent="0.25">
      <c r="A157" s="1">
        <v>43984</v>
      </c>
      <c r="B157" s="57">
        <v>37.040000999999997</v>
      </c>
      <c r="C157" s="58">
        <f t="shared" si="10"/>
        <v>1.786210546474578E-2</v>
      </c>
      <c r="D157" s="58">
        <f t="shared" si="11"/>
        <v>0.23577217159600877</v>
      </c>
      <c r="E157" s="58">
        <f t="shared" si="12"/>
        <v>-1.4448893148238731</v>
      </c>
      <c r="F157">
        <f t="shared" si="13"/>
        <v>0.73610203510748928</v>
      </c>
      <c r="G157">
        <v>0.58672398920324209</v>
      </c>
      <c r="H157">
        <v>0.42673202913712638</v>
      </c>
      <c r="I157" s="16">
        <v>309</v>
      </c>
      <c r="J157">
        <f t="shared" si="14"/>
        <v>-1.3413835072086988</v>
      </c>
    </row>
    <row r="158" spans="1:10" x14ac:dyDescent="0.25">
      <c r="A158" s="1">
        <v>43985</v>
      </c>
      <c r="B158" s="57">
        <v>36.560001</v>
      </c>
      <c r="C158" s="58">
        <f t="shared" si="10"/>
        <v>-1.2958962933073272E-2</v>
      </c>
      <c r="D158" s="58">
        <f t="shared" si="11"/>
        <v>0.20495110319818971</v>
      </c>
      <c r="E158" s="58">
        <f t="shared" si="12"/>
        <v>-1.5849838492788235</v>
      </c>
      <c r="F158">
        <f t="shared" si="13"/>
        <v>0.32696099119574407</v>
      </c>
      <c r="G158">
        <v>0.59010966209966031</v>
      </c>
      <c r="H158">
        <v>0.42615614307865241</v>
      </c>
      <c r="I158" s="16">
        <v>311</v>
      </c>
      <c r="J158">
        <f t="shared" si="14"/>
        <v>-1.3416922087983669</v>
      </c>
    </row>
    <row r="159" spans="1:10" x14ac:dyDescent="0.25">
      <c r="A159" s="1">
        <v>43986</v>
      </c>
      <c r="B159" s="57">
        <v>35.860000999999997</v>
      </c>
      <c r="C159" s="58">
        <f t="shared" si="10"/>
        <v>-1.9146607791394831E-2</v>
      </c>
      <c r="D159" s="58">
        <f t="shared" si="11"/>
        <v>0.19876345833986814</v>
      </c>
      <c r="E159" s="58">
        <f t="shared" si="12"/>
        <v>-1.6156398128226719</v>
      </c>
      <c r="F159">
        <f t="shared" si="13"/>
        <v>0.24680360172186772</v>
      </c>
      <c r="G159">
        <v>0.59047166281326768</v>
      </c>
      <c r="H159">
        <v>0.42599674934692028</v>
      </c>
      <c r="I159" s="16">
        <v>313</v>
      </c>
      <c r="J159">
        <f t="shared" si="14"/>
        <v>-1.349209385759419</v>
      </c>
    </row>
    <row r="160" spans="1:10" x14ac:dyDescent="0.25">
      <c r="A160" s="1">
        <v>43987</v>
      </c>
      <c r="B160" s="57">
        <v>35.270000000000003</v>
      </c>
      <c r="C160" s="58">
        <f t="shared" si="10"/>
        <v>-1.6452899708507922E-2</v>
      </c>
      <c r="D160" s="58">
        <f t="shared" si="11"/>
        <v>0.20145716642275507</v>
      </c>
      <c r="E160" s="58">
        <f t="shared" si="12"/>
        <v>-1.6021784937767083</v>
      </c>
      <c r="F160">
        <f t="shared" si="13"/>
        <v>0.28067488927708145</v>
      </c>
      <c r="G160">
        <v>0.5911945112363064</v>
      </c>
      <c r="H160">
        <v>0.42278270584270528</v>
      </c>
      <c r="I160" s="16">
        <v>315</v>
      </c>
      <c r="J160">
        <f t="shared" si="14"/>
        <v>-1.3492876709940234</v>
      </c>
    </row>
    <row r="161" spans="1:10" x14ac:dyDescent="0.25">
      <c r="A161" s="1">
        <v>43990</v>
      </c>
      <c r="B161" s="57">
        <v>36.259998000000003</v>
      </c>
      <c r="C161" s="58">
        <f t="shared" si="10"/>
        <v>2.8069123901332572E-2</v>
      </c>
      <c r="D161" s="58">
        <f t="shared" si="11"/>
        <v>0.24597919003259555</v>
      </c>
      <c r="E161" s="58">
        <f t="shared" si="12"/>
        <v>-1.4025083399914273</v>
      </c>
      <c r="F161">
        <f t="shared" si="13"/>
        <v>0.83096863261079301</v>
      </c>
      <c r="G161">
        <v>0.59358685383264809</v>
      </c>
      <c r="H161">
        <v>0.42275505525101059</v>
      </c>
      <c r="I161" s="16">
        <v>317</v>
      </c>
      <c r="J161">
        <f t="shared" si="14"/>
        <v>-1.3526937136202342</v>
      </c>
    </row>
    <row r="162" spans="1:10" x14ac:dyDescent="0.25">
      <c r="A162" s="1">
        <v>43991</v>
      </c>
      <c r="B162" s="57">
        <v>35.560001</v>
      </c>
      <c r="C162" s="58">
        <f t="shared" si="10"/>
        <v>-1.930493763402864E-2</v>
      </c>
      <c r="D162" s="58">
        <f t="shared" si="11"/>
        <v>0.19860512849723433</v>
      </c>
      <c r="E162" s="58">
        <f t="shared" si="12"/>
        <v>-1.6164367044555652</v>
      </c>
      <c r="F162">
        <f t="shared" si="13"/>
        <v>0.24486937754604921</v>
      </c>
      <c r="G162">
        <v>0.59623287426735816</v>
      </c>
      <c r="H162">
        <v>0.41760703112756092</v>
      </c>
      <c r="I162" s="16">
        <v>319</v>
      </c>
      <c r="J162">
        <f t="shared" si="14"/>
        <v>-1.3442911825020536</v>
      </c>
    </row>
    <row r="163" spans="1:10" x14ac:dyDescent="0.25">
      <c r="A163" s="1">
        <v>43992</v>
      </c>
      <c r="B163" s="57">
        <v>35.330002</v>
      </c>
      <c r="C163" s="58">
        <f t="shared" si="10"/>
        <v>-6.4679132039394318E-3</v>
      </c>
      <c r="D163" s="58">
        <f t="shared" si="11"/>
        <v>0.21144215292732355</v>
      </c>
      <c r="E163" s="58">
        <f t="shared" si="12"/>
        <v>-1.5538038265239635</v>
      </c>
      <c r="F163">
        <f t="shared" si="13"/>
        <v>0.41760703112756092</v>
      </c>
      <c r="G163">
        <v>0.59781555605007075</v>
      </c>
      <c r="H163">
        <v>0.41510743988268839</v>
      </c>
      <c r="I163" s="16">
        <v>321</v>
      </c>
      <c r="J163">
        <f t="shared" si="14"/>
        <v>-1.3438519384203904</v>
      </c>
    </row>
    <row r="164" spans="1:10" x14ac:dyDescent="0.25">
      <c r="A164" s="1">
        <v>43993</v>
      </c>
      <c r="B164" s="57">
        <v>34.509998000000003</v>
      </c>
      <c r="C164" s="58">
        <f t="shared" si="10"/>
        <v>-2.3209848671958674E-2</v>
      </c>
      <c r="D164" s="58">
        <f t="shared" si="11"/>
        <v>0.19470021745930433</v>
      </c>
      <c r="E164" s="58">
        <f t="shared" si="12"/>
        <v>-1.6362942497103883</v>
      </c>
      <c r="F164">
        <f t="shared" si="13"/>
        <v>0.19940050686386773</v>
      </c>
      <c r="G164">
        <v>0.59966872441043217</v>
      </c>
      <c r="H164">
        <v>0.40726915289993126</v>
      </c>
      <c r="I164" s="16">
        <v>323</v>
      </c>
      <c r="J164">
        <f t="shared" si="14"/>
        <v>-1.3311110131346333</v>
      </c>
    </row>
    <row r="165" spans="1:10" x14ac:dyDescent="0.25">
      <c r="A165" s="1">
        <v>43994</v>
      </c>
      <c r="B165" s="57">
        <v>35.090000000000003</v>
      </c>
      <c r="C165" s="58">
        <f t="shared" si="10"/>
        <v>1.6806781617315664E-2</v>
      </c>
      <c r="D165" s="58">
        <f t="shared" si="11"/>
        <v>0.23471684774857865</v>
      </c>
      <c r="E165" s="58">
        <f t="shared" si="12"/>
        <v>-1.4493753945149903</v>
      </c>
      <c r="F165">
        <f t="shared" si="13"/>
        <v>0.72467966112345139</v>
      </c>
      <c r="G165">
        <v>0.60024301539604275</v>
      </c>
      <c r="H165">
        <v>0.40703855719673637</v>
      </c>
      <c r="I165" s="16">
        <v>325</v>
      </c>
      <c r="J165">
        <f t="shared" si="14"/>
        <v>-1.3376101171361781</v>
      </c>
    </row>
    <row r="166" spans="1:10" x14ac:dyDescent="0.25">
      <c r="A166" s="1">
        <v>43997</v>
      </c>
      <c r="B166" s="57">
        <v>35.159999999999997</v>
      </c>
      <c r="C166" s="58">
        <f t="shared" si="10"/>
        <v>1.9948703334281325E-3</v>
      </c>
      <c r="D166" s="58">
        <f t="shared" si="11"/>
        <v>0.21990493646469111</v>
      </c>
      <c r="E166" s="58">
        <f t="shared" si="12"/>
        <v>-1.5145599329935753</v>
      </c>
      <c r="F166">
        <f t="shared" si="13"/>
        <v>0.53761607254321886</v>
      </c>
      <c r="G166">
        <v>0.60289278084939746</v>
      </c>
      <c r="H166">
        <v>0.40027262572002165</v>
      </c>
      <c r="I166" s="16">
        <v>327</v>
      </c>
      <c r="J166">
        <f t="shared" si="14"/>
        <v>-1.3253218945843834</v>
      </c>
    </row>
    <row r="167" spans="1:10" x14ac:dyDescent="0.25">
      <c r="A167" s="1">
        <v>43998</v>
      </c>
      <c r="B167" s="57">
        <v>35.650002000000001</v>
      </c>
      <c r="C167" s="58">
        <f t="shared" si="10"/>
        <v>1.3936348122867011E-2</v>
      </c>
      <c r="D167" s="58">
        <f t="shared" si="11"/>
        <v>0.23184641425413</v>
      </c>
      <c r="E167" s="58">
        <f t="shared" si="12"/>
        <v>-1.4616801340648677</v>
      </c>
      <c r="F167">
        <f t="shared" si="13"/>
        <v>0.69215532453279638</v>
      </c>
      <c r="G167">
        <v>0.60472821863363346</v>
      </c>
      <c r="H167">
        <v>0.39758336372468284</v>
      </c>
      <c r="I167" s="16">
        <v>329</v>
      </c>
      <c r="J167">
        <f t="shared" si="14"/>
        <v>-1.3235789718002462</v>
      </c>
    </row>
    <row r="168" spans="1:10" x14ac:dyDescent="0.25">
      <c r="A168" s="1">
        <v>43999</v>
      </c>
      <c r="B168" s="57">
        <v>37.540000999999997</v>
      </c>
      <c r="C168" s="58">
        <f t="shared" si="10"/>
        <v>5.3015396745279171E-2</v>
      </c>
      <c r="D168" s="58">
        <f t="shared" si="11"/>
        <v>0.27092546287654218</v>
      </c>
      <c r="E168" s="58">
        <f t="shared" si="12"/>
        <v>-1.3059115406701833</v>
      </c>
      <c r="F168">
        <f t="shared" si="13"/>
        <v>0.95566559153209629</v>
      </c>
      <c r="G168">
        <v>0.60648848038032332</v>
      </c>
      <c r="H168">
        <v>0.39524542572626525</v>
      </c>
      <c r="I168" s="16">
        <v>331</v>
      </c>
      <c r="J168">
        <f t="shared" si="14"/>
        <v>-1.3226840574004808</v>
      </c>
    </row>
    <row r="169" spans="1:10" x14ac:dyDescent="0.25">
      <c r="A169" s="1">
        <v>44000</v>
      </c>
      <c r="B169" s="57">
        <v>37.020000000000003</v>
      </c>
      <c r="C169" s="58">
        <f t="shared" si="10"/>
        <v>-1.3851917585191154E-2</v>
      </c>
      <c r="D169" s="58">
        <f t="shared" si="11"/>
        <v>0.20405814854607185</v>
      </c>
      <c r="E169" s="58">
        <f t="shared" si="12"/>
        <v>-1.5893502838621336</v>
      </c>
      <c r="F169">
        <f t="shared" si="13"/>
        <v>0.31491289370038666</v>
      </c>
      <c r="G169">
        <v>0.60835539510456238</v>
      </c>
      <c r="H169">
        <v>0.38721156539420981</v>
      </c>
      <c r="I169" s="16">
        <v>333</v>
      </c>
      <c r="J169">
        <f t="shared" si="14"/>
        <v>-1.3090900910517764</v>
      </c>
    </row>
    <row r="170" spans="1:10" x14ac:dyDescent="0.25">
      <c r="A170" s="1">
        <v>44001</v>
      </c>
      <c r="B170" s="57">
        <v>37.830002</v>
      </c>
      <c r="C170" s="58">
        <f t="shared" si="10"/>
        <v>2.1880118854673072E-2</v>
      </c>
      <c r="D170" s="58">
        <f t="shared" si="11"/>
        <v>0.23979018498593604</v>
      </c>
      <c r="E170" s="58">
        <f t="shared" si="12"/>
        <v>-1.4279909672266453</v>
      </c>
      <c r="F170">
        <f t="shared" si="13"/>
        <v>0.77685299930869511</v>
      </c>
      <c r="G170">
        <v>0.6334983553911705</v>
      </c>
      <c r="H170">
        <v>0.38321981023746415</v>
      </c>
      <c r="I170" s="16">
        <v>335</v>
      </c>
      <c r="J170">
        <f t="shared" si="14"/>
        <v>-1.2542352623602564</v>
      </c>
    </row>
    <row r="171" spans="1:10" x14ac:dyDescent="0.25">
      <c r="A171" s="1">
        <v>44004</v>
      </c>
      <c r="B171" s="57">
        <v>38.520000000000003</v>
      </c>
      <c r="C171" s="58">
        <f t="shared" si="10"/>
        <v>1.8239438633918199E-2</v>
      </c>
      <c r="D171" s="58">
        <f t="shared" si="11"/>
        <v>0.23614950476518118</v>
      </c>
      <c r="E171" s="58">
        <f t="shared" si="12"/>
        <v>-1.4432901797619169</v>
      </c>
      <c r="F171">
        <f t="shared" si="13"/>
        <v>0.74011451838950859</v>
      </c>
      <c r="G171">
        <v>0.63446001897063453</v>
      </c>
      <c r="H171">
        <v>0.38092885683892219</v>
      </c>
      <c r="I171" s="16">
        <v>337</v>
      </c>
      <c r="J171">
        <f t="shared" si="14"/>
        <v>-1.2547088487655389</v>
      </c>
    </row>
    <row r="172" spans="1:10" x14ac:dyDescent="0.25">
      <c r="A172" s="1">
        <v>44005</v>
      </c>
      <c r="B172" s="57">
        <v>39.479999999999997</v>
      </c>
      <c r="C172" s="58">
        <f t="shared" si="10"/>
        <v>2.4922118380062142E-2</v>
      </c>
      <c r="D172" s="58">
        <f t="shared" si="11"/>
        <v>0.24283218451132513</v>
      </c>
      <c r="E172" s="58">
        <f t="shared" si="12"/>
        <v>-1.4153846729335557</v>
      </c>
      <c r="F172">
        <f t="shared" si="13"/>
        <v>0.80476447931345041</v>
      </c>
      <c r="G172">
        <v>0.63619426271475266</v>
      </c>
      <c r="H172">
        <v>0.37647463887921118</v>
      </c>
      <c r="I172" s="16">
        <v>339</v>
      </c>
      <c r="J172">
        <f t="shared" si="14"/>
        <v>-1.248785722052141</v>
      </c>
    </row>
    <row r="173" spans="1:10" x14ac:dyDescent="0.25">
      <c r="A173" s="1">
        <v>44006</v>
      </c>
      <c r="B173" s="57">
        <v>38.990001999999997</v>
      </c>
      <c r="C173" s="58">
        <f t="shared" si="10"/>
        <v>-1.2411296859169198E-2</v>
      </c>
      <c r="D173" s="58">
        <f t="shared" si="11"/>
        <v>0.20549876927209379</v>
      </c>
      <c r="E173" s="58">
        <f t="shared" si="12"/>
        <v>-1.5823152340073641</v>
      </c>
      <c r="F173">
        <f t="shared" si="13"/>
        <v>0.33441524396145317</v>
      </c>
      <c r="G173">
        <v>0.63897770406537857</v>
      </c>
      <c r="H173">
        <v>0.37596401707968125</v>
      </c>
      <c r="I173" s="16">
        <v>341</v>
      </c>
      <c r="J173">
        <f t="shared" si="14"/>
        <v>-1.2491101230430857</v>
      </c>
    </row>
    <row r="174" spans="1:10" x14ac:dyDescent="0.25">
      <c r="A174" s="1">
        <v>44007</v>
      </c>
      <c r="B174" s="57">
        <v>39.240001999999997</v>
      </c>
      <c r="C174" s="58">
        <f t="shared" si="10"/>
        <v>6.4119001584047111E-3</v>
      </c>
      <c r="D174" s="58">
        <f t="shared" si="11"/>
        <v>0.22432196628966769</v>
      </c>
      <c r="E174" s="58">
        <f t="shared" si="12"/>
        <v>-1.4946729096176792</v>
      </c>
      <c r="F174">
        <f t="shared" si="13"/>
        <v>0.59781555605007075</v>
      </c>
      <c r="G174">
        <v>0.64186783977782846</v>
      </c>
      <c r="H174">
        <v>0.3747700760279884</v>
      </c>
      <c r="I174" s="16">
        <v>343</v>
      </c>
      <c r="J174">
        <f t="shared" si="14"/>
        <v>-1.2476572690022398</v>
      </c>
    </row>
    <row r="175" spans="1:10" x14ac:dyDescent="0.25">
      <c r="A175" s="1">
        <v>44008</v>
      </c>
      <c r="B175" s="57">
        <v>39.470001000000003</v>
      </c>
      <c r="C175" s="58">
        <f t="shared" si="10"/>
        <v>5.8613401701663147E-3</v>
      </c>
      <c r="D175" s="58">
        <f t="shared" si="11"/>
        <v>0.2237714063014293</v>
      </c>
      <c r="E175" s="58">
        <f t="shared" si="12"/>
        <v>-1.4971302557824011</v>
      </c>
      <c r="F175">
        <f t="shared" si="13"/>
        <v>0.59047166281326768</v>
      </c>
      <c r="G175">
        <v>0.64244317095549597</v>
      </c>
      <c r="H175">
        <v>0.36806699510180152</v>
      </c>
      <c r="I175" s="16">
        <v>345</v>
      </c>
      <c r="J175">
        <f t="shared" si="14"/>
        <v>-1.2390431869311567</v>
      </c>
    </row>
    <row r="176" spans="1:10" x14ac:dyDescent="0.25">
      <c r="A176" s="1">
        <v>44011</v>
      </c>
      <c r="B176" s="57">
        <v>38.970001000000003</v>
      </c>
      <c r="C176" s="58">
        <f t="shared" si="10"/>
        <v>-1.2667848678291139E-2</v>
      </c>
      <c r="D176" s="58">
        <f t="shared" si="11"/>
        <v>0.20524221745297183</v>
      </c>
      <c r="E176" s="58">
        <f t="shared" si="12"/>
        <v>-1.5835644487717864</v>
      </c>
      <c r="F176">
        <f t="shared" si="13"/>
        <v>0.33091745098808956</v>
      </c>
      <c r="G176">
        <v>0.64457485167436523</v>
      </c>
      <c r="H176">
        <v>0.35692727947600739</v>
      </c>
      <c r="I176" s="16">
        <v>347</v>
      </c>
      <c r="J176">
        <f t="shared" si="14"/>
        <v>-1.2174886096169226</v>
      </c>
    </row>
    <row r="177" spans="1:10" x14ac:dyDescent="0.25">
      <c r="A177" s="1">
        <v>44012</v>
      </c>
      <c r="B177" s="57">
        <v>38.470001000000003</v>
      </c>
      <c r="C177" s="58">
        <f t="shared" si="10"/>
        <v>-1.2830382016156478E-2</v>
      </c>
      <c r="D177" s="58">
        <f t="shared" si="11"/>
        <v>0.20507968411510652</v>
      </c>
      <c r="E177" s="58">
        <f t="shared" si="12"/>
        <v>-1.58435667236865</v>
      </c>
      <c r="F177">
        <f t="shared" si="13"/>
        <v>0.32870682984372401</v>
      </c>
      <c r="G177">
        <v>0.6471359653511114</v>
      </c>
      <c r="H177">
        <v>0.34506789146864869</v>
      </c>
      <c r="I177" s="16">
        <v>349</v>
      </c>
      <c r="J177">
        <f t="shared" si="14"/>
        <v>-1.1935835581330059</v>
      </c>
    </row>
    <row r="178" spans="1:10" x14ac:dyDescent="0.25">
      <c r="A178" s="1">
        <v>44013</v>
      </c>
      <c r="B178" s="57">
        <v>38.990001999999997</v>
      </c>
      <c r="C178" s="58">
        <f t="shared" si="10"/>
        <v>1.351705189713911E-2</v>
      </c>
      <c r="D178" s="58">
        <f t="shared" si="11"/>
        <v>0.2314271180284021</v>
      </c>
      <c r="E178" s="58">
        <f t="shared" si="12"/>
        <v>-1.4634902799549292</v>
      </c>
      <c r="F178">
        <f t="shared" si="13"/>
        <v>0.68723157954758118</v>
      </c>
      <c r="G178">
        <v>0.64903031001685518</v>
      </c>
      <c r="H178">
        <v>0.33441524396145317</v>
      </c>
      <c r="I178" s="16">
        <v>351</v>
      </c>
      <c r="J178">
        <f t="shared" si="14"/>
        <v>-1.173773580555654</v>
      </c>
    </row>
    <row r="179" spans="1:10" x14ac:dyDescent="0.25">
      <c r="A179" s="1">
        <v>44014</v>
      </c>
      <c r="B179" s="57">
        <v>39</v>
      </c>
      <c r="C179" s="58">
        <f t="shared" si="10"/>
        <v>2.5642471113499968E-4</v>
      </c>
      <c r="D179" s="58">
        <f t="shared" si="11"/>
        <v>0.21816649084239798</v>
      </c>
      <c r="E179" s="58">
        <f t="shared" si="12"/>
        <v>-1.5224967882178149</v>
      </c>
      <c r="F179">
        <f t="shared" si="13"/>
        <v>0.5132668184923268</v>
      </c>
      <c r="G179">
        <v>0.6564424670234994</v>
      </c>
      <c r="H179">
        <v>0.33091745098808956</v>
      </c>
      <c r="I179" s="16">
        <v>353</v>
      </c>
      <c r="J179">
        <f t="shared" si="14"/>
        <v>-1.1571200203714813</v>
      </c>
    </row>
    <row r="180" spans="1:10" x14ac:dyDescent="0.25">
      <c r="A180" s="1">
        <v>44015</v>
      </c>
      <c r="B180" s="57">
        <v>38.840000000000003</v>
      </c>
      <c r="C180" s="58">
        <f t="shared" si="10"/>
        <v>-4.102564102564015E-3</v>
      </c>
      <c r="D180" s="58">
        <f t="shared" si="11"/>
        <v>0.21380750202869897</v>
      </c>
      <c r="E180" s="58">
        <f t="shared" si="12"/>
        <v>-1.5426791920044631</v>
      </c>
      <c r="F180">
        <f t="shared" si="13"/>
        <v>0.45133758722648826</v>
      </c>
      <c r="G180">
        <v>0.65676103544549524</v>
      </c>
      <c r="H180">
        <v>0.32870682984372401</v>
      </c>
      <c r="I180" s="16">
        <v>355</v>
      </c>
      <c r="J180">
        <f t="shared" si="14"/>
        <v>-1.158324506788051</v>
      </c>
    </row>
    <row r="181" spans="1:10" x14ac:dyDescent="0.25">
      <c r="A181" s="1">
        <v>44018</v>
      </c>
      <c r="B181" s="57">
        <v>39.119999</v>
      </c>
      <c r="C181" s="58">
        <f t="shared" si="10"/>
        <v>7.209037075180137E-3</v>
      </c>
      <c r="D181" s="58">
        <f t="shared" si="11"/>
        <v>0.22511910320644313</v>
      </c>
      <c r="E181" s="58">
        <f t="shared" si="12"/>
        <v>-1.4911256692485346</v>
      </c>
      <c r="F181">
        <f t="shared" si="13"/>
        <v>0.60835539510456238</v>
      </c>
      <c r="G181">
        <v>0.65739270283015561</v>
      </c>
      <c r="H181">
        <v>0.32696099119574407</v>
      </c>
      <c r="I181" s="16">
        <v>357</v>
      </c>
      <c r="J181">
        <f t="shared" si="14"/>
        <v>-1.1597887536021987</v>
      </c>
    </row>
    <row r="182" spans="1:10" x14ac:dyDescent="0.25">
      <c r="A182" s="1">
        <v>44019</v>
      </c>
      <c r="B182" s="57">
        <v>39.520000000000003</v>
      </c>
      <c r="C182" s="58">
        <f t="shared" si="10"/>
        <v>1.0224974699002501E-2</v>
      </c>
      <c r="D182" s="58">
        <f t="shared" si="11"/>
        <v>0.22813504083026548</v>
      </c>
      <c r="E182" s="58">
        <f t="shared" si="12"/>
        <v>-1.4778175410155712</v>
      </c>
      <c r="F182">
        <f t="shared" si="13"/>
        <v>0.6471359653511114</v>
      </c>
      <c r="G182">
        <v>0.66206040439964897</v>
      </c>
      <c r="H182">
        <v>0.32574415948297741</v>
      </c>
      <c r="I182" s="16">
        <v>359</v>
      </c>
      <c r="J182">
        <f t="shared" si="14"/>
        <v>-1.1535830480348608</v>
      </c>
    </row>
    <row r="183" spans="1:10" x14ac:dyDescent="0.25">
      <c r="A183" s="1">
        <v>44020</v>
      </c>
      <c r="B183" s="57">
        <v>38.439999</v>
      </c>
      <c r="C183" s="58">
        <f t="shared" si="10"/>
        <v>-2.7327960526315861E-2</v>
      </c>
      <c r="D183" s="58">
        <f t="shared" si="11"/>
        <v>0.19058210560494712</v>
      </c>
      <c r="E183" s="58">
        <f t="shared" si="12"/>
        <v>-1.6576721767185361</v>
      </c>
      <c r="F183">
        <f t="shared" si="13"/>
        <v>0.15660195525331466</v>
      </c>
      <c r="G183">
        <v>0.66735631038036769</v>
      </c>
      <c r="H183">
        <v>0.32512623467253465</v>
      </c>
      <c r="I183" s="16">
        <v>361</v>
      </c>
      <c r="J183">
        <f t="shared" si="14"/>
        <v>-1.1472332580625377</v>
      </c>
    </row>
    <row r="184" spans="1:10" x14ac:dyDescent="0.25">
      <c r="A184" s="1">
        <v>44021</v>
      </c>
      <c r="B184" s="57">
        <v>37.369999</v>
      </c>
      <c r="C184" s="58">
        <f t="shared" si="10"/>
        <v>-2.7835588653371199E-2</v>
      </c>
      <c r="D184" s="58">
        <f t="shared" si="11"/>
        <v>0.1900744774778918</v>
      </c>
      <c r="E184" s="58">
        <f t="shared" si="12"/>
        <v>-1.6603392969026303</v>
      </c>
      <c r="F184">
        <f t="shared" si="13"/>
        <v>0.15172168274262141</v>
      </c>
      <c r="G184">
        <v>0.67073182089608518</v>
      </c>
      <c r="H184">
        <v>0.3243162903565372</v>
      </c>
      <c r="I184" s="16">
        <v>363</v>
      </c>
      <c r="J184">
        <f t="shared" si="14"/>
        <v>-1.1445579313469463</v>
      </c>
    </row>
    <row r="185" spans="1:10" x14ac:dyDescent="0.25">
      <c r="A185" s="1">
        <v>44022</v>
      </c>
      <c r="B185" s="57">
        <v>37.509998000000003</v>
      </c>
      <c r="C185" s="58">
        <f t="shared" si="10"/>
        <v>3.7462939188198292E-3</v>
      </c>
      <c r="D185" s="58">
        <f t="shared" si="11"/>
        <v>0.22165636005008282</v>
      </c>
      <c r="E185" s="58">
        <f t="shared" si="12"/>
        <v>-1.5066270240900297</v>
      </c>
      <c r="F185">
        <f t="shared" si="13"/>
        <v>0.56181314383469805</v>
      </c>
      <c r="G185">
        <v>0.68723157954758118</v>
      </c>
      <c r="H185">
        <v>0.32138502686874093</v>
      </c>
      <c r="I185" s="16">
        <v>365</v>
      </c>
      <c r="J185">
        <f t="shared" si="14"/>
        <v>-1.1092296450650416</v>
      </c>
    </row>
    <row r="186" spans="1:10" x14ac:dyDescent="0.25">
      <c r="A186" s="1">
        <v>44025</v>
      </c>
      <c r="B186" s="57">
        <v>37</v>
      </c>
      <c r="C186" s="58">
        <f t="shared" si="10"/>
        <v>-1.3596321706015635E-2</v>
      </c>
      <c r="D186" s="58">
        <f t="shared" si="11"/>
        <v>0.20431374442524736</v>
      </c>
      <c r="E186" s="58">
        <f t="shared" si="12"/>
        <v>-1.5880985037227546</v>
      </c>
      <c r="F186">
        <f t="shared" si="13"/>
        <v>0.31834751205424722</v>
      </c>
      <c r="G186">
        <v>0.68833540556903383</v>
      </c>
      <c r="H186">
        <v>0.32000259306904544</v>
      </c>
      <c r="I186" s="16">
        <v>367</v>
      </c>
      <c r="J186">
        <f t="shared" si="14"/>
        <v>-1.109985426082476</v>
      </c>
    </row>
    <row r="187" spans="1:10" x14ac:dyDescent="0.25">
      <c r="A187" s="1">
        <v>44026</v>
      </c>
      <c r="B187" s="57">
        <v>36.189999</v>
      </c>
      <c r="C187" s="58">
        <f t="shared" si="10"/>
        <v>-2.1891918918918913E-2</v>
      </c>
      <c r="D187" s="58">
        <f t="shared" si="11"/>
        <v>0.19601814721234406</v>
      </c>
      <c r="E187" s="58">
        <f t="shared" si="12"/>
        <v>-1.6295480362195254</v>
      </c>
      <c r="F187">
        <f t="shared" si="13"/>
        <v>0.21424678230906657</v>
      </c>
      <c r="G187">
        <v>0.6901071896405746</v>
      </c>
      <c r="H187">
        <v>0.31834751205424722</v>
      </c>
      <c r="I187" s="16">
        <v>369</v>
      </c>
      <c r="J187">
        <f t="shared" si="14"/>
        <v>-1.1086812957521761</v>
      </c>
    </row>
    <row r="188" spans="1:10" x14ac:dyDescent="0.25">
      <c r="A188" s="1">
        <v>44027</v>
      </c>
      <c r="B188" s="57">
        <v>35.799999</v>
      </c>
      <c r="C188" s="58">
        <f t="shared" si="10"/>
        <v>-1.0776457882742703E-2</v>
      </c>
      <c r="D188" s="58">
        <f t="shared" si="11"/>
        <v>0.20713360824852028</v>
      </c>
      <c r="E188" s="58">
        <f t="shared" si="12"/>
        <v>-1.5743912434543934</v>
      </c>
      <c r="F188">
        <f t="shared" si="13"/>
        <v>0.35692727947600739</v>
      </c>
      <c r="G188">
        <v>0.69215532453279638</v>
      </c>
      <c r="H188">
        <v>0.31738124985042815</v>
      </c>
      <c r="I188" s="16">
        <v>371</v>
      </c>
      <c r="J188">
        <f t="shared" si="14"/>
        <v>-1.1082164136488439</v>
      </c>
    </row>
    <row r="189" spans="1:10" x14ac:dyDescent="0.25">
      <c r="A189" s="1">
        <v>44028</v>
      </c>
      <c r="B189" s="57">
        <v>35.82</v>
      </c>
      <c r="C189" s="58">
        <f t="shared" si="10"/>
        <v>5.5868716644379244E-4</v>
      </c>
      <c r="D189" s="58">
        <f t="shared" si="11"/>
        <v>0.21846875329770676</v>
      </c>
      <c r="E189" s="58">
        <f t="shared" si="12"/>
        <v>-1.5211122801752401</v>
      </c>
      <c r="F189">
        <f t="shared" si="13"/>
        <v>0.5175204485822662</v>
      </c>
      <c r="G189">
        <v>0.69521852079229296</v>
      </c>
      <c r="H189">
        <v>0.31491289370038666</v>
      </c>
      <c r="I189" s="16">
        <v>373</v>
      </c>
      <c r="J189">
        <f t="shared" si="14"/>
        <v>-1.1022645610798487</v>
      </c>
    </row>
    <row r="190" spans="1:10" x14ac:dyDescent="0.25">
      <c r="A190" s="1">
        <v>44029</v>
      </c>
      <c r="B190" s="57">
        <v>36.360000999999997</v>
      </c>
      <c r="C190" s="58">
        <f t="shared" si="10"/>
        <v>1.5075404801786617E-2</v>
      </c>
      <c r="D190" s="58">
        <f t="shared" si="11"/>
        <v>0.23298547093304961</v>
      </c>
      <c r="E190" s="58">
        <f t="shared" si="12"/>
        <v>-1.4567791838712012</v>
      </c>
      <c r="F190">
        <f t="shared" si="13"/>
        <v>0.70531185858254297</v>
      </c>
      <c r="G190">
        <v>0.69673641428619493</v>
      </c>
      <c r="H190">
        <v>0.30506499352280192</v>
      </c>
      <c r="I190" s="16">
        <v>375</v>
      </c>
      <c r="J190">
        <f t="shared" si="14"/>
        <v>-1.0835932248298428</v>
      </c>
    </row>
    <row r="191" spans="1:10" x14ac:dyDescent="0.25">
      <c r="A191" s="1">
        <v>44032</v>
      </c>
      <c r="B191" s="57">
        <v>36.220001000000003</v>
      </c>
      <c r="C191" s="58">
        <f t="shared" si="10"/>
        <v>-3.8503849326074957E-3</v>
      </c>
      <c r="D191" s="58">
        <f t="shared" si="11"/>
        <v>0.21405968119865548</v>
      </c>
      <c r="E191" s="58">
        <f t="shared" si="12"/>
        <v>-1.5415004187353625</v>
      </c>
      <c r="F191">
        <f t="shared" si="13"/>
        <v>0.45493680656354729</v>
      </c>
      <c r="G191">
        <v>0.69698387868236722</v>
      </c>
      <c r="H191">
        <v>0.30488434744524284</v>
      </c>
      <c r="I191" s="16">
        <v>377</v>
      </c>
      <c r="J191">
        <f t="shared" si="14"/>
        <v>-1.0884486239804172</v>
      </c>
    </row>
    <row r="192" spans="1:10" x14ac:dyDescent="0.25">
      <c r="A192" s="1">
        <v>44033</v>
      </c>
      <c r="B192" s="57">
        <v>36.770000000000003</v>
      </c>
      <c r="C192" s="58">
        <f t="shared" si="10"/>
        <v>1.5184952645362976E-2</v>
      </c>
      <c r="D192" s="58">
        <f t="shared" si="11"/>
        <v>0.23309501877662597</v>
      </c>
      <c r="E192" s="58">
        <f t="shared" si="12"/>
        <v>-1.4563091026384001</v>
      </c>
      <c r="F192">
        <f t="shared" si="13"/>
        <v>0.70656004081073553</v>
      </c>
      <c r="G192">
        <v>0.69767802627785303</v>
      </c>
      <c r="H192">
        <v>0.2890398435276243</v>
      </c>
      <c r="I192" s="16">
        <v>379</v>
      </c>
      <c r="J192">
        <f t="shared" si="14"/>
        <v>-1.0586881095705396</v>
      </c>
    </row>
    <row r="193" spans="1:10" x14ac:dyDescent="0.25">
      <c r="A193" s="1">
        <v>44034</v>
      </c>
      <c r="B193" s="57">
        <v>37.369999</v>
      </c>
      <c r="C193" s="58">
        <f t="shared" si="10"/>
        <v>1.6317623062278946E-2</v>
      </c>
      <c r="D193" s="58">
        <f t="shared" si="11"/>
        <v>0.23422768919354192</v>
      </c>
      <c r="E193" s="58">
        <f t="shared" si="12"/>
        <v>-1.4514616059703547</v>
      </c>
      <c r="F193">
        <f t="shared" si="13"/>
        <v>0.71928613032321587</v>
      </c>
      <c r="G193">
        <v>0.69972022009068768</v>
      </c>
      <c r="H193">
        <v>0.28760060020227268</v>
      </c>
      <c r="I193" s="16">
        <v>381</v>
      </c>
      <c r="J193">
        <f t="shared" si="14"/>
        <v>-1.0567684362031649</v>
      </c>
    </row>
    <row r="194" spans="1:10" x14ac:dyDescent="0.25">
      <c r="A194" s="1">
        <v>44035</v>
      </c>
      <c r="B194" s="57">
        <v>37.779998999999997</v>
      </c>
      <c r="C194" s="58">
        <f t="shared" si="10"/>
        <v>1.0971367700598455E-2</v>
      </c>
      <c r="D194" s="58">
        <f t="shared" si="11"/>
        <v>0.22888143383186144</v>
      </c>
      <c r="E194" s="58">
        <f t="shared" si="12"/>
        <v>-1.4745511657026631</v>
      </c>
      <c r="F194">
        <f t="shared" si="13"/>
        <v>0.6564424670234994</v>
      </c>
      <c r="G194">
        <v>0.7003789472720886</v>
      </c>
      <c r="H194">
        <v>0.28236709146740357</v>
      </c>
      <c r="I194" s="16">
        <v>383</v>
      </c>
      <c r="J194">
        <f t="shared" si="14"/>
        <v>-1.0497112132132151</v>
      </c>
    </row>
    <row r="195" spans="1:10" x14ac:dyDescent="0.25">
      <c r="A195" s="1">
        <v>44036</v>
      </c>
      <c r="B195" s="57">
        <v>38.939999</v>
      </c>
      <c r="C195" s="58">
        <f t="shared" ref="C195:C253" si="15">(B195-B194)/B194</f>
        <v>3.0704077043517228E-2</v>
      </c>
      <c r="D195" s="58">
        <f t="shared" ref="D195:D253" si="16">C195+ABS(MIN($C$3:$C$253))+0.1</f>
        <v>0.24861414317478023</v>
      </c>
      <c r="E195" s="58">
        <f t="shared" ref="E195:E253" si="17">LN(D195)</f>
        <v>-1.3918532102334276</v>
      </c>
      <c r="F195">
        <f t="shared" ref="F195:F253" si="18">_xlfn.LOGNORM.DIST(D195,$M$4,$M$5,TRUE)</f>
        <v>0.85085747372770182</v>
      </c>
      <c r="G195">
        <v>0.70414118527797143</v>
      </c>
      <c r="H195">
        <v>0.28067488927708145</v>
      </c>
      <c r="I195" s="16">
        <v>385</v>
      </c>
      <c r="J195">
        <f t="shared" ref="J195:J253" si="19">(I195/$M$6)*(LN(G195)+LN(1-H195))</f>
        <v>-1.0433626519820514</v>
      </c>
    </row>
    <row r="196" spans="1:10" x14ac:dyDescent="0.25">
      <c r="A196" s="1">
        <v>44039</v>
      </c>
      <c r="B196" s="57">
        <v>39.209999000000003</v>
      </c>
      <c r="C196" s="58">
        <f t="shared" si="15"/>
        <v>6.9337443999421553E-3</v>
      </c>
      <c r="D196" s="58">
        <f t="shared" si="16"/>
        <v>0.22484381053120514</v>
      </c>
      <c r="E196" s="58">
        <f t="shared" si="17"/>
        <v>-1.4923492932458986</v>
      </c>
      <c r="F196">
        <f t="shared" si="18"/>
        <v>0.60472821863363346</v>
      </c>
      <c r="G196">
        <v>0.70531185858254297</v>
      </c>
      <c r="H196">
        <v>0.280611403578575</v>
      </c>
      <c r="I196" s="16">
        <v>387</v>
      </c>
      <c r="J196">
        <f t="shared" si="19"/>
        <v>-1.0460853929322513</v>
      </c>
    </row>
    <row r="197" spans="1:10" x14ac:dyDescent="0.25">
      <c r="A197" s="1">
        <v>44040</v>
      </c>
      <c r="B197" s="57">
        <v>44.73</v>
      </c>
      <c r="C197" s="58">
        <f t="shared" si="15"/>
        <v>0.14078044225402794</v>
      </c>
      <c r="D197" s="58">
        <f t="shared" si="16"/>
        <v>0.35869050838529093</v>
      </c>
      <c r="E197" s="58">
        <f t="shared" si="17"/>
        <v>-1.0252953559445714</v>
      </c>
      <c r="F197">
        <f t="shared" si="18"/>
        <v>0.9999444878592737</v>
      </c>
      <c r="G197">
        <v>0.70656004081073553</v>
      </c>
      <c r="H197">
        <v>0.27792423078409395</v>
      </c>
      <c r="I197" s="16">
        <v>389</v>
      </c>
      <c r="J197">
        <f t="shared" si="19"/>
        <v>-1.0429730053733126</v>
      </c>
    </row>
    <row r="198" spans="1:10" x14ac:dyDescent="0.25">
      <c r="A198" s="1">
        <v>44041</v>
      </c>
      <c r="B198" s="57">
        <v>42.130001</v>
      </c>
      <c r="C198" s="58">
        <f t="shared" si="15"/>
        <v>-5.8126514643415984E-2</v>
      </c>
      <c r="D198" s="58">
        <f t="shared" si="16"/>
        <v>0.15978355148784701</v>
      </c>
      <c r="E198" s="58">
        <f t="shared" si="17"/>
        <v>-1.8339351828135992</v>
      </c>
      <c r="F198">
        <f t="shared" si="18"/>
        <v>8.9673543932425673E-3</v>
      </c>
      <c r="G198">
        <v>0.71419320498044425</v>
      </c>
      <c r="H198">
        <v>0.27540146533538024</v>
      </c>
      <c r="I198" s="16">
        <v>391</v>
      </c>
      <c r="J198">
        <f t="shared" si="19"/>
        <v>-1.0261635808903591</v>
      </c>
    </row>
    <row r="199" spans="1:10" x14ac:dyDescent="0.25">
      <c r="A199" s="1">
        <v>44042</v>
      </c>
      <c r="B199" s="57">
        <v>40.93</v>
      </c>
      <c r="C199" s="58">
        <f t="shared" si="15"/>
        <v>-2.8483289141151464E-2</v>
      </c>
      <c r="D199" s="58">
        <f t="shared" si="16"/>
        <v>0.18942677699011151</v>
      </c>
      <c r="E199" s="58">
        <f t="shared" si="17"/>
        <v>-1.6637527302393911</v>
      </c>
      <c r="F199">
        <f t="shared" si="18"/>
        <v>0.14562480931668417</v>
      </c>
      <c r="G199">
        <v>0.71503778723292488</v>
      </c>
      <c r="H199">
        <v>0.24890296652023502</v>
      </c>
      <c r="I199" s="16">
        <v>393</v>
      </c>
      <c r="J199">
        <f t="shared" si="19"/>
        <v>-0.97332527920890177</v>
      </c>
    </row>
    <row r="200" spans="1:10" x14ac:dyDescent="0.25">
      <c r="A200" s="1">
        <v>44043</v>
      </c>
      <c r="B200" s="57">
        <v>40.090000000000003</v>
      </c>
      <c r="C200" s="58">
        <f t="shared" si="15"/>
        <v>-2.052284387979468E-2</v>
      </c>
      <c r="D200" s="58">
        <f t="shared" si="16"/>
        <v>0.19738722225146832</v>
      </c>
      <c r="E200" s="58">
        <f t="shared" si="17"/>
        <v>-1.6225878843135708</v>
      </c>
      <c r="F200">
        <f t="shared" si="18"/>
        <v>0.23021744735685057</v>
      </c>
      <c r="G200">
        <v>0.71759881255904845</v>
      </c>
      <c r="H200">
        <v>0.24680360172186772</v>
      </c>
      <c r="I200" s="16">
        <v>395</v>
      </c>
      <c r="J200">
        <f t="shared" si="19"/>
        <v>-0.9682597027783113</v>
      </c>
    </row>
    <row r="201" spans="1:10" x14ac:dyDescent="0.25">
      <c r="A201" s="1">
        <v>44046</v>
      </c>
      <c r="B201" s="57">
        <v>41.290000999999997</v>
      </c>
      <c r="C201" s="58">
        <f t="shared" si="15"/>
        <v>2.9932676477924497E-2</v>
      </c>
      <c r="D201" s="58">
        <f t="shared" si="16"/>
        <v>0.24784274260918748</v>
      </c>
      <c r="E201" s="58">
        <f t="shared" si="17"/>
        <v>-1.3949608363274073</v>
      </c>
      <c r="F201">
        <f t="shared" si="18"/>
        <v>0.84522528039660971</v>
      </c>
      <c r="G201">
        <v>0.71928613032321587</v>
      </c>
      <c r="H201">
        <v>0.24486937754604921</v>
      </c>
      <c r="I201" s="16">
        <v>397</v>
      </c>
      <c r="J201">
        <f t="shared" si="19"/>
        <v>-0.96539103579489205</v>
      </c>
    </row>
    <row r="202" spans="1:10" x14ac:dyDescent="0.25">
      <c r="A202" s="1">
        <v>44047</v>
      </c>
      <c r="B202" s="57">
        <v>41.130001</v>
      </c>
      <c r="C202" s="58">
        <f t="shared" si="15"/>
        <v>-3.8750301798248102E-3</v>
      </c>
      <c r="D202" s="58">
        <f t="shared" si="16"/>
        <v>0.21403503595143819</v>
      </c>
      <c r="E202" s="58">
        <f t="shared" si="17"/>
        <v>-1.5416155579616</v>
      </c>
      <c r="F202">
        <f t="shared" si="18"/>
        <v>0.45458507711370161</v>
      </c>
      <c r="G202">
        <v>0.72467966112345139</v>
      </c>
      <c r="H202">
        <v>0.23096790676911297</v>
      </c>
      <c r="I202" s="16">
        <v>399</v>
      </c>
      <c r="J202">
        <f t="shared" si="19"/>
        <v>-0.92938091595379424</v>
      </c>
    </row>
    <row r="203" spans="1:10" x14ac:dyDescent="0.25">
      <c r="A203" s="1">
        <v>44048</v>
      </c>
      <c r="B203" s="57">
        <v>41.73</v>
      </c>
      <c r="C203" s="58">
        <f t="shared" si="15"/>
        <v>1.4587867381768283E-2</v>
      </c>
      <c r="D203" s="58">
        <f t="shared" si="16"/>
        <v>0.23249793351303127</v>
      </c>
      <c r="E203" s="58">
        <f t="shared" si="17"/>
        <v>-1.4588739421102201</v>
      </c>
      <c r="F203">
        <f t="shared" si="18"/>
        <v>0.69972022009068768</v>
      </c>
      <c r="G203">
        <v>0.73610203510748928</v>
      </c>
      <c r="H203">
        <v>0.23021744735685057</v>
      </c>
      <c r="I203" s="16">
        <v>401</v>
      </c>
      <c r="J203">
        <f t="shared" si="19"/>
        <v>-0.90749613184463673</v>
      </c>
    </row>
    <row r="204" spans="1:10" x14ac:dyDescent="0.25">
      <c r="A204" s="1">
        <v>44049</v>
      </c>
      <c r="B204" s="57">
        <v>40.709999000000003</v>
      </c>
      <c r="C204" s="58">
        <f t="shared" si="15"/>
        <v>-2.4442870836328626E-2</v>
      </c>
      <c r="D204" s="58">
        <f t="shared" si="16"/>
        <v>0.19346719529493436</v>
      </c>
      <c r="E204" s="58">
        <f t="shared" si="17"/>
        <v>-1.6426473142442173</v>
      </c>
      <c r="F204">
        <f t="shared" si="18"/>
        <v>0.18600171088778639</v>
      </c>
      <c r="G204">
        <v>0.74011451838950859</v>
      </c>
      <c r="H204">
        <v>0.22859517303601054</v>
      </c>
      <c r="I204" s="16">
        <v>403</v>
      </c>
      <c r="J204">
        <f t="shared" si="19"/>
        <v>-0.89991397361279146</v>
      </c>
    </row>
    <row r="205" spans="1:10" x14ac:dyDescent="0.25">
      <c r="A205" s="1">
        <v>44050</v>
      </c>
      <c r="B205" s="57">
        <v>40.040000999999997</v>
      </c>
      <c r="C205" s="58">
        <f t="shared" si="15"/>
        <v>-1.6457824034827578E-2</v>
      </c>
      <c r="D205" s="58">
        <f t="shared" si="16"/>
        <v>0.20145224209643542</v>
      </c>
      <c r="E205" s="58">
        <f t="shared" si="17"/>
        <v>-1.6022029376155256</v>
      </c>
      <c r="F205">
        <f t="shared" si="18"/>
        <v>0.280611403578575</v>
      </c>
      <c r="G205">
        <v>0.74473738823175228</v>
      </c>
      <c r="H205">
        <v>0.22561600569024903</v>
      </c>
      <c r="I205" s="16">
        <v>405</v>
      </c>
      <c r="J205">
        <f t="shared" si="19"/>
        <v>-0.88811342058939002</v>
      </c>
    </row>
    <row r="206" spans="1:10" x14ac:dyDescent="0.25">
      <c r="A206" s="1">
        <v>44053</v>
      </c>
      <c r="B206" s="57">
        <v>41.549999</v>
      </c>
      <c r="C206" s="58">
        <f t="shared" si="15"/>
        <v>3.7712236820373786E-2</v>
      </c>
      <c r="D206" s="58">
        <f t="shared" si="16"/>
        <v>0.25562230295163679</v>
      </c>
      <c r="E206" s="58">
        <f t="shared" si="17"/>
        <v>-1.3640543030411738</v>
      </c>
      <c r="F206">
        <f t="shared" si="18"/>
        <v>0.89514467150678945</v>
      </c>
      <c r="G206">
        <v>0.74487268343099022</v>
      </c>
      <c r="H206">
        <v>0.22518017925061912</v>
      </c>
      <c r="I206" s="16">
        <v>407</v>
      </c>
      <c r="J206">
        <f t="shared" si="19"/>
        <v>-0.89129227700963221</v>
      </c>
    </row>
    <row r="207" spans="1:10" x14ac:dyDescent="0.25">
      <c r="A207" s="1">
        <v>44054</v>
      </c>
      <c r="B207" s="57">
        <v>41.619999</v>
      </c>
      <c r="C207" s="58">
        <f t="shared" si="15"/>
        <v>1.6847172487296639E-3</v>
      </c>
      <c r="D207" s="58">
        <f t="shared" si="16"/>
        <v>0.21959478337999266</v>
      </c>
      <c r="E207" s="58">
        <f t="shared" si="17"/>
        <v>-1.515971324729134</v>
      </c>
      <c r="F207">
        <f t="shared" si="18"/>
        <v>0.53329376619562874</v>
      </c>
      <c r="G207">
        <v>0.745445431038819</v>
      </c>
      <c r="H207">
        <v>0.22128093835453161</v>
      </c>
      <c r="I207" s="16">
        <v>409</v>
      </c>
      <c r="J207">
        <f t="shared" si="19"/>
        <v>-0.88623991159019777</v>
      </c>
    </row>
    <row r="208" spans="1:10" x14ac:dyDescent="0.25">
      <c r="A208" s="1">
        <v>44055</v>
      </c>
      <c r="B208" s="57">
        <v>41.299999</v>
      </c>
      <c r="C208" s="58">
        <f t="shared" si="15"/>
        <v>-7.6886114293275281E-3</v>
      </c>
      <c r="D208" s="58">
        <f t="shared" si="16"/>
        <v>0.21022145470193546</v>
      </c>
      <c r="E208" s="58">
        <f t="shared" si="17"/>
        <v>-1.5595937577082193</v>
      </c>
      <c r="F208">
        <f t="shared" si="18"/>
        <v>0.40027262572002165</v>
      </c>
      <c r="G208">
        <v>0.75302378725174979</v>
      </c>
      <c r="H208">
        <v>0.21695598163941676</v>
      </c>
      <c r="I208" s="16">
        <v>411</v>
      </c>
      <c r="J208">
        <f t="shared" si="19"/>
        <v>-0.86494185098336318</v>
      </c>
    </row>
    <row r="209" spans="1:10" x14ac:dyDescent="0.25">
      <c r="A209" s="1">
        <v>44056</v>
      </c>
      <c r="B209" s="57">
        <v>41.299999</v>
      </c>
      <c r="C209" s="58">
        <f t="shared" si="15"/>
        <v>0</v>
      </c>
      <c r="D209" s="58">
        <f t="shared" si="16"/>
        <v>0.21791006613126299</v>
      </c>
      <c r="E209" s="58">
        <f t="shared" si="17"/>
        <v>-1.5236728419936458</v>
      </c>
      <c r="F209">
        <f t="shared" si="18"/>
        <v>0.50965241827203556</v>
      </c>
      <c r="G209">
        <v>0.77266612964534653</v>
      </c>
      <c r="H209">
        <v>0.21424678230906657</v>
      </c>
      <c r="I209" s="16">
        <v>413</v>
      </c>
      <c r="J209">
        <f t="shared" si="19"/>
        <v>-0.82109788256338523</v>
      </c>
    </row>
    <row r="210" spans="1:10" x14ac:dyDescent="0.25">
      <c r="A210" s="1">
        <v>44057</v>
      </c>
      <c r="B210" s="57">
        <v>41.450001</v>
      </c>
      <c r="C210" s="58">
        <f t="shared" si="15"/>
        <v>3.632009773172165E-3</v>
      </c>
      <c r="D210" s="58">
        <f t="shared" si="16"/>
        <v>0.22154207590443514</v>
      </c>
      <c r="E210" s="58">
        <f t="shared" si="17"/>
        <v>-1.5071427486003592</v>
      </c>
      <c r="F210">
        <f t="shared" si="18"/>
        <v>0.56024608457211977</v>
      </c>
      <c r="G210">
        <v>0.77289354554761269</v>
      </c>
      <c r="H210">
        <v>0.20378575047974315</v>
      </c>
      <c r="I210" s="16">
        <v>415</v>
      </c>
      <c r="J210">
        <f t="shared" si="19"/>
        <v>-0.80272065706102347</v>
      </c>
    </row>
    <row r="211" spans="1:10" x14ac:dyDescent="0.25">
      <c r="A211" s="1">
        <v>44060</v>
      </c>
      <c r="B211" s="57">
        <v>43.59</v>
      </c>
      <c r="C211" s="58">
        <f t="shared" si="15"/>
        <v>5.162844266276382E-2</v>
      </c>
      <c r="D211" s="58">
        <f t="shared" si="16"/>
        <v>0.2695385087940268</v>
      </c>
      <c r="E211" s="58">
        <f t="shared" si="17"/>
        <v>-1.3110440090671023</v>
      </c>
      <c r="F211">
        <f t="shared" si="18"/>
        <v>0.95183442043168842</v>
      </c>
      <c r="G211">
        <v>0.77685299930869511</v>
      </c>
      <c r="H211">
        <v>0.20056570922071662</v>
      </c>
      <c r="I211" s="16">
        <v>417</v>
      </c>
      <c r="J211">
        <f t="shared" si="19"/>
        <v>-0.79139468564212101</v>
      </c>
    </row>
    <row r="212" spans="1:10" x14ac:dyDescent="0.25">
      <c r="A212" s="1">
        <v>44061</v>
      </c>
      <c r="B212" s="57">
        <v>44.830002</v>
      </c>
      <c r="C212" s="58">
        <f t="shared" si="15"/>
        <v>2.844693737095657E-2</v>
      </c>
      <c r="D212" s="58">
        <f t="shared" si="16"/>
        <v>0.24635700350221956</v>
      </c>
      <c r="E212" s="58">
        <f t="shared" si="17"/>
        <v>-1.4009735613229142</v>
      </c>
      <c r="F212">
        <f t="shared" si="18"/>
        <v>0.83393399098489729</v>
      </c>
      <c r="G212">
        <v>0.78334511729287282</v>
      </c>
      <c r="H212">
        <v>0.20023589679362905</v>
      </c>
      <c r="I212" s="16">
        <v>419</v>
      </c>
      <c r="J212">
        <f t="shared" si="19"/>
        <v>-0.78060932471278233</v>
      </c>
    </row>
    <row r="213" spans="1:10" x14ac:dyDescent="0.25">
      <c r="A213" s="1">
        <v>44062</v>
      </c>
      <c r="B213" s="57">
        <v>44.860000999999997</v>
      </c>
      <c r="C213" s="58">
        <f t="shared" si="15"/>
        <v>6.691723993230372E-4</v>
      </c>
      <c r="D213" s="58">
        <f t="shared" si="16"/>
        <v>0.21857923853058603</v>
      </c>
      <c r="E213" s="58">
        <f t="shared" si="17"/>
        <v>-1.5206066824500537</v>
      </c>
      <c r="F213">
        <f t="shared" si="18"/>
        <v>0.5190733272564152</v>
      </c>
      <c r="G213">
        <v>0.78383867546753216</v>
      </c>
      <c r="H213">
        <v>0.2000826739650414</v>
      </c>
      <c r="I213" s="16">
        <v>421</v>
      </c>
      <c r="J213">
        <f t="shared" si="19"/>
        <v>-0.78295760140037096</v>
      </c>
    </row>
    <row r="214" spans="1:10" x14ac:dyDescent="0.25">
      <c r="A214" s="1">
        <v>44063</v>
      </c>
      <c r="B214" s="57">
        <v>43.650002000000001</v>
      </c>
      <c r="C214" s="58">
        <f t="shared" si="15"/>
        <v>-2.6972781387142555E-2</v>
      </c>
      <c r="D214" s="58">
        <f t="shared" si="16"/>
        <v>0.19093728474412042</v>
      </c>
      <c r="E214" s="58">
        <f t="shared" si="17"/>
        <v>-1.6558102569798936</v>
      </c>
      <c r="F214">
        <f t="shared" si="18"/>
        <v>0.16006946753600254</v>
      </c>
      <c r="G214">
        <v>0.78862715837659558</v>
      </c>
      <c r="H214">
        <v>0.19958267506548144</v>
      </c>
      <c r="I214" s="16">
        <v>423</v>
      </c>
      <c r="J214">
        <f t="shared" si="19"/>
        <v>-0.77536009637961378</v>
      </c>
    </row>
    <row r="215" spans="1:10" x14ac:dyDescent="0.25">
      <c r="A215" s="1">
        <v>44064</v>
      </c>
      <c r="B215" s="57">
        <v>42.959999000000003</v>
      </c>
      <c r="C215" s="58">
        <f t="shared" si="15"/>
        <v>-1.5807628141689369E-2</v>
      </c>
      <c r="D215" s="58">
        <f t="shared" si="16"/>
        <v>0.20210243798957361</v>
      </c>
      <c r="E215" s="58">
        <f t="shared" si="17"/>
        <v>-1.5989805913619302</v>
      </c>
      <c r="F215">
        <f t="shared" si="18"/>
        <v>0.2890398435276243</v>
      </c>
      <c r="G215">
        <v>0.7934125143480012</v>
      </c>
      <c r="H215">
        <v>0.19940050686386773</v>
      </c>
      <c r="I215" s="16">
        <v>425</v>
      </c>
      <c r="J215">
        <f t="shared" si="19"/>
        <v>-0.7683973983437079</v>
      </c>
    </row>
    <row r="216" spans="1:10" x14ac:dyDescent="0.25">
      <c r="A216" s="1">
        <v>44067</v>
      </c>
      <c r="B216" s="57">
        <v>42.060001</v>
      </c>
      <c r="C216" s="58">
        <f t="shared" si="15"/>
        <v>-2.0949674603111691E-2</v>
      </c>
      <c r="D216" s="58">
        <f t="shared" si="16"/>
        <v>0.19696039152815131</v>
      </c>
      <c r="E216" s="58">
        <f t="shared" si="17"/>
        <v>-1.624752628691799</v>
      </c>
      <c r="F216">
        <f t="shared" si="18"/>
        <v>0.22518017925061912</v>
      </c>
      <c r="G216">
        <v>0.80476447931345041</v>
      </c>
      <c r="H216">
        <v>0.1906800275565092</v>
      </c>
      <c r="I216" s="16">
        <v>427</v>
      </c>
      <c r="J216">
        <f t="shared" si="19"/>
        <v>-0.72941558928269434</v>
      </c>
    </row>
    <row r="217" spans="1:10" x14ac:dyDescent="0.25">
      <c r="A217" s="1">
        <v>44068</v>
      </c>
      <c r="B217" s="57">
        <v>43.799999</v>
      </c>
      <c r="C217" s="58">
        <f t="shared" si="15"/>
        <v>4.1369423647897675E-2</v>
      </c>
      <c r="D217" s="58">
        <f t="shared" si="16"/>
        <v>0.25927948977916065</v>
      </c>
      <c r="E217" s="58">
        <f t="shared" si="17"/>
        <v>-1.3498486879880203</v>
      </c>
      <c r="F217">
        <f t="shared" si="18"/>
        <v>0.913691461327923</v>
      </c>
      <c r="G217">
        <v>0.80514283937566011</v>
      </c>
      <c r="H217">
        <v>0.18600171088778639</v>
      </c>
      <c r="I217" s="16">
        <v>429</v>
      </c>
      <c r="J217">
        <f t="shared" si="19"/>
        <v>-0.72217721881752617</v>
      </c>
    </row>
    <row r="218" spans="1:10" x14ac:dyDescent="0.25">
      <c r="A218" s="1">
        <v>44069</v>
      </c>
      <c r="B218" s="57">
        <v>43.07</v>
      </c>
      <c r="C218" s="58">
        <f t="shared" si="15"/>
        <v>-1.6666644216133415E-2</v>
      </c>
      <c r="D218" s="58">
        <f t="shared" si="16"/>
        <v>0.20124342191512956</v>
      </c>
      <c r="E218" s="58">
        <f t="shared" si="17"/>
        <v>-1.6032400493536698</v>
      </c>
      <c r="F218">
        <f t="shared" si="18"/>
        <v>0.27792423078409395</v>
      </c>
      <c r="G218">
        <v>0.81032708018609956</v>
      </c>
      <c r="H218">
        <v>0.18396922161226462</v>
      </c>
      <c r="I218" s="16">
        <v>431</v>
      </c>
      <c r="J218">
        <f t="shared" si="19"/>
        <v>-0.71024080677079982</v>
      </c>
    </row>
    <row r="219" spans="1:10" x14ac:dyDescent="0.25">
      <c r="A219" s="1">
        <v>44070</v>
      </c>
      <c r="B219" s="57">
        <v>43.029998999999997</v>
      </c>
      <c r="C219" s="58">
        <f t="shared" si="15"/>
        <v>-9.2874390527057649E-4</v>
      </c>
      <c r="D219" s="58">
        <f t="shared" si="16"/>
        <v>0.21698132222599242</v>
      </c>
      <c r="E219" s="58">
        <f t="shared" si="17"/>
        <v>-1.5279440018374233</v>
      </c>
      <c r="F219">
        <f t="shared" si="18"/>
        <v>0.496521261513856</v>
      </c>
      <c r="G219">
        <v>0.81853356756786511</v>
      </c>
      <c r="H219">
        <v>0.18032720711552325</v>
      </c>
      <c r="I219" s="16">
        <v>433</v>
      </c>
      <c r="J219">
        <f t="shared" si="19"/>
        <v>-0.68847159288739945</v>
      </c>
    </row>
    <row r="220" spans="1:10" x14ac:dyDescent="0.25">
      <c r="A220" s="1">
        <v>44071</v>
      </c>
      <c r="B220" s="57">
        <v>41.970001000000003</v>
      </c>
      <c r="C220" s="58">
        <f t="shared" si="15"/>
        <v>-2.4633930388889697E-2</v>
      </c>
      <c r="D220" s="58">
        <f t="shared" si="16"/>
        <v>0.19327613574237329</v>
      </c>
      <c r="E220" s="58">
        <f t="shared" si="17"/>
        <v>-1.6436353574903246</v>
      </c>
      <c r="F220">
        <f t="shared" si="18"/>
        <v>0.18396922161226462</v>
      </c>
      <c r="G220">
        <v>0.82722911600434901</v>
      </c>
      <c r="H220">
        <v>0.179954246380405</v>
      </c>
      <c r="I220" s="16">
        <v>435</v>
      </c>
      <c r="J220">
        <f t="shared" si="19"/>
        <v>-0.67254937662692904</v>
      </c>
    </row>
    <row r="221" spans="1:10" x14ac:dyDescent="0.25">
      <c r="A221" s="1">
        <v>44074</v>
      </c>
      <c r="B221" s="57">
        <v>40.419998</v>
      </c>
      <c r="C221" s="58">
        <f t="shared" si="15"/>
        <v>-3.6931211891083914E-2</v>
      </c>
      <c r="D221" s="58">
        <f t="shared" si="16"/>
        <v>0.18097885424017907</v>
      </c>
      <c r="E221" s="58">
        <f t="shared" si="17"/>
        <v>-1.7093750819434894</v>
      </c>
      <c r="F221">
        <f t="shared" si="18"/>
        <v>7.9715006878337158E-2</v>
      </c>
      <c r="G221">
        <v>0.82799064129738675</v>
      </c>
      <c r="H221">
        <v>0.17337339785723307</v>
      </c>
      <c r="I221" s="16">
        <v>437</v>
      </c>
      <c r="J221">
        <f t="shared" si="19"/>
        <v>-0.66012353357140319</v>
      </c>
    </row>
    <row r="222" spans="1:10" x14ac:dyDescent="0.25">
      <c r="A222" s="1">
        <v>44075</v>
      </c>
      <c r="B222" s="57">
        <v>42.080002</v>
      </c>
      <c r="C222" s="58">
        <f t="shared" si="15"/>
        <v>4.1068878825773342E-2</v>
      </c>
      <c r="D222" s="58">
        <f t="shared" si="16"/>
        <v>0.25897894495703633</v>
      </c>
      <c r="E222" s="58">
        <f t="shared" si="17"/>
        <v>-1.3510085141892796</v>
      </c>
      <c r="F222">
        <f t="shared" si="18"/>
        <v>0.91227593352527803</v>
      </c>
      <c r="G222">
        <v>0.83096863261079301</v>
      </c>
      <c r="H222">
        <v>0.17309330916715945</v>
      </c>
      <c r="I222" s="16">
        <v>439</v>
      </c>
      <c r="J222">
        <f t="shared" si="19"/>
        <v>-0.65627290615773204</v>
      </c>
    </row>
    <row r="223" spans="1:10" x14ac:dyDescent="0.25">
      <c r="A223" s="1">
        <v>44076</v>
      </c>
      <c r="B223" s="57">
        <v>41.200001</v>
      </c>
      <c r="C223" s="58">
        <f t="shared" si="15"/>
        <v>-2.0912570298832211E-2</v>
      </c>
      <c r="D223" s="58">
        <f t="shared" si="16"/>
        <v>0.19699749583243076</v>
      </c>
      <c r="E223" s="58">
        <f t="shared" si="17"/>
        <v>-1.6245642618354443</v>
      </c>
      <c r="F223">
        <f t="shared" si="18"/>
        <v>0.22561600569024903</v>
      </c>
      <c r="G223">
        <v>0.83393399098489729</v>
      </c>
      <c r="H223">
        <v>0.17180843712788599</v>
      </c>
      <c r="I223" s="16">
        <v>441</v>
      </c>
      <c r="J223">
        <f t="shared" si="19"/>
        <v>-0.65027615026368335</v>
      </c>
    </row>
    <row r="224" spans="1:10" x14ac:dyDescent="0.25">
      <c r="A224" s="1">
        <v>44077</v>
      </c>
      <c r="B224" s="57">
        <v>40.259998000000003</v>
      </c>
      <c r="C224" s="58">
        <f t="shared" si="15"/>
        <v>-2.2815606242339588E-2</v>
      </c>
      <c r="D224" s="58">
        <f t="shared" si="16"/>
        <v>0.1950944598889234</v>
      </c>
      <c r="E224" s="58">
        <f t="shared" si="17"/>
        <v>-1.6342714280201003</v>
      </c>
      <c r="F224">
        <f t="shared" si="18"/>
        <v>0.20378575047974315</v>
      </c>
      <c r="G224">
        <v>0.84522528039660971</v>
      </c>
      <c r="H224">
        <v>0.16818495187288499</v>
      </c>
      <c r="I224" s="16">
        <v>443</v>
      </c>
      <c r="J224">
        <f t="shared" si="19"/>
        <v>-0.62178358192469241</v>
      </c>
    </row>
    <row r="225" spans="1:10" x14ac:dyDescent="0.25">
      <c r="A225" s="1">
        <v>44078</v>
      </c>
      <c r="B225" s="57">
        <v>40.080002</v>
      </c>
      <c r="C225" s="58">
        <f t="shared" si="15"/>
        <v>-4.470839765069106E-3</v>
      </c>
      <c r="D225" s="58">
        <f t="shared" si="16"/>
        <v>0.21343922636619389</v>
      </c>
      <c r="E225" s="58">
        <f t="shared" si="17"/>
        <v>-1.5444031408576151</v>
      </c>
      <c r="F225">
        <f t="shared" si="18"/>
        <v>0.44608102734851185</v>
      </c>
      <c r="G225">
        <v>0.85085747372770182</v>
      </c>
      <c r="H225">
        <v>0.16512422815965566</v>
      </c>
      <c r="I225" s="16">
        <v>445</v>
      </c>
      <c r="J225">
        <f t="shared" si="19"/>
        <v>-0.60630449851874135</v>
      </c>
    </row>
    <row r="226" spans="1:10" x14ac:dyDescent="0.25">
      <c r="A226" s="1">
        <v>44081</v>
      </c>
      <c r="B226" s="57">
        <v>41.189999</v>
      </c>
      <c r="C226" s="58">
        <f t="shared" si="15"/>
        <v>2.7694534546180909E-2</v>
      </c>
      <c r="D226" s="58">
        <f t="shared" si="16"/>
        <v>0.24560460067744389</v>
      </c>
      <c r="E226" s="58">
        <f t="shared" si="17"/>
        <v>-1.4040323504845831</v>
      </c>
      <c r="F226">
        <f t="shared" si="18"/>
        <v>0.82799064129738675</v>
      </c>
      <c r="G226">
        <v>0.85699138555137999</v>
      </c>
      <c r="H226">
        <v>0.16006946753600254</v>
      </c>
      <c r="I226" s="16">
        <v>447</v>
      </c>
      <c r="J226">
        <f t="shared" si="19"/>
        <v>-0.58548719336118527</v>
      </c>
    </row>
    <row r="227" spans="1:10" x14ac:dyDescent="0.25">
      <c r="A227" s="1">
        <v>44082</v>
      </c>
      <c r="B227" s="57">
        <v>40.099997999999999</v>
      </c>
      <c r="C227" s="58">
        <f t="shared" si="15"/>
        <v>-2.6462758593414893E-2</v>
      </c>
      <c r="D227" s="58">
        <f t="shared" si="16"/>
        <v>0.19144730753784811</v>
      </c>
      <c r="E227" s="58">
        <f t="shared" si="17"/>
        <v>-1.653142664684244</v>
      </c>
      <c r="F227">
        <f t="shared" si="18"/>
        <v>0.16512422815965566</v>
      </c>
      <c r="G227">
        <v>0.86772639295467036</v>
      </c>
      <c r="H227">
        <v>0.15690012480538568</v>
      </c>
      <c r="I227" s="16">
        <v>449</v>
      </c>
      <c r="J227">
        <f t="shared" si="19"/>
        <v>-0.55910102801942119</v>
      </c>
    </row>
    <row r="228" spans="1:10" x14ac:dyDescent="0.25">
      <c r="A228" s="1">
        <v>44083</v>
      </c>
      <c r="B228" s="57">
        <v>40.959999000000003</v>
      </c>
      <c r="C228" s="58">
        <f t="shared" si="15"/>
        <v>2.1446410047202595E-2</v>
      </c>
      <c r="D228" s="58">
        <f t="shared" si="16"/>
        <v>0.23935647617846559</v>
      </c>
      <c r="E228" s="58">
        <f t="shared" si="17"/>
        <v>-1.4298013061523802</v>
      </c>
      <c r="F228">
        <f t="shared" si="18"/>
        <v>0.77266612964534653</v>
      </c>
      <c r="G228">
        <v>0.87183728731971766</v>
      </c>
      <c r="H228">
        <v>0.15660195525331466</v>
      </c>
      <c r="I228" s="16">
        <v>451</v>
      </c>
      <c r="J228">
        <f t="shared" si="19"/>
        <v>-0.55246372601748317</v>
      </c>
    </row>
    <row r="229" spans="1:10" x14ac:dyDescent="0.25">
      <c r="A229" s="1">
        <v>44084</v>
      </c>
      <c r="B229" s="57">
        <v>40.009998000000003</v>
      </c>
      <c r="C229" s="58">
        <f t="shared" si="15"/>
        <v>-2.3193384355307239E-2</v>
      </c>
      <c r="D229" s="58">
        <f t="shared" si="16"/>
        <v>0.19471668177595575</v>
      </c>
      <c r="E229" s="58">
        <f t="shared" si="17"/>
        <v>-1.6362096908908119</v>
      </c>
      <c r="F229">
        <f t="shared" si="18"/>
        <v>0.19958267506548144</v>
      </c>
      <c r="G229">
        <v>0.87574106488624492</v>
      </c>
      <c r="H229">
        <v>0.15172168274262141</v>
      </c>
      <c r="I229" s="16">
        <v>453</v>
      </c>
      <c r="J229">
        <f t="shared" si="19"/>
        <v>-0.53643738868518465</v>
      </c>
    </row>
    <row r="230" spans="1:10" x14ac:dyDescent="0.25">
      <c r="A230" s="1">
        <v>44085</v>
      </c>
      <c r="B230" s="57">
        <v>39.630001</v>
      </c>
      <c r="C230" s="58">
        <f t="shared" si="15"/>
        <v>-9.4975510871058537E-3</v>
      </c>
      <c r="D230" s="58">
        <f t="shared" si="16"/>
        <v>0.20841251504415714</v>
      </c>
      <c r="E230" s="58">
        <f t="shared" si="17"/>
        <v>-1.5682359179110383</v>
      </c>
      <c r="F230">
        <f t="shared" si="18"/>
        <v>0.3747700760279884</v>
      </c>
      <c r="G230">
        <v>0.87936187091871276</v>
      </c>
      <c r="H230">
        <v>0.15053419787200861</v>
      </c>
      <c r="I230" s="16">
        <v>455</v>
      </c>
      <c r="J230">
        <f t="shared" si="19"/>
        <v>-0.52879044325773994</v>
      </c>
    </row>
    <row r="231" spans="1:10" x14ac:dyDescent="0.25">
      <c r="A231" s="1">
        <v>44088</v>
      </c>
      <c r="B231" s="57">
        <v>40.099997999999999</v>
      </c>
      <c r="C231" s="58">
        <f t="shared" si="15"/>
        <v>1.1859626246287487E-2</v>
      </c>
      <c r="D231" s="58">
        <f t="shared" si="16"/>
        <v>0.22976969237755046</v>
      </c>
      <c r="E231" s="58">
        <f t="shared" si="17"/>
        <v>-1.4706778092211603</v>
      </c>
      <c r="F231">
        <f t="shared" si="18"/>
        <v>0.66735631038036769</v>
      </c>
      <c r="G231">
        <v>0.89514467150678945</v>
      </c>
      <c r="H231">
        <v>0.14860601789028896</v>
      </c>
      <c r="I231" s="16">
        <v>457</v>
      </c>
      <c r="J231">
        <f t="shared" si="19"/>
        <v>-0.49459821564210549</v>
      </c>
    </row>
    <row r="232" spans="1:10" x14ac:dyDescent="0.25">
      <c r="A232" s="1">
        <v>44089</v>
      </c>
      <c r="B232" s="57">
        <v>39.919998</v>
      </c>
      <c r="C232" s="58">
        <f t="shared" si="15"/>
        <v>-4.4887782787420517E-3</v>
      </c>
      <c r="D232" s="58">
        <f t="shared" si="16"/>
        <v>0.21342128785252093</v>
      </c>
      <c r="E232" s="58">
        <f t="shared" si="17"/>
        <v>-1.5444871894546905</v>
      </c>
      <c r="F232">
        <f t="shared" si="18"/>
        <v>0.44582498594148523</v>
      </c>
      <c r="G232">
        <v>0.89924787191575395</v>
      </c>
      <c r="H232">
        <v>0.1483069307301513</v>
      </c>
      <c r="I232" s="16">
        <v>459</v>
      </c>
      <c r="J232">
        <f t="shared" si="19"/>
        <v>-0.48775722285467343</v>
      </c>
    </row>
    <row r="233" spans="1:10" x14ac:dyDescent="0.25">
      <c r="A233" s="1">
        <v>44091</v>
      </c>
      <c r="B233" s="57">
        <v>38.889999000000003</v>
      </c>
      <c r="C233" s="58">
        <f t="shared" si="15"/>
        <v>-2.580157944897684E-2</v>
      </c>
      <c r="D233" s="58">
        <f t="shared" si="16"/>
        <v>0.19210848668228614</v>
      </c>
      <c r="E233" s="58">
        <f t="shared" si="17"/>
        <v>-1.64969503172284</v>
      </c>
      <c r="F233">
        <f t="shared" si="18"/>
        <v>0.17180843712788599</v>
      </c>
      <c r="G233">
        <v>0.90062009316917158</v>
      </c>
      <c r="H233">
        <v>0.14562480931668417</v>
      </c>
      <c r="I233" s="16">
        <v>461</v>
      </c>
      <c r="J233">
        <f t="shared" si="19"/>
        <v>-0.48130715801967966</v>
      </c>
    </row>
    <row r="234" spans="1:10" x14ac:dyDescent="0.25">
      <c r="A234" s="1">
        <v>44092</v>
      </c>
      <c r="B234" s="57">
        <v>37.409999999999997</v>
      </c>
      <c r="C234" s="58">
        <f t="shared" si="15"/>
        <v>-3.8056030806275065E-2</v>
      </c>
      <c r="D234" s="58">
        <f t="shared" si="16"/>
        <v>0.17985403532498792</v>
      </c>
      <c r="E234" s="58">
        <f t="shared" si="17"/>
        <v>-1.715609671922417</v>
      </c>
      <c r="F234">
        <f t="shared" si="18"/>
        <v>7.2829023849332056E-2</v>
      </c>
      <c r="G234">
        <v>0.90368868495202903</v>
      </c>
      <c r="H234">
        <v>0.14017048331969356</v>
      </c>
      <c r="I234" s="16">
        <v>463</v>
      </c>
      <c r="J234">
        <f t="shared" si="19"/>
        <v>-0.46538232639423771</v>
      </c>
    </row>
    <row r="235" spans="1:10" x14ac:dyDescent="0.25">
      <c r="A235" s="1">
        <v>44095</v>
      </c>
      <c r="B235" s="57">
        <v>39.090000000000003</v>
      </c>
      <c r="C235" s="58">
        <f t="shared" si="15"/>
        <v>4.4907778668805319E-2</v>
      </c>
      <c r="D235" s="58">
        <f t="shared" si="16"/>
        <v>0.26281784480006831</v>
      </c>
      <c r="E235" s="58">
        <f t="shared" si="17"/>
        <v>-1.336294092089179</v>
      </c>
      <c r="F235">
        <f t="shared" si="18"/>
        <v>0.92898952228289944</v>
      </c>
      <c r="G235">
        <v>0.90448526662488005</v>
      </c>
      <c r="H235">
        <v>0.13342788327975244</v>
      </c>
      <c r="I235" s="16">
        <v>465</v>
      </c>
      <c r="J235">
        <f t="shared" si="19"/>
        <v>-0.45128937113549</v>
      </c>
    </row>
    <row r="236" spans="1:10" x14ac:dyDescent="0.25">
      <c r="A236" s="1">
        <v>44096</v>
      </c>
      <c r="B236" s="57">
        <v>39.709999000000003</v>
      </c>
      <c r="C236" s="58">
        <f t="shared" si="15"/>
        <v>1.5860808390892808E-2</v>
      </c>
      <c r="D236" s="58">
        <f t="shared" si="16"/>
        <v>0.23377087452215581</v>
      </c>
      <c r="E236" s="58">
        <f t="shared" si="17"/>
        <v>-1.4534138120320146</v>
      </c>
      <c r="F236">
        <f t="shared" si="18"/>
        <v>0.71419320498044425</v>
      </c>
      <c r="G236">
        <v>0.90909137704863152</v>
      </c>
      <c r="H236">
        <v>0.10716780652101658</v>
      </c>
      <c r="I236" s="16">
        <v>467</v>
      </c>
      <c r="J236">
        <f t="shared" si="19"/>
        <v>-0.38823569451095347</v>
      </c>
    </row>
    <row r="237" spans="1:10" x14ac:dyDescent="0.25">
      <c r="A237" s="1">
        <v>44097</v>
      </c>
      <c r="B237" s="57">
        <v>39.740001999999997</v>
      </c>
      <c r="C237" s="58">
        <f t="shared" si="15"/>
        <v>7.5555277651841689E-4</v>
      </c>
      <c r="D237" s="58">
        <f t="shared" si="16"/>
        <v>0.21866561890778141</v>
      </c>
      <c r="E237" s="58">
        <f t="shared" si="17"/>
        <v>-1.5202115702979053</v>
      </c>
      <c r="F237">
        <f t="shared" si="18"/>
        <v>0.52028666340056762</v>
      </c>
      <c r="G237">
        <v>0.91227593352527803</v>
      </c>
      <c r="H237">
        <v>0.10257994896457927</v>
      </c>
      <c r="I237" s="16">
        <v>469</v>
      </c>
      <c r="J237">
        <f t="shared" si="19"/>
        <v>-0.37378742841688611</v>
      </c>
    </row>
    <row r="238" spans="1:10" x14ac:dyDescent="0.25">
      <c r="A238" s="1">
        <v>44098</v>
      </c>
      <c r="B238" s="57">
        <v>39.380001</v>
      </c>
      <c r="C238" s="58">
        <f t="shared" si="15"/>
        <v>-9.0589074454499752E-3</v>
      </c>
      <c r="D238" s="58">
        <f t="shared" si="16"/>
        <v>0.208851158685813</v>
      </c>
      <c r="E238" s="58">
        <f t="shared" si="17"/>
        <v>-1.5661334401213141</v>
      </c>
      <c r="F238">
        <f t="shared" si="18"/>
        <v>0.38092885683892219</v>
      </c>
      <c r="G238">
        <v>0.913691461327923</v>
      </c>
      <c r="H238">
        <v>0.10171933548816994</v>
      </c>
      <c r="I238" s="16">
        <v>471</v>
      </c>
      <c r="J238">
        <f t="shared" si="19"/>
        <v>-0.37067334025941284</v>
      </c>
    </row>
    <row r="239" spans="1:10" x14ac:dyDescent="0.25">
      <c r="A239" s="1">
        <v>44099</v>
      </c>
      <c r="B239" s="57">
        <v>39.619999</v>
      </c>
      <c r="C239" s="58">
        <f t="shared" si="15"/>
        <v>6.0944132530621302E-3</v>
      </c>
      <c r="D239" s="58">
        <f t="shared" si="16"/>
        <v>0.22400447938432511</v>
      </c>
      <c r="E239" s="58">
        <f t="shared" si="17"/>
        <v>-1.4960892300755881</v>
      </c>
      <c r="F239">
        <f t="shared" si="18"/>
        <v>0.59358685383264809</v>
      </c>
      <c r="G239">
        <v>0.91713744899180394</v>
      </c>
      <c r="H239">
        <v>0.10061291204148284</v>
      </c>
      <c r="I239" s="16">
        <v>473</v>
      </c>
      <c r="J239">
        <f t="shared" si="19"/>
        <v>-0.36283375682733904</v>
      </c>
    </row>
    <row r="240" spans="1:10" x14ac:dyDescent="0.25">
      <c r="A240" s="1">
        <v>44102</v>
      </c>
      <c r="B240" s="57">
        <v>39.900002000000001</v>
      </c>
      <c r="C240" s="58">
        <f t="shared" si="15"/>
        <v>7.0672137068958701E-3</v>
      </c>
      <c r="D240" s="58">
        <f t="shared" si="16"/>
        <v>0.22497727983815885</v>
      </c>
      <c r="E240" s="58">
        <f t="shared" si="17"/>
        <v>-1.4917558603734604</v>
      </c>
      <c r="F240">
        <f t="shared" si="18"/>
        <v>0.60648848038032332</v>
      </c>
      <c r="G240">
        <v>0.92123358298617042</v>
      </c>
      <c r="H240">
        <v>9.2784904791325493E-2</v>
      </c>
      <c r="I240" s="16">
        <v>475</v>
      </c>
      <c r="J240">
        <f t="shared" si="19"/>
        <v>-0.33953484994469801</v>
      </c>
    </row>
    <row r="241" spans="1:10" x14ac:dyDescent="0.25">
      <c r="A241" s="1">
        <v>44103</v>
      </c>
      <c r="B241" s="57">
        <v>40.919998</v>
      </c>
      <c r="C241" s="58">
        <f t="shared" si="15"/>
        <v>2.5563808242415602E-2</v>
      </c>
      <c r="D241" s="58">
        <f t="shared" si="16"/>
        <v>0.24347387437367859</v>
      </c>
      <c r="E241" s="58">
        <f t="shared" si="17"/>
        <v>-1.4127456343155842</v>
      </c>
      <c r="F241">
        <f t="shared" si="18"/>
        <v>0.81032708018609956</v>
      </c>
      <c r="G241">
        <v>0.92898952228289944</v>
      </c>
      <c r="H241">
        <v>8.1362430144669956E-2</v>
      </c>
      <c r="I241" s="16">
        <v>477</v>
      </c>
      <c r="J241">
        <f t="shared" si="19"/>
        <v>-0.30125386840935919</v>
      </c>
    </row>
    <row r="242" spans="1:10" x14ac:dyDescent="0.25">
      <c r="A242" s="1">
        <v>44104</v>
      </c>
      <c r="B242" s="57">
        <v>41.369999</v>
      </c>
      <c r="C242" s="58">
        <f t="shared" si="15"/>
        <v>1.0997092424100323E-2</v>
      </c>
      <c r="D242" s="58">
        <f t="shared" si="16"/>
        <v>0.22890715855536331</v>
      </c>
      <c r="E242" s="58">
        <f t="shared" si="17"/>
        <v>-1.4744387787888922</v>
      </c>
      <c r="F242">
        <f t="shared" si="18"/>
        <v>0.65676103544549524</v>
      </c>
      <c r="G242">
        <v>0.94575251278387684</v>
      </c>
      <c r="H242">
        <v>7.9715006878337158E-2</v>
      </c>
      <c r="I242" s="16">
        <v>479</v>
      </c>
      <c r="J242">
        <f t="shared" si="19"/>
        <v>-0.26496951839459643</v>
      </c>
    </row>
    <row r="243" spans="1:10" x14ac:dyDescent="0.25">
      <c r="A243" s="1">
        <v>44105</v>
      </c>
      <c r="B243" s="57">
        <v>39.310001</v>
      </c>
      <c r="C243" s="58">
        <f t="shared" si="15"/>
        <v>-4.9794489963608655E-2</v>
      </c>
      <c r="D243" s="58">
        <f t="shared" si="16"/>
        <v>0.16811557616765432</v>
      </c>
      <c r="E243" s="58">
        <f t="shared" si="17"/>
        <v>-1.7831035827314337</v>
      </c>
      <c r="F243">
        <f t="shared" si="18"/>
        <v>2.4122200105503748E-2</v>
      </c>
      <c r="G243">
        <v>0.94877545564736598</v>
      </c>
      <c r="H243">
        <v>7.2829023849332056E-2</v>
      </c>
      <c r="I243" s="16">
        <v>481</v>
      </c>
      <c r="J243">
        <f t="shared" si="19"/>
        <v>-0.24567488936276463</v>
      </c>
    </row>
    <row r="244" spans="1:10" x14ac:dyDescent="0.25">
      <c r="A244" s="1">
        <v>44106</v>
      </c>
      <c r="B244" s="57">
        <v>38.939999</v>
      </c>
      <c r="C244" s="58">
        <f t="shared" si="15"/>
        <v>-9.4124139045430062E-3</v>
      </c>
      <c r="D244" s="58">
        <f t="shared" si="16"/>
        <v>0.20849765222671998</v>
      </c>
      <c r="E244" s="58">
        <f t="shared" si="17"/>
        <v>-1.5678274981101799</v>
      </c>
      <c r="F244">
        <f t="shared" si="18"/>
        <v>0.37596401707968125</v>
      </c>
      <c r="G244">
        <v>0.95183442043168842</v>
      </c>
      <c r="H244">
        <v>7.1514375397488381E-2</v>
      </c>
      <c r="I244" s="16">
        <v>483</v>
      </c>
      <c r="J244">
        <f t="shared" si="19"/>
        <v>-0.23777564306162408</v>
      </c>
    </row>
    <row r="245" spans="1:10" x14ac:dyDescent="0.25">
      <c r="A245" s="1">
        <v>44109</v>
      </c>
      <c r="B245" s="57">
        <v>39.470001000000003</v>
      </c>
      <c r="C245" s="58">
        <f t="shared" si="15"/>
        <v>1.3610734812807859E-2</v>
      </c>
      <c r="D245" s="58">
        <f t="shared" si="16"/>
        <v>0.23152080094407085</v>
      </c>
      <c r="E245" s="58">
        <f t="shared" si="17"/>
        <v>-1.4630855566022225</v>
      </c>
      <c r="F245">
        <f t="shared" si="18"/>
        <v>0.68833540556903383</v>
      </c>
      <c r="G245">
        <v>0.95566559153209629</v>
      </c>
      <c r="H245">
        <v>4.7311521914814039E-2</v>
      </c>
      <c r="I245" s="16">
        <v>485</v>
      </c>
      <c r="J245">
        <f t="shared" si="19"/>
        <v>-0.18127510925650248</v>
      </c>
    </row>
    <row r="246" spans="1:10" x14ac:dyDescent="0.25">
      <c r="A246" s="1">
        <v>44110</v>
      </c>
      <c r="B246" s="57">
        <v>39.240001999999997</v>
      </c>
      <c r="C246" s="58">
        <f t="shared" si="15"/>
        <v>-5.827185056316732E-3</v>
      </c>
      <c r="D246" s="58">
        <f t="shared" si="16"/>
        <v>0.21208288107494627</v>
      </c>
      <c r="E246" s="58">
        <f t="shared" si="17"/>
        <v>-1.550778132243837</v>
      </c>
      <c r="F246">
        <f t="shared" si="18"/>
        <v>0.42673202913712638</v>
      </c>
      <c r="G246">
        <v>0.95574050556684353</v>
      </c>
      <c r="H246">
        <v>4.1646412940343859E-2</v>
      </c>
      <c r="I246" s="16">
        <v>487</v>
      </c>
      <c r="J246">
        <f t="shared" si="19"/>
        <v>-0.17036719212497178</v>
      </c>
    </row>
    <row r="247" spans="1:10" x14ac:dyDescent="0.25">
      <c r="A247" s="1">
        <v>44111</v>
      </c>
      <c r="B247" s="57">
        <v>40.590000000000003</v>
      </c>
      <c r="C247" s="58">
        <f t="shared" si="15"/>
        <v>3.4403617002873921E-2</v>
      </c>
      <c r="D247" s="58">
        <f t="shared" si="16"/>
        <v>0.25231368313413693</v>
      </c>
      <c r="E247" s="58">
        <f t="shared" si="17"/>
        <v>-1.3770821912181705</v>
      </c>
      <c r="F247">
        <f t="shared" si="18"/>
        <v>0.87574106488624492</v>
      </c>
      <c r="G247">
        <v>0.96749165973339157</v>
      </c>
      <c r="H247">
        <v>3.4600168406118792E-2</v>
      </c>
      <c r="I247" s="16">
        <v>489</v>
      </c>
      <c r="J247">
        <f t="shared" si="19"/>
        <v>-0.13298735824535218</v>
      </c>
    </row>
    <row r="248" spans="1:10" x14ac:dyDescent="0.25">
      <c r="A248" s="1">
        <v>44112</v>
      </c>
      <c r="B248" s="57">
        <v>41.549999</v>
      </c>
      <c r="C248" s="58">
        <f t="shared" si="15"/>
        <v>2.3651120965755019E-2</v>
      </c>
      <c r="D248" s="58">
        <f t="shared" si="16"/>
        <v>0.24156118709701802</v>
      </c>
      <c r="E248" s="58">
        <f t="shared" si="17"/>
        <v>-1.420632475259852</v>
      </c>
      <c r="F248">
        <f t="shared" si="18"/>
        <v>0.7934125143480012</v>
      </c>
      <c r="G248">
        <v>0.98146530928352371</v>
      </c>
      <c r="H248">
        <v>2.4122200105503748E-2</v>
      </c>
      <c r="I248" s="16">
        <v>491</v>
      </c>
      <c r="J248">
        <f t="shared" si="19"/>
        <v>-8.4363025157710866E-2</v>
      </c>
    </row>
    <row r="249" spans="1:10" x14ac:dyDescent="0.25">
      <c r="A249" s="1">
        <v>44113</v>
      </c>
      <c r="B249" s="57">
        <v>41.549999</v>
      </c>
      <c r="C249" s="58">
        <f t="shared" si="15"/>
        <v>0</v>
      </c>
      <c r="D249" s="58">
        <f t="shared" si="16"/>
        <v>0.21791006613126299</v>
      </c>
      <c r="E249" s="58">
        <f t="shared" si="17"/>
        <v>-1.5236728419936458</v>
      </c>
      <c r="F249">
        <f t="shared" si="18"/>
        <v>0.50965241827203556</v>
      </c>
      <c r="G249">
        <v>0.9896278958027519</v>
      </c>
      <c r="H249">
        <v>2.3151170986913806E-2</v>
      </c>
      <c r="I249" s="16">
        <v>493</v>
      </c>
      <c r="J249">
        <f t="shared" si="19"/>
        <v>-6.6485543991671073E-2</v>
      </c>
    </row>
    <row r="250" spans="1:10" x14ac:dyDescent="0.25">
      <c r="A250" s="1">
        <v>44116</v>
      </c>
      <c r="B250" s="57">
        <v>40.590000000000003</v>
      </c>
      <c r="C250" s="58">
        <f t="shared" si="15"/>
        <v>-2.3104669629474512E-2</v>
      </c>
      <c r="D250" s="58">
        <f t="shared" si="16"/>
        <v>0.19480539650178846</v>
      </c>
      <c r="E250" s="58">
        <f t="shared" si="17"/>
        <v>-1.6357541853761624</v>
      </c>
      <c r="F250">
        <f t="shared" si="18"/>
        <v>0.20056570922071662</v>
      </c>
      <c r="G250">
        <v>0.99379850661944569</v>
      </c>
      <c r="H250">
        <v>2.0053923405721846E-2</v>
      </c>
      <c r="I250" s="16">
        <v>495</v>
      </c>
      <c r="J250">
        <f t="shared" si="19"/>
        <v>-5.2218625248667008E-2</v>
      </c>
    </row>
    <row r="251" spans="1:10" x14ac:dyDescent="0.25">
      <c r="A251" s="1">
        <v>44117</v>
      </c>
      <c r="B251" s="57">
        <v>40.740001999999997</v>
      </c>
      <c r="C251" s="58">
        <f t="shared" si="15"/>
        <v>3.6955407735893946E-3</v>
      </c>
      <c r="D251" s="58">
        <f t="shared" si="16"/>
        <v>0.22160560690485237</v>
      </c>
      <c r="E251" s="58">
        <f t="shared" si="17"/>
        <v>-1.5068560225118925</v>
      </c>
      <c r="F251">
        <f t="shared" si="18"/>
        <v>0.56111743678812931</v>
      </c>
      <c r="G251">
        <v>0.99511491408505315</v>
      </c>
      <c r="H251">
        <v>8.9673543932425673E-3</v>
      </c>
      <c r="I251" s="16">
        <v>497</v>
      </c>
      <c r="J251">
        <f t="shared" si="19"/>
        <v>-2.7532730873029675E-2</v>
      </c>
    </row>
    <row r="252" spans="1:10" x14ac:dyDescent="0.25">
      <c r="A252" s="1">
        <v>44118</v>
      </c>
      <c r="B252" s="57">
        <v>41.349997999999999</v>
      </c>
      <c r="C252" s="58">
        <f t="shared" si="15"/>
        <v>1.4972900590432039E-2</v>
      </c>
      <c r="D252" s="58">
        <f t="shared" si="16"/>
        <v>0.23288296672169503</v>
      </c>
      <c r="E252" s="58">
        <f t="shared" si="17"/>
        <v>-1.4572192403537771</v>
      </c>
      <c r="F252">
        <f t="shared" si="18"/>
        <v>0.70414118527797143</v>
      </c>
      <c r="G252">
        <v>0.99839015760991479</v>
      </c>
      <c r="H252">
        <v>1.8991852887214753E-6</v>
      </c>
      <c r="I252" s="16">
        <v>499</v>
      </c>
      <c r="J252">
        <f t="shared" si="19"/>
        <v>-3.2067981838100361E-3</v>
      </c>
    </row>
    <row r="253" spans="1:10" x14ac:dyDescent="0.25">
      <c r="A253" s="1">
        <v>44119</v>
      </c>
      <c r="B253" s="57">
        <v>41.25</v>
      </c>
      <c r="C253" s="58">
        <f t="shared" si="15"/>
        <v>-2.4183314349857858E-3</v>
      </c>
      <c r="D253" s="58">
        <f t="shared" si="16"/>
        <v>0.21549173469627719</v>
      </c>
      <c r="E253" s="58">
        <f t="shared" si="17"/>
        <v>-1.534832724251471</v>
      </c>
      <c r="F253">
        <f t="shared" si="18"/>
        <v>0.47535678829513767</v>
      </c>
      <c r="G253">
        <v>0.9999444878592737</v>
      </c>
      <c r="H253">
        <v>1.1239284468923401E-9</v>
      </c>
      <c r="I253" s="16">
        <v>501</v>
      </c>
      <c r="J253">
        <f t="shared" si="19"/>
        <v>-1.1080843649725963E-4</v>
      </c>
    </row>
  </sheetData>
  <mergeCells count="1">
    <mergeCell ref="K1:P2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3"/>
  <sheetViews>
    <sheetView topLeftCell="A2" zoomScale="64" zoomScaleNormal="64" workbookViewId="0">
      <selection activeCell="H12" sqref="H12"/>
    </sheetView>
  </sheetViews>
  <sheetFormatPr baseColWidth="10" defaultColWidth="9.140625" defaultRowHeight="15" x14ac:dyDescent="0.25"/>
  <cols>
    <col min="1" max="1" width="13.5703125" bestFit="1" customWidth="1"/>
    <col min="2" max="2" width="11.7109375" bestFit="1" customWidth="1"/>
    <col min="3" max="3" width="21.5703125" bestFit="1" customWidth="1"/>
    <col min="4" max="4" width="25.7109375" bestFit="1" customWidth="1"/>
    <col min="5" max="5" width="25.7109375" customWidth="1"/>
    <col min="7" max="7" width="14" bestFit="1" customWidth="1"/>
    <col min="8" max="8" width="16.28515625" bestFit="1" customWidth="1"/>
    <col min="10" max="10" width="19" customWidth="1"/>
    <col min="11" max="11" width="11.5703125" customWidth="1"/>
    <col min="13" max="13" width="16" customWidth="1"/>
    <col min="15" max="15" width="15.7109375" bestFit="1" customWidth="1"/>
    <col min="16" max="16" width="17.28515625" bestFit="1" customWidth="1"/>
    <col min="24" max="24" width="12.140625" customWidth="1"/>
  </cols>
  <sheetData>
    <row r="1" spans="1:37" ht="18" thickBot="1" x14ac:dyDescent="0.35">
      <c r="A1" s="98" t="s">
        <v>0</v>
      </c>
      <c r="B1" s="98" t="s">
        <v>1</v>
      </c>
      <c r="C1" s="98" t="s">
        <v>2</v>
      </c>
      <c r="D1" s="98" t="s">
        <v>3</v>
      </c>
      <c r="G1" s="120" t="s">
        <v>6</v>
      </c>
      <c r="H1" s="121">
        <v>2</v>
      </c>
      <c r="I1" s="127" t="s">
        <v>247</v>
      </c>
      <c r="J1" s="127"/>
      <c r="K1" s="127"/>
      <c r="L1" s="127"/>
      <c r="M1" s="127"/>
      <c r="N1" s="127"/>
    </row>
    <row r="2" spans="1:37" ht="18" thickBot="1" x14ac:dyDescent="0.35">
      <c r="A2" s="99">
        <v>43754</v>
      </c>
      <c r="B2" s="100">
        <v>34.419280999999998</v>
      </c>
      <c r="C2" s="100"/>
      <c r="D2" s="100"/>
      <c r="E2" s="100"/>
      <c r="G2" s="122" t="s">
        <v>4</v>
      </c>
      <c r="H2" s="121">
        <f>AVERAGE(D3:D253)</f>
        <v>7.2125183758361207E-4</v>
      </c>
    </row>
    <row r="3" spans="1:37" ht="18" thickBot="1" x14ac:dyDescent="0.35">
      <c r="A3" s="99">
        <v>43755</v>
      </c>
      <c r="B3" s="100">
        <v>34.576991999999997</v>
      </c>
      <c r="C3" s="100">
        <f>(B3/B2)-1</f>
        <v>4.5820538784642206E-3</v>
      </c>
      <c r="D3" s="100">
        <f>LN(B3/B2)</f>
        <v>4.5715882268672365E-3</v>
      </c>
      <c r="E3" s="100"/>
      <c r="G3" s="123" t="s">
        <v>5</v>
      </c>
      <c r="H3" s="121">
        <f>_xlfn.STDEV.S(D3:D253)</f>
        <v>2.7709923932402066E-2</v>
      </c>
    </row>
    <row r="4" spans="1:37" ht="18" thickBot="1" x14ac:dyDescent="0.35">
      <c r="A4" s="99">
        <v>43756</v>
      </c>
      <c r="B4" s="100">
        <v>33.571617000000003</v>
      </c>
      <c r="C4" s="100">
        <f t="shared" ref="C4:C67" si="0">(B4/B3)-1</f>
        <v>-2.9076415901070685E-2</v>
      </c>
      <c r="D4" s="100">
        <f t="shared" ref="D4:D67" si="1">LN(B4/B3)</f>
        <v>-2.950751193501747E-2</v>
      </c>
      <c r="E4" s="100"/>
      <c r="G4" s="124" t="s">
        <v>7</v>
      </c>
      <c r="H4" s="125">
        <f>COUNT(D3:D253)</f>
        <v>251</v>
      </c>
    </row>
    <row r="5" spans="1:37" ht="18" thickBot="1" x14ac:dyDescent="0.35">
      <c r="A5" s="99">
        <v>43759</v>
      </c>
      <c r="B5" s="100">
        <v>33.719462999999998</v>
      </c>
      <c r="C5" s="100">
        <f t="shared" si="0"/>
        <v>4.4038986862025009E-3</v>
      </c>
      <c r="D5" s="100">
        <f t="shared" si="1"/>
        <v>4.3942299008906012E-3</v>
      </c>
      <c r="E5" s="100"/>
      <c r="G5" s="126" t="s">
        <v>17</v>
      </c>
      <c r="H5" s="121">
        <v>0.05</v>
      </c>
      <c r="J5" s="15" t="s">
        <v>18</v>
      </c>
      <c r="K5" s="3">
        <f>1-H5</f>
        <v>0.95</v>
      </c>
    </row>
    <row r="6" spans="1:37" ht="17.25" x14ac:dyDescent="0.3">
      <c r="A6" s="99">
        <v>43760</v>
      </c>
      <c r="B6" s="100">
        <v>33.275913000000003</v>
      </c>
      <c r="C6" s="100">
        <f t="shared" si="0"/>
        <v>-1.3154124073683993E-2</v>
      </c>
      <c r="D6" s="100">
        <f t="shared" si="1"/>
        <v>-1.3241405818653518E-2</v>
      </c>
      <c r="E6" s="100"/>
    </row>
    <row r="7" spans="1:37" ht="17.25" x14ac:dyDescent="0.3">
      <c r="A7" s="99">
        <v>43761</v>
      </c>
      <c r="B7" s="100">
        <v>33.128067000000001</v>
      </c>
      <c r="C7" s="100">
        <f t="shared" si="0"/>
        <v>-4.4430336141341176E-3</v>
      </c>
      <c r="D7" s="100">
        <f t="shared" si="1"/>
        <v>-4.4529332217244791E-3</v>
      </c>
      <c r="E7" s="100"/>
    </row>
    <row r="8" spans="1:37" ht="17.25" x14ac:dyDescent="0.3">
      <c r="A8" s="99">
        <v>43762</v>
      </c>
      <c r="B8" s="100">
        <v>33.433619999999998</v>
      </c>
      <c r="C8" s="100">
        <f t="shared" si="0"/>
        <v>9.2233875281644284E-3</v>
      </c>
      <c r="D8" s="100">
        <f t="shared" si="1"/>
        <v>9.1811118406252522E-3</v>
      </c>
      <c r="E8" s="100"/>
      <c r="I8" s="103"/>
      <c r="J8" s="106" t="s">
        <v>10</v>
      </c>
      <c r="K8" s="106" t="s">
        <v>9</v>
      </c>
      <c r="L8" s="106" t="s">
        <v>11</v>
      </c>
      <c r="M8" s="106" t="s">
        <v>13</v>
      </c>
      <c r="N8" s="106" t="s">
        <v>14</v>
      </c>
      <c r="U8" s="12"/>
      <c r="V8" s="7"/>
      <c r="W8" s="7"/>
      <c r="X8" s="13"/>
      <c r="Y8" s="13"/>
      <c r="AE8" s="14"/>
      <c r="AF8" s="12"/>
      <c r="AG8" s="7"/>
      <c r="AH8" s="7"/>
      <c r="AI8" s="13"/>
      <c r="AJ8" s="13"/>
      <c r="AK8" s="14"/>
    </row>
    <row r="9" spans="1:37" ht="17.25" x14ac:dyDescent="0.3">
      <c r="A9" s="99">
        <v>43763</v>
      </c>
      <c r="B9" s="100">
        <v>35.375374000000001</v>
      </c>
      <c r="C9" s="100">
        <f t="shared" si="0"/>
        <v>5.8077886869564388E-2</v>
      </c>
      <c r="D9" s="100">
        <f t="shared" si="1"/>
        <v>5.6453947805486814E-2</v>
      </c>
      <c r="E9" s="100"/>
      <c r="I9" s="105">
        <v>1</v>
      </c>
      <c r="J9" s="107" t="s">
        <v>12</v>
      </c>
      <c r="K9" s="104">
        <v>-0.1254612623359381</v>
      </c>
      <c r="L9" s="104">
        <v>1</v>
      </c>
      <c r="M9" s="103">
        <f>NORMDIST(K9,$H$2,$H$3,TRUE)</f>
        <v>2.6356008381723967E-6</v>
      </c>
      <c r="N9" s="103">
        <f>M9*$H$4</f>
        <v>6.6153581038127162E-4</v>
      </c>
      <c r="U9" s="6"/>
      <c r="V9" s="5"/>
      <c r="W9" s="5"/>
      <c r="AE9" s="14"/>
      <c r="AF9" s="12"/>
      <c r="AG9" s="5"/>
      <c r="AH9" s="5"/>
      <c r="AI9" s="14"/>
      <c r="AJ9" s="14"/>
      <c r="AK9" s="14"/>
    </row>
    <row r="10" spans="1:37" ht="17.25" x14ac:dyDescent="0.3">
      <c r="A10" s="99">
        <v>43766</v>
      </c>
      <c r="B10" s="100">
        <v>35.533081000000003</v>
      </c>
      <c r="C10" s="100">
        <f t="shared" si="0"/>
        <v>4.4581012768940553E-3</v>
      </c>
      <c r="D10" s="100">
        <f t="shared" si="1"/>
        <v>4.4481933794229276E-3</v>
      </c>
      <c r="E10" s="100"/>
      <c r="I10" s="105">
        <v>2</v>
      </c>
      <c r="J10" s="103">
        <v>-0.1254612623359381</v>
      </c>
      <c r="K10" s="104">
        <v>-0.10831633640392792</v>
      </c>
      <c r="L10" s="104">
        <v>0</v>
      </c>
      <c r="M10" s="103">
        <f>NORMDIST(K10,$H$2,$H$3,TRUE)-NORMDIST(J10,$H$2,$H$3,TRUE)</f>
        <v>3.8968763372378436E-5</v>
      </c>
      <c r="N10" s="103">
        <f>M10*$H$4</f>
        <v>9.7811596064669871E-3</v>
      </c>
      <c r="V10" s="5"/>
      <c r="W10" s="5"/>
      <c r="AG10" s="5"/>
      <c r="AH10" s="5"/>
    </row>
    <row r="11" spans="1:37" ht="17.25" x14ac:dyDescent="0.3">
      <c r="A11" s="99">
        <v>43767</v>
      </c>
      <c r="B11" s="100">
        <v>36.420177000000002</v>
      </c>
      <c r="C11" s="100">
        <f t="shared" si="0"/>
        <v>2.4965355523209443E-2</v>
      </c>
      <c r="D11" s="100">
        <f t="shared" si="1"/>
        <v>2.465881252960412E-2</v>
      </c>
      <c r="E11" s="100"/>
      <c r="I11" s="105">
        <v>3</v>
      </c>
      <c r="J11" s="103">
        <v>-0.108316336403928</v>
      </c>
      <c r="K11" s="104">
        <v>-9.1171410471917735E-2</v>
      </c>
      <c r="L11" s="104">
        <v>1</v>
      </c>
      <c r="M11" s="103">
        <f>NORMDIST(K11,$H$2,$H$3,TRUE)-NORMDIST(J11,$H$2,$H$3,TRUE)</f>
        <v>4.1458847737989063E-4</v>
      </c>
      <c r="N11" s="103">
        <f>M11*$H$4</f>
        <v>0.10406170782235255</v>
      </c>
      <c r="V11" s="5"/>
      <c r="W11" s="5"/>
      <c r="AG11" s="5"/>
      <c r="AH11" s="5"/>
    </row>
    <row r="12" spans="1:37" ht="17.25" x14ac:dyDescent="0.3">
      <c r="A12" s="99">
        <v>43768</v>
      </c>
      <c r="B12" s="100">
        <v>36.430031</v>
      </c>
      <c r="C12" s="100">
        <f t="shared" si="0"/>
        <v>2.7056430835026291E-4</v>
      </c>
      <c r="D12" s="100">
        <f t="shared" si="1"/>
        <v>2.7052771242867102E-4</v>
      </c>
      <c r="E12" s="100"/>
      <c r="I12" s="105">
        <v>4</v>
      </c>
      <c r="J12" s="103">
        <v>-9.1171410471917694E-2</v>
      </c>
      <c r="K12" s="104">
        <v>-7.4026484539907539E-2</v>
      </c>
      <c r="L12" s="104">
        <v>0</v>
      </c>
      <c r="M12" s="103">
        <f>NORMDIST(K12,$H$2,$H$3,TRUE)-NORMDIST(J12,$H$2,$H$3,TRUE)</f>
        <v>3.0368393996020033E-3</v>
      </c>
      <c r="N12" s="103">
        <f>M12*$H$4</f>
        <v>0.76224668930010286</v>
      </c>
      <c r="V12" s="5"/>
      <c r="W12" s="5"/>
      <c r="AG12" s="5"/>
      <c r="AH12" s="5"/>
    </row>
    <row r="13" spans="1:37" ht="17.25" x14ac:dyDescent="0.3">
      <c r="A13" s="99">
        <v>43769</v>
      </c>
      <c r="B13" s="100">
        <v>35.227528</v>
      </c>
      <c r="C13" s="100">
        <f t="shared" si="0"/>
        <v>-3.3008563731389606E-2</v>
      </c>
      <c r="D13" s="100">
        <f t="shared" si="1"/>
        <v>-3.3565639546743388E-2</v>
      </c>
      <c r="E13" s="100"/>
      <c r="I13" s="105">
        <v>5</v>
      </c>
      <c r="J13" s="103">
        <v>-7.4026484539907539E-2</v>
      </c>
      <c r="K13" s="104">
        <v>-5.6881558607897356E-2</v>
      </c>
      <c r="L13" s="104">
        <v>1</v>
      </c>
      <c r="M13" s="103">
        <f>NORMDIST(K13,$H$2,$H$3,TRUE)-NORMDIST(J13,$H$2,$H$3,TRUE)</f>
        <v>1.5325797600345119E-2</v>
      </c>
      <c r="N13" s="103">
        <f>M13*$H$4</f>
        <v>3.8467751976866249</v>
      </c>
      <c r="V13" s="5"/>
      <c r="W13" s="5"/>
      <c r="AG13" s="5"/>
      <c r="AH13" s="5"/>
    </row>
    <row r="14" spans="1:37" ht="17.25" x14ac:dyDescent="0.3">
      <c r="A14" s="99">
        <v>43770</v>
      </c>
      <c r="B14" s="100">
        <v>35.887917000000002</v>
      </c>
      <c r="C14" s="100">
        <f t="shared" si="0"/>
        <v>1.8746390606800611E-2</v>
      </c>
      <c r="D14" s="100">
        <f t="shared" si="1"/>
        <v>1.8572842604009397E-2</v>
      </c>
      <c r="E14" s="100"/>
      <c r="I14" s="105">
        <v>6</v>
      </c>
      <c r="J14" s="103">
        <v>-5.6881558607897356E-2</v>
      </c>
      <c r="K14" s="104">
        <v>-3.9736632675887174E-2</v>
      </c>
      <c r="L14" s="104">
        <v>6</v>
      </c>
      <c r="M14" s="103">
        <f>NORMDIST(K14,$H$2,$H$3,TRUE)-NORMDIST(J14,$H$2,$H$3,TRUE)</f>
        <v>5.3319286584013303E-2</v>
      </c>
      <c r="N14" s="103">
        <f>M14*$H$4</f>
        <v>13.38314093258734</v>
      </c>
      <c r="V14" s="5"/>
      <c r="W14" s="5"/>
      <c r="AG14" s="5"/>
      <c r="AH14" s="5"/>
    </row>
    <row r="15" spans="1:37" ht="17.25" x14ac:dyDescent="0.3">
      <c r="A15" s="99">
        <v>43773</v>
      </c>
      <c r="B15" s="100">
        <v>36.016055999999999</v>
      </c>
      <c r="C15" s="100">
        <f t="shared" si="0"/>
        <v>3.5705332243161081E-3</v>
      </c>
      <c r="D15" s="100">
        <f t="shared" si="1"/>
        <v>3.5641740032743745E-3</v>
      </c>
      <c r="E15" s="100"/>
      <c r="I15" s="105">
        <v>7</v>
      </c>
      <c r="J15" s="103">
        <v>-3.9736632675887174E-2</v>
      </c>
      <c r="K15" s="104">
        <v>-2.2591706743876977E-2</v>
      </c>
      <c r="L15" s="104">
        <v>35</v>
      </c>
      <c r="M15" s="103">
        <f>NORMDIST(K15,$H$2,$H$3,TRUE)-NORMDIST(J15,$H$2,$H$3,TRUE)</f>
        <v>0.12794576960355203</v>
      </c>
      <c r="N15" s="103">
        <f>M15*$H$4</f>
        <v>32.114388170491559</v>
      </c>
      <c r="V15" s="5"/>
      <c r="W15" s="5"/>
      <c r="AF15" s="5"/>
      <c r="AG15" s="5"/>
      <c r="AH15" s="5"/>
    </row>
    <row r="16" spans="1:37" ht="17.25" x14ac:dyDescent="0.3">
      <c r="A16" s="99">
        <v>43774</v>
      </c>
      <c r="B16" s="100">
        <v>36.361033999999997</v>
      </c>
      <c r="C16" s="100">
        <f t="shared" si="0"/>
        <v>9.5784502334179678E-3</v>
      </c>
      <c r="D16" s="100">
        <f t="shared" si="1"/>
        <v>9.532867721042209E-3</v>
      </c>
      <c r="E16" s="100"/>
      <c r="I16" s="105">
        <v>8</v>
      </c>
      <c r="J16" s="103">
        <v>-2.2591706743876977E-2</v>
      </c>
      <c r="K16" s="104">
        <v>-5.4467808118667943E-3</v>
      </c>
      <c r="L16" s="104">
        <v>54</v>
      </c>
      <c r="M16" s="103">
        <f>NORMDIST(K16,$H$2,$H$3,TRUE)-NORMDIST(J16,$H$2,$H$3,TRUE)</f>
        <v>0.21184229084363057</v>
      </c>
      <c r="N16" s="103">
        <f>M16*$H$4</f>
        <v>53.172415001751276</v>
      </c>
      <c r="V16" s="5"/>
      <c r="W16" s="5"/>
      <c r="AG16" s="14"/>
      <c r="AH16" s="14"/>
      <c r="AI16" s="14"/>
      <c r="AJ16" s="14"/>
    </row>
    <row r="17" spans="1:25" ht="17.25" x14ac:dyDescent="0.3">
      <c r="A17" s="99">
        <v>43775</v>
      </c>
      <c r="B17" s="100">
        <v>35.67107</v>
      </c>
      <c r="C17" s="100">
        <f t="shared" si="0"/>
        <v>-1.8975367972208779E-2</v>
      </c>
      <c r="D17" s="100">
        <f t="shared" si="1"/>
        <v>-1.9157710631297554E-2</v>
      </c>
      <c r="E17" s="100"/>
      <c r="I17" s="105">
        <v>9</v>
      </c>
      <c r="J17" s="103">
        <v>-5.4467808118667943E-3</v>
      </c>
      <c r="K17" s="104">
        <v>1.1698145120143388E-2</v>
      </c>
      <c r="L17" s="104">
        <v>82</v>
      </c>
      <c r="M17" s="103">
        <f>NORMDIST(K17,$H$2,$H$3,TRUE)-NORMDIST(J17,$H$2,$H$3,TRUE)</f>
        <v>0.24207140372829727</v>
      </c>
      <c r="N17" s="103">
        <f>M17*$H$4</f>
        <v>60.759922335802614</v>
      </c>
      <c r="V17" s="5"/>
      <c r="W17" s="5"/>
    </row>
    <row r="18" spans="1:25" ht="17.25" x14ac:dyDescent="0.3">
      <c r="A18" s="99">
        <v>43776</v>
      </c>
      <c r="B18" s="100">
        <v>36.193474000000002</v>
      </c>
      <c r="C18" s="100">
        <f t="shared" si="0"/>
        <v>1.4645033075823211E-2</v>
      </c>
      <c r="D18" s="100">
        <f t="shared" si="1"/>
        <v>1.4538830219499508E-2</v>
      </c>
      <c r="E18" s="100"/>
      <c r="I18" s="105">
        <v>10</v>
      </c>
      <c r="J18" s="103">
        <v>1.1698145120143388E-2</v>
      </c>
      <c r="K18" s="104">
        <v>2.8843071052153585E-2</v>
      </c>
      <c r="L18" s="104">
        <v>41</v>
      </c>
      <c r="M18" s="103">
        <f>NORMDIST(K18,$H$2,$H$3,TRUE)-NORMDIST(J18,$H$2,$H$3,TRUE)</f>
        <v>0.1909172177777726</v>
      </c>
      <c r="N18" s="103">
        <f>M18*$H$4</f>
        <v>47.920221662220925</v>
      </c>
      <c r="V18" s="5"/>
      <c r="W18" s="5"/>
    </row>
    <row r="19" spans="1:25" ht="17.25" x14ac:dyDescent="0.3">
      <c r="A19" s="99">
        <v>43777</v>
      </c>
      <c r="B19" s="100">
        <v>35.355659000000003</v>
      </c>
      <c r="C19" s="100">
        <f t="shared" si="0"/>
        <v>-2.3148233850113442E-2</v>
      </c>
      <c r="D19" s="100">
        <f t="shared" si="1"/>
        <v>-2.3420361940919909E-2</v>
      </c>
      <c r="E19" s="100"/>
      <c r="I19" s="105">
        <v>11</v>
      </c>
      <c r="J19" s="103">
        <v>2.8843071052153585E-2</v>
      </c>
      <c r="K19" s="104">
        <v>4.5987996984163754E-2</v>
      </c>
      <c r="L19" s="104">
        <v>18</v>
      </c>
      <c r="M19" s="103">
        <f>NORMDIST(K19,$H$2,$H$3,TRUE)-NORMDIST(J19,$H$2,$H$3,TRUE)</f>
        <v>0.10391306028918357</v>
      </c>
      <c r="N19" s="103">
        <f>M19*$H$4</f>
        <v>26.082178132585074</v>
      </c>
      <c r="V19" s="5"/>
      <c r="W19" s="5"/>
    </row>
    <row r="20" spans="1:25" ht="17.25" x14ac:dyDescent="0.3">
      <c r="A20" s="99">
        <v>43780</v>
      </c>
      <c r="B20" s="100">
        <v>36.016055999999999</v>
      </c>
      <c r="C20" s="100">
        <f t="shared" si="0"/>
        <v>1.8678678850251318E-2</v>
      </c>
      <c r="D20" s="100">
        <f t="shared" si="1"/>
        <v>1.8506374631675804E-2</v>
      </c>
      <c r="E20" s="100"/>
      <c r="I20" s="105">
        <v>12</v>
      </c>
      <c r="J20" s="103">
        <v>4.5987996984163754E-2</v>
      </c>
      <c r="K20" s="104">
        <v>6.313292291617395E-2</v>
      </c>
      <c r="L20" s="104">
        <v>6</v>
      </c>
      <c r="M20" s="103">
        <f>NORMDIST(K20,$H$2,$H$3,TRUE)-NORMDIST(J20,$H$2,$H$3,TRUE)</f>
        <v>3.9021175653611406E-2</v>
      </c>
      <c r="N20" s="103">
        <f>M20*$H$4</f>
        <v>9.7943150890564628</v>
      </c>
      <c r="V20" s="14"/>
      <c r="W20" s="14"/>
      <c r="X20" s="14"/>
      <c r="Y20" s="14"/>
    </row>
    <row r="21" spans="1:25" ht="17.25" x14ac:dyDescent="0.3">
      <c r="A21" s="99">
        <v>43781</v>
      </c>
      <c r="B21" s="100">
        <v>34.695270999999998</v>
      </c>
      <c r="C21" s="100">
        <f t="shared" si="0"/>
        <v>-3.6672116458281834E-2</v>
      </c>
      <c r="D21" s="100">
        <f t="shared" si="1"/>
        <v>-3.7361443782900974E-2</v>
      </c>
      <c r="E21" s="100"/>
      <c r="I21" s="105">
        <v>13</v>
      </c>
      <c r="J21" s="103">
        <v>6.313292291617395E-2</v>
      </c>
      <c r="K21" s="104">
        <v>8.0277848848184147E-2</v>
      </c>
      <c r="L21" s="104">
        <v>3</v>
      </c>
      <c r="M21" s="103">
        <f>NORMDIST(K21,$H$2,$H$3,TRUE)-NORMDIST(J21,$H$2,$H$3,TRUE)</f>
        <v>1.0105416282231827E-2</v>
      </c>
      <c r="N21" s="103">
        <f>M21*$H$4</f>
        <v>2.5364594868401884</v>
      </c>
      <c r="V21" s="14"/>
      <c r="W21" s="14"/>
      <c r="X21" s="14"/>
      <c r="Y21" s="14"/>
    </row>
    <row r="22" spans="1:25" ht="17.25" x14ac:dyDescent="0.3">
      <c r="A22" s="99">
        <v>43782</v>
      </c>
      <c r="B22" s="100">
        <v>34.606560000000002</v>
      </c>
      <c r="C22" s="100">
        <f t="shared" si="0"/>
        <v>-2.5568614235639275E-3</v>
      </c>
      <c r="D22" s="100">
        <f t="shared" si="1"/>
        <v>-2.5601357763019093E-3</v>
      </c>
      <c r="E22" s="100"/>
      <c r="I22" s="105">
        <v>14</v>
      </c>
      <c r="J22" s="103">
        <v>8.0277848848184105E-2</v>
      </c>
      <c r="K22" s="104">
        <v>9.7422774780194316E-2</v>
      </c>
      <c r="L22" s="104">
        <v>2</v>
      </c>
      <c r="M22" s="103">
        <f>NORMDIST(K22,$H$2,$H$3,TRUE)-NORMDIST(J22,$H$2,$H$3,TRUE)</f>
        <v>1.8038397247928106E-3</v>
      </c>
      <c r="N22" s="103">
        <f>M22*$H$4</f>
        <v>0.45276377092299547</v>
      </c>
    </row>
    <row r="23" spans="1:25" ht="17.25" x14ac:dyDescent="0.3">
      <c r="A23" s="99">
        <v>43783</v>
      </c>
      <c r="B23" s="100">
        <v>34.458710000000004</v>
      </c>
      <c r="C23" s="100">
        <f t="shared" si="0"/>
        <v>-4.2723113768025067E-3</v>
      </c>
      <c r="D23" s="100">
        <f t="shared" si="1"/>
        <v>-4.2814637762883835E-3</v>
      </c>
      <c r="E23" s="100"/>
      <c r="I23" s="105">
        <v>15</v>
      </c>
      <c r="J23" s="103">
        <v>9.7422774780194316E-2</v>
      </c>
      <c r="K23" s="104">
        <v>0.11456770071220451</v>
      </c>
      <c r="L23" s="104">
        <v>0</v>
      </c>
      <c r="M23" s="103">
        <f>NORMDIST(K23,$H$2,$H$3,TRUE)-NORMDIST(J23,$H$2,$H$3,TRUE)</f>
        <v>2.2179851541404005E-4</v>
      </c>
      <c r="N23" s="103">
        <f>M23*$H$4</f>
        <v>5.5671427368924054E-2</v>
      </c>
    </row>
    <row r="24" spans="1:25" ht="18" thickBot="1" x14ac:dyDescent="0.35">
      <c r="A24" s="99">
        <v>43784</v>
      </c>
      <c r="B24" s="100">
        <v>34.675556</v>
      </c>
      <c r="C24" s="100">
        <f t="shared" si="0"/>
        <v>6.2929227472530158E-3</v>
      </c>
      <c r="D24" s="100">
        <f t="shared" si="1"/>
        <v>6.2732049872269357E-3</v>
      </c>
      <c r="E24" s="100"/>
      <c r="I24" s="105">
        <v>16</v>
      </c>
      <c r="J24" s="103">
        <v>0.11456770071220451</v>
      </c>
      <c r="K24" s="108" t="s">
        <v>8</v>
      </c>
      <c r="L24" s="104">
        <v>1</v>
      </c>
      <c r="M24" s="103">
        <f>1-NORMDIST(J24,$H$2,$H$3,TRUE)</f>
        <v>1.9911155963003857E-5</v>
      </c>
      <c r="N24" s="103">
        <f>M24*$H$4</f>
        <v>4.9977001467139681E-3</v>
      </c>
    </row>
    <row r="25" spans="1:25" ht="17.25" x14ac:dyDescent="0.3">
      <c r="A25" s="99">
        <v>43788</v>
      </c>
      <c r="B25" s="100">
        <v>34.123584999999999</v>
      </c>
      <c r="C25" s="100">
        <f>(B25/B24)-1</f>
        <v>-1.5918158601407884E-2</v>
      </c>
      <c r="D25" s="100">
        <f>LN(B25/B24)</f>
        <v>-1.6046213235454607E-2</v>
      </c>
      <c r="E25" s="100"/>
      <c r="I25" s="103"/>
      <c r="J25" s="103"/>
      <c r="K25" s="103"/>
      <c r="L25" s="109">
        <f>SUM(L9:L24)</f>
        <v>251</v>
      </c>
      <c r="M25" s="109">
        <f>SUM(M9:M24)</f>
        <v>1</v>
      </c>
      <c r="N25" s="109">
        <f>SUM(N9:N24)</f>
        <v>251</v>
      </c>
      <c r="O25" s="110">
        <f>SUM(L9:L14)</f>
        <v>9</v>
      </c>
      <c r="P25" s="110">
        <f>SUM(M9:M14)</f>
        <v>7.2138116425550874E-2</v>
      </c>
      <c r="Q25" s="110">
        <f>SUM(N9:N14)</f>
        <v>18.106667222813268</v>
      </c>
    </row>
    <row r="26" spans="1:25" ht="17.25" x14ac:dyDescent="0.3">
      <c r="A26" s="99">
        <v>43789</v>
      </c>
      <c r="B26" s="100">
        <v>33.896881</v>
      </c>
      <c r="C26" s="100">
        <f t="shared" si="0"/>
        <v>-6.6436161382222858E-3</v>
      </c>
      <c r="D26" s="100">
        <f t="shared" si="1"/>
        <v>-6.6657831900562283E-3</v>
      </c>
      <c r="E26" s="100"/>
    </row>
    <row r="27" spans="1:25" ht="17.25" x14ac:dyDescent="0.3">
      <c r="A27" s="99">
        <v>43790</v>
      </c>
      <c r="B27" s="100">
        <v>33.689895999999997</v>
      </c>
      <c r="C27" s="100">
        <f t="shared" si="0"/>
        <v>-6.1063140293056151E-3</v>
      </c>
      <c r="D27" s="100">
        <f t="shared" si="1"/>
        <v>-6.1250338096275536E-3</v>
      </c>
      <c r="E27" s="100"/>
    </row>
    <row r="28" spans="1:25" ht="17.25" x14ac:dyDescent="0.3">
      <c r="A28" s="99">
        <v>43791</v>
      </c>
      <c r="B28" s="100">
        <v>33.561756000000003</v>
      </c>
      <c r="C28" s="100">
        <f t="shared" si="0"/>
        <v>-3.8035142643360054E-3</v>
      </c>
      <c r="D28" s="100">
        <f t="shared" si="1"/>
        <v>-3.8107660186563106E-3</v>
      </c>
      <c r="E28" s="100"/>
    </row>
    <row r="29" spans="1:25" ht="17.25" x14ac:dyDescent="0.3">
      <c r="A29" s="99">
        <v>43794</v>
      </c>
      <c r="B29" s="100">
        <v>33.680034999999997</v>
      </c>
      <c r="C29" s="100">
        <f t="shared" si="0"/>
        <v>3.5242196504854384E-3</v>
      </c>
      <c r="D29" s="100">
        <f t="shared" si="1"/>
        <v>3.5180241403717349E-3</v>
      </c>
      <c r="E29" s="100"/>
      <c r="I29" s="103"/>
      <c r="J29" s="106" t="s">
        <v>10</v>
      </c>
      <c r="K29" s="106" t="s">
        <v>9</v>
      </c>
      <c r="L29" s="106" t="s">
        <v>11</v>
      </c>
      <c r="M29" s="106" t="s">
        <v>13</v>
      </c>
      <c r="N29" s="106" t="s">
        <v>14</v>
      </c>
    </row>
    <row r="30" spans="1:25" ht="17.25" x14ac:dyDescent="0.3">
      <c r="A30" s="99">
        <v>43795</v>
      </c>
      <c r="B30" s="100">
        <v>32.950648999999999</v>
      </c>
      <c r="C30" s="100">
        <f t="shared" si="0"/>
        <v>-2.1656331414144803E-2</v>
      </c>
      <c r="D30" s="100">
        <f t="shared" si="1"/>
        <v>-2.1894271301579008E-2</v>
      </c>
      <c r="E30" s="100"/>
      <c r="I30" s="105">
        <v>1</v>
      </c>
      <c r="J30" s="107" t="s">
        <v>12</v>
      </c>
      <c r="K30" s="104">
        <v>-3.9736632675887174E-2</v>
      </c>
      <c r="L30" s="104">
        <v>9</v>
      </c>
      <c r="M30" s="103">
        <v>7.2138116425550874E-2</v>
      </c>
      <c r="N30" s="103">
        <v>18.106667222813268</v>
      </c>
    </row>
    <row r="31" spans="1:25" ht="17.25" x14ac:dyDescent="0.3">
      <c r="A31" s="99">
        <v>43796</v>
      </c>
      <c r="B31" s="100">
        <v>32.881653</v>
      </c>
      <c r="C31" s="100">
        <f t="shared" si="0"/>
        <v>-2.0939193033799874E-3</v>
      </c>
      <c r="D31" s="100">
        <f t="shared" si="1"/>
        <v>-2.0961146174802419E-3</v>
      </c>
      <c r="E31" s="100"/>
      <c r="I31" s="105">
        <v>2</v>
      </c>
      <c r="J31" s="103">
        <v>-3.9736632675887174E-2</v>
      </c>
      <c r="K31" s="104">
        <v>-2.2591706743876977E-2</v>
      </c>
      <c r="L31" s="104">
        <v>35</v>
      </c>
      <c r="M31" s="103">
        <f>NORMDIST(K31,$H$2,$H$3,TRUE)-NORMDIST(J31,$H$2,$H$3,TRUE)</f>
        <v>0.12794576960355203</v>
      </c>
      <c r="N31" s="103">
        <f>M31*$H$4</f>
        <v>32.114388170491559</v>
      </c>
    </row>
    <row r="32" spans="1:25" ht="17.25" x14ac:dyDescent="0.3">
      <c r="A32" s="99">
        <v>43797</v>
      </c>
      <c r="B32" s="100">
        <v>33.098498999999997</v>
      </c>
      <c r="C32" s="100">
        <f t="shared" si="0"/>
        <v>6.5947414504980983E-3</v>
      </c>
      <c r="D32" s="100">
        <f t="shared" si="1"/>
        <v>6.5730912758413564E-3</v>
      </c>
      <c r="E32" s="100"/>
      <c r="I32" s="105">
        <v>3</v>
      </c>
      <c r="J32" s="103">
        <v>-2.2591706743876977E-2</v>
      </c>
      <c r="K32" s="104">
        <v>-5.4467808118667943E-3</v>
      </c>
      <c r="L32" s="104">
        <v>54</v>
      </c>
      <c r="M32" s="103">
        <f>NORMDIST(K32,$H$2,$H$3,TRUE)-NORMDIST(J32,$H$2,$H$3,TRUE)</f>
        <v>0.21184229084363057</v>
      </c>
      <c r="N32" s="103">
        <f>M32*$H$4</f>
        <v>53.172415001751276</v>
      </c>
    </row>
    <row r="33" spans="1:17" ht="17.25" x14ac:dyDescent="0.3">
      <c r="A33" s="99">
        <v>43798</v>
      </c>
      <c r="B33" s="100">
        <v>33.315342000000001</v>
      </c>
      <c r="C33" s="100">
        <f t="shared" si="0"/>
        <v>6.5514451274664154E-3</v>
      </c>
      <c r="D33" s="100">
        <f t="shared" si="1"/>
        <v>6.5300776851473239E-3</v>
      </c>
      <c r="E33" s="100"/>
      <c r="I33" s="105">
        <v>4</v>
      </c>
      <c r="J33" s="103">
        <v>-5.4467808118667943E-3</v>
      </c>
      <c r="K33" s="104">
        <v>1.1698145120143388E-2</v>
      </c>
      <c r="L33" s="104">
        <v>82</v>
      </c>
      <c r="M33" s="103">
        <f>NORMDIST(K33,$H$2,$H$3,TRUE)-NORMDIST(J33,$H$2,$H$3,TRUE)</f>
        <v>0.24207140372829727</v>
      </c>
      <c r="N33" s="103">
        <f>M33*$H$4</f>
        <v>60.759922335802614</v>
      </c>
    </row>
    <row r="34" spans="1:17" ht="17.25" x14ac:dyDescent="0.3">
      <c r="A34" s="99">
        <v>43801</v>
      </c>
      <c r="B34" s="100">
        <v>33.364623999999999</v>
      </c>
      <c r="C34" s="100">
        <f t="shared" si="0"/>
        <v>1.4792584149367904E-3</v>
      </c>
      <c r="D34" s="100">
        <f t="shared" si="1"/>
        <v>1.4781653899858431E-3</v>
      </c>
      <c r="E34" s="100"/>
      <c r="I34" s="105">
        <v>5</v>
      </c>
      <c r="J34" s="103">
        <v>1.1698145120143388E-2</v>
      </c>
      <c r="K34" s="104">
        <v>2.8843071052153585E-2</v>
      </c>
      <c r="L34" s="104">
        <v>41</v>
      </c>
      <c r="M34" s="103">
        <f>NORMDIST(K34,$H$2,$H$3,TRUE)-NORMDIST(J34,$H$2,$H$3,TRUE)</f>
        <v>0.1909172177777726</v>
      </c>
      <c r="N34" s="103">
        <f>M34*$H$4</f>
        <v>47.920221662220925</v>
      </c>
    </row>
    <row r="35" spans="1:17" ht="17.25" x14ac:dyDescent="0.3">
      <c r="A35" s="99">
        <v>43802</v>
      </c>
      <c r="B35" s="100">
        <v>33.236491999999998</v>
      </c>
      <c r="C35" s="100">
        <f t="shared" si="0"/>
        <v>-3.8403549819713279E-3</v>
      </c>
      <c r="D35" s="100">
        <f t="shared" si="1"/>
        <v>-3.8477480793138947E-3</v>
      </c>
      <c r="E35" s="100"/>
      <c r="I35" s="105">
        <v>6</v>
      </c>
      <c r="J35" s="103">
        <v>2.8843071052153585E-2</v>
      </c>
      <c r="K35" s="104">
        <v>4.5987996984163754E-2</v>
      </c>
      <c r="L35" s="104">
        <v>18</v>
      </c>
      <c r="M35" s="103">
        <f>NORMDIST(K35,$H$2,$H$3,TRUE)-NORMDIST(J35,$H$2,$H$3,TRUE)</f>
        <v>0.10391306028918357</v>
      </c>
      <c r="N35" s="103">
        <f>M35*$H$4</f>
        <v>26.082178132585074</v>
      </c>
    </row>
    <row r="36" spans="1:17" ht="17.25" x14ac:dyDescent="0.3">
      <c r="A36" s="99">
        <v>43803</v>
      </c>
      <c r="B36" s="100">
        <v>33.236491999999998</v>
      </c>
      <c r="C36" s="100">
        <f t="shared" si="0"/>
        <v>0</v>
      </c>
      <c r="D36" s="100">
        <f t="shared" si="1"/>
        <v>0</v>
      </c>
      <c r="E36" s="100"/>
      <c r="I36" s="105">
        <v>7</v>
      </c>
      <c r="J36" s="103">
        <v>4.5987996984163754E-2</v>
      </c>
      <c r="K36" s="104">
        <v>6.313292291617395E-2</v>
      </c>
      <c r="L36" s="104">
        <v>6</v>
      </c>
      <c r="M36" s="103">
        <f>NORMDIST(K36,$H$2,$H$3,TRUE)-NORMDIST(J36,$H$2,$H$3,TRUE)</f>
        <v>3.9021175653611406E-2</v>
      </c>
      <c r="N36" s="103">
        <f>M36*$H$4</f>
        <v>9.7943150890564628</v>
      </c>
    </row>
    <row r="37" spans="1:17" ht="17.25" x14ac:dyDescent="0.3">
      <c r="A37" s="99">
        <v>43804</v>
      </c>
      <c r="B37" s="100">
        <v>32.802799</v>
      </c>
      <c r="C37" s="100">
        <f t="shared" si="0"/>
        <v>-1.3048699604037539E-2</v>
      </c>
      <c r="D37" s="100">
        <f t="shared" si="1"/>
        <v>-1.3134581803489873E-2</v>
      </c>
      <c r="E37" s="100"/>
      <c r="I37" s="105">
        <v>8</v>
      </c>
      <c r="J37" s="103">
        <v>6.313292291617395E-2</v>
      </c>
      <c r="K37" s="104">
        <v>8.0277848848184147E-2</v>
      </c>
      <c r="L37" s="104">
        <v>3</v>
      </c>
      <c r="M37" s="103">
        <f>NORMDIST(K37,$H$2,$H$3,TRUE)-NORMDIST(J37,$H$2,$H$3,TRUE)</f>
        <v>1.0105416282231827E-2</v>
      </c>
      <c r="N37" s="103">
        <f>M37*$H$4</f>
        <v>2.5364594868401884</v>
      </c>
    </row>
    <row r="38" spans="1:17" ht="17.25" x14ac:dyDescent="0.3">
      <c r="A38" s="99">
        <v>43805</v>
      </c>
      <c r="B38" s="100">
        <v>32.566242000000003</v>
      </c>
      <c r="C38" s="100">
        <f t="shared" si="0"/>
        <v>-7.2114882635472277E-3</v>
      </c>
      <c r="D38" s="100">
        <f t="shared" si="1"/>
        <v>-7.2376167376062527E-3</v>
      </c>
      <c r="E38" s="100"/>
      <c r="I38" s="105">
        <v>9</v>
      </c>
      <c r="J38" s="103">
        <v>8.0277848848184105E-2</v>
      </c>
      <c r="K38" s="104">
        <v>9.7422774780194316E-2</v>
      </c>
      <c r="L38" s="104">
        <v>2</v>
      </c>
      <c r="M38" s="103">
        <f>NORMDIST(K38,$H$2,$H$3,TRUE)-NORMDIST(J38,$H$2,$H$3,TRUE)</f>
        <v>1.8038397247928106E-3</v>
      </c>
      <c r="N38" s="103">
        <f>M38*$H$4</f>
        <v>0.45276377092299547</v>
      </c>
    </row>
    <row r="39" spans="1:17" ht="17.25" x14ac:dyDescent="0.3">
      <c r="A39" s="99">
        <v>43808</v>
      </c>
      <c r="B39" s="100">
        <v>32.457816999999999</v>
      </c>
      <c r="C39" s="100">
        <f t="shared" si="0"/>
        <v>-3.3293678773254065E-3</v>
      </c>
      <c r="D39" s="100">
        <f t="shared" si="1"/>
        <v>-3.3349225550271095E-3</v>
      </c>
      <c r="E39" s="100"/>
      <c r="I39" s="105">
        <v>10</v>
      </c>
      <c r="J39" s="103">
        <v>9.7422774780194316E-2</v>
      </c>
      <c r="K39" s="104">
        <v>0.11456770071220451</v>
      </c>
      <c r="L39" s="104">
        <v>0</v>
      </c>
      <c r="M39" s="103">
        <f>NORMDIST(K39,$H$2,$H$3,TRUE)-NORMDIST(J39,$H$2,$H$3,TRUE)</f>
        <v>2.2179851541404005E-4</v>
      </c>
      <c r="N39" s="103">
        <f>M39*$H$4</f>
        <v>5.5671427368924054E-2</v>
      </c>
    </row>
    <row r="40" spans="1:17" ht="18" thickBot="1" x14ac:dyDescent="0.35">
      <c r="A40" s="99">
        <v>43809</v>
      </c>
      <c r="B40" s="100">
        <v>32.783085</v>
      </c>
      <c r="C40" s="100">
        <f t="shared" si="0"/>
        <v>1.0021253123708274E-2</v>
      </c>
      <c r="D40" s="100">
        <f t="shared" si="1"/>
        <v>9.9713733285145111E-3</v>
      </c>
      <c r="E40" s="100"/>
      <c r="I40" s="105">
        <v>11</v>
      </c>
      <c r="J40" s="103">
        <v>0.11456770071220451</v>
      </c>
      <c r="K40" s="108" t="s">
        <v>8</v>
      </c>
      <c r="L40" s="104">
        <v>1</v>
      </c>
      <c r="M40" s="103">
        <f>1-NORMDIST(J40,$H$2,$H$3,TRUE)</f>
        <v>1.9911155963003857E-5</v>
      </c>
      <c r="N40" s="103">
        <f>M40*$H$4</f>
        <v>4.9977001467139681E-3</v>
      </c>
    </row>
    <row r="41" spans="1:17" ht="17.25" x14ac:dyDescent="0.3">
      <c r="A41" s="99">
        <v>43810</v>
      </c>
      <c r="B41" s="100">
        <v>33.818030999999998</v>
      </c>
      <c r="C41" s="100">
        <f t="shared" si="0"/>
        <v>3.1569512143228673E-2</v>
      </c>
      <c r="D41" s="100">
        <f t="shared" si="1"/>
        <v>3.1081440636434466E-2</v>
      </c>
      <c r="E41" s="100"/>
      <c r="I41" s="103"/>
      <c r="J41" s="103"/>
      <c r="K41" s="103"/>
      <c r="L41" s="109">
        <f>SUM(L30:L40)</f>
        <v>251</v>
      </c>
      <c r="M41" s="109">
        <f>SUM(M30:M40)</f>
        <v>1</v>
      </c>
      <c r="N41" s="109">
        <f>SUM(N30:N40)</f>
        <v>251</v>
      </c>
      <c r="O41" s="110">
        <f>SUM(L36:L40)</f>
        <v>12</v>
      </c>
      <c r="P41" s="110">
        <f>SUM(M36:M40)</f>
        <v>5.1172141332013088E-2</v>
      </c>
      <c r="Q41" s="110">
        <f>SUM(N36:N40)</f>
        <v>12.844207474335285</v>
      </c>
    </row>
    <row r="42" spans="1:17" ht="17.25" x14ac:dyDescent="0.3">
      <c r="A42" s="99">
        <v>43812</v>
      </c>
      <c r="B42" s="100">
        <v>33.266060000000003</v>
      </c>
      <c r="C42" s="100">
        <f t="shared" si="0"/>
        <v>-1.6321795908224024E-2</v>
      </c>
      <c r="D42" s="100">
        <f t="shared" si="1"/>
        <v>-1.645646377733585E-2</v>
      </c>
      <c r="E42" s="100"/>
    </row>
    <row r="43" spans="1:17" ht="17.25" x14ac:dyDescent="0.3">
      <c r="A43" s="99">
        <v>43815</v>
      </c>
      <c r="B43" s="100">
        <v>33.335056000000002</v>
      </c>
      <c r="C43" s="100">
        <f t="shared" si="0"/>
        <v>2.0740658797584466E-3</v>
      </c>
      <c r="D43" s="100">
        <f t="shared" si="1"/>
        <v>2.0719179745401894E-3</v>
      </c>
      <c r="E43" s="100"/>
    </row>
    <row r="44" spans="1:17" ht="17.25" x14ac:dyDescent="0.3">
      <c r="A44" s="99">
        <v>43816</v>
      </c>
      <c r="B44" s="100">
        <v>33.295628000000001</v>
      </c>
      <c r="C44" s="100">
        <f t="shared" si="0"/>
        <v>-1.1827788739877665E-3</v>
      </c>
      <c r="D44" s="100">
        <f t="shared" si="1"/>
        <v>-1.1834789089656388E-3</v>
      </c>
      <c r="E44" s="100"/>
    </row>
    <row r="45" spans="1:17" ht="17.25" x14ac:dyDescent="0.3">
      <c r="A45" s="99">
        <v>43817</v>
      </c>
      <c r="B45" s="100">
        <v>33.699748999999997</v>
      </c>
      <c r="C45" s="100">
        <f t="shared" si="0"/>
        <v>1.2137359295340433E-2</v>
      </c>
      <c r="D45" s="100">
        <f t="shared" si="1"/>
        <v>1.20642921837115E-2</v>
      </c>
      <c r="E45" s="100"/>
      <c r="I45" s="100"/>
      <c r="J45" s="106" t="s">
        <v>10</v>
      </c>
      <c r="K45" s="106" t="s">
        <v>9</v>
      </c>
      <c r="L45" s="106" t="s">
        <v>11</v>
      </c>
      <c r="M45" s="106" t="s">
        <v>13</v>
      </c>
      <c r="N45" s="106" t="s">
        <v>14</v>
      </c>
      <c r="O45" s="106" t="s">
        <v>248</v>
      </c>
    </row>
    <row r="46" spans="1:17" ht="17.25" x14ac:dyDescent="0.3">
      <c r="A46" s="99">
        <v>43818</v>
      </c>
      <c r="B46" s="100">
        <v>34.015160000000002</v>
      </c>
      <c r="C46" s="100">
        <f t="shared" si="0"/>
        <v>9.359446564424001E-3</v>
      </c>
      <c r="D46" s="100">
        <f t="shared" si="1"/>
        <v>9.3159183337427707E-3</v>
      </c>
      <c r="E46" s="100"/>
      <c r="I46" s="105">
        <v>1</v>
      </c>
      <c r="J46" s="107" t="s">
        <v>12</v>
      </c>
      <c r="K46" s="101">
        <v>-3.9736632675887174E-2</v>
      </c>
      <c r="L46" s="101">
        <v>9</v>
      </c>
      <c r="M46" s="100">
        <v>7.2138116425550874E-2</v>
      </c>
      <c r="N46" s="100">
        <v>18.106667222813268</v>
      </c>
      <c r="O46" s="100">
        <f>POWER(L46-N46,2)/N46</f>
        <v>4.580157512508606</v>
      </c>
    </row>
    <row r="47" spans="1:17" ht="17.25" x14ac:dyDescent="0.3">
      <c r="A47" s="99">
        <v>43819</v>
      </c>
      <c r="B47" s="100">
        <v>34.350285</v>
      </c>
      <c r="C47" s="100">
        <f t="shared" si="0"/>
        <v>9.8522247139216645E-3</v>
      </c>
      <c r="D47" s="100">
        <f t="shared" si="1"/>
        <v>9.8040079840651956E-3</v>
      </c>
      <c r="E47" s="100"/>
      <c r="I47" s="105">
        <v>2</v>
      </c>
      <c r="J47" s="100">
        <v>-3.9736632675887174E-2</v>
      </c>
      <c r="K47" s="101">
        <v>-2.2591706743876977E-2</v>
      </c>
      <c r="L47" s="101">
        <v>35</v>
      </c>
      <c r="M47" s="100">
        <f>NORMDIST(K47,$H$2,$H$3,TRUE)-NORMDIST(J47,$H$2,$H$3,TRUE)</f>
        <v>0.12794576960355203</v>
      </c>
      <c r="N47" s="100">
        <f>M47*$H$4</f>
        <v>32.114388170491559</v>
      </c>
      <c r="O47" s="100">
        <f t="shared" ref="O47:O52" si="2">POWER(L47-N47,2)/N47</f>
        <v>0.25928426804811833</v>
      </c>
    </row>
    <row r="48" spans="1:17" ht="17.25" x14ac:dyDescent="0.3">
      <c r="A48" s="99">
        <v>43822</v>
      </c>
      <c r="B48" s="100">
        <v>33.640613999999999</v>
      </c>
      <c r="C48" s="100">
        <f t="shared" si="0"/>
        <v>-2.0659828586575002E-2</v>
      </c>
      <c r="D48" s="100">
        <f t="shared" si="1"/>
        <v>-2.087622855813407E-2</v>
      </c>
      <c r="E48" s="100"/>
      <c r="I48" s="105">
        <v>3</v>
      </c>
      <c r="J48" s="100">
        <v>-2.2591706743876977E-2</v>
      </c>
      <c r="K48" s="101">
        <v>-5.4467808118667943E-3</v>
      </c>
      <c r="L48" s="101">
        <v>54</v>
      </c>
      <c r="M48" s="100">
        <f>NORMDIST(K48,$H$2,$H$3,TRUE)-NORMDIST(J48,$H$2,$H$3,TRUE)</f>
        <v>0.21184229084363057</v>
      </c>
      <c r="N48" s="100">
        <f>M48*$H$4</f>
        <v>53.172415001751276</v>
      </c>
      <c r="O48" s="100">
        <f t="shared" si="2"/>
        <v>1.2880681257448691E-2</v>
      </c>
    </row>
    <row r="49" spans="1:16" ht="17.25" x14ac:dyDescent="0.3">
      <c r="A49" s="99">
        <v>43823</v>
      </c>
      <c r="B49" s="100">
        <v>33.325198999999998</v>
      </c>
      <c r="C49" s="100">
        <f t="shared" si="0"/>
        <v>-9.3760179288048251E-3</v>
      </c>
      <c r="D49" s="100">
        <f t="shared" si="1"/>
        <v>-9.420249479220013E-3</v>
      </c>
      <c r="E49" s="100"/>
      <c r="I49" s="105">
        <v>4</v>
      </c>
      <c r="J49" s="100">
        <v>-5.4467808118667943E-3</v>
      </c>
      <c r="K49" s="101">
        <v>1.1698145120143388E-2</v>
      </c>
      <c r="L49" s="101">
        <v>82</v>
      </c>
      <c r="M49" s="100">
        <f>NORMDIST(K49,$H$2,$H$3,TRUE)-NORMDIST(J49,$H$2,$H$3,TRUE)</f>
        <v>0.24207140372829727</v>
      </c>
      <c r="N49" s="100">
        <f>M49*$H$4</f>
        <v>60.759922335802614</v>
      </c>
      <c r="O49" s="100">
        <f t="shared" si="2"/>
        <v>7.424974915007474</v>
      </c>
    </row>
    <row r="50" spans="1:16" ht="17.25" x14ac:dyDescent="0.3">
      <c r="A50" s="99">
        <v>43825</v>
      </c>
      <c r="B50" s="100">
        <v>33.256207000000003</v>
      </c>
      <c r="C50" s="100">
        <f t="shared" si="0"/>
        <v>-2.0702652068183003E-3</v>
      </c>
      <c r="D50" s="100">
        <f t="shared" si="1"/>
        <v>-2.0724111681491757E-3</v>
      </c>
      <c r="E50" s="100"/>
      <c r="I50" s="105">
        <v>5</v>
      </c>
      <c r="J50" s="100">
        <v>1.1698145120143388E-2</v>
      </c>
      <c r="K50" s="101">
        <v>2.8843071052153585E-2</v>
      </c>
      <c r="L50" s="101">
        <v>41</v>
      </c>
      <c r="M50" s="100">
        <f>NORMDIST(K50,$H$2,$H$3,TRUE)-NORMDIST(J50,$H$2,$H$3,TRUE)</f>
        <v>0.1909172177777726</v>
      </c>
      <c r="N50" s="100">
        <f>M50*$H$4</f>
        <v>47.920221662220925</v>
      </c>
      <c r="O50" s="100">
        <f t="shared" si="2"/>
        <v>0.99935822901308846</v>
      </c>
    </row>
    <row r="51" spans="1:16" ht="17.25" x14ac:dyDescent="0.3">
      <c r="A51" s="99">
        <v>43826</v>
      </c>
      <c r="B51" s="100">
        <v>34.379855999999997</v>
      </c>
      <c r="C51" s="100">
        <f t="shared" si="0"/>
        <v>3.3787647520957309E-2</v>
      </c>
      <c r="D51" s="100">
        <f t="shared" si="1"/>
        <v>3.3229385092588895E-2</v>
      </c>
      <c r="E51" s="100"/>
      <c r="I51" s="105">
        <v>6</v>
      </c>
      <c r="J51" s="100">
        <v>2.8843071052153585E-2</v>
      </c>
      <c r="K51" s="101">
        <v>4.5987996984163754E-2</v>
      </c>
      <c r="L51" s="101">
        <v>18</v>
      </c>
      <c r="M51" s="100">
        <f>NORMDIST(K51,$H$2,$H$3,TRUE)-NORMDIST(J51,$H$2,$H$3,TRUE)</f>
        <v>0.10391306028918357</v>
      </c>
      <c r="N51" s="100">
        <f>M51*$H$4</f>
        <v>26.082178132585074</v>
      </c>
      <c r="O51" s="100">
        <f t="shared" si="2"/>
        <v>2.5044535404513839</v>
      </c>
    </row>
    <row r="52" spans="1:16" ht="18" thickBot="1" x14ac:dyDescent="0.35">
      <c r="A52" s="99">
        <v>43829</v>
      </c>
      <c r="B52" s="100">
        <v>34.379855999999997</v>
      </c>
      <c r="C52" s="100">
        <f t="shared" si="0"/>
        <v>0</v>
      </c>
      <c r="D52" s="100">
        <f t="shared" si="1"/>
        <v>0</v>
      </c>
      <c r="E52" s="100"/>
      <c r="I52" s="105">
        <v>7</v>
      </c>
      <c r="J52" s="101">
        <v>4.5987996984163802E-2</v>
      </c>
      <c r="K52" s="102" t="s">
        <v>8</v>
      </c>
      <c r="L52" s="101">
        <v>12</v>
      </c>
      <c r="M52" s="100">
        <v>5.1172141332013088E-2</v>
      </c>
      <c r="N52" s="100">
        <v>12.844207474335285</v>
      </c>
      <c r="O52" s="100">
        <f t="shared" si="2"/>
        <v>5.548697816876736E-2</v>
      </c>
    </row>
    <row r="53" spans="1:16" ht="18" thickBot="1" x14ac:dyDescent="0.35">
      <c r="A53" s="99">
        <v>43830</v>
      </c>
      <c r="B53" s="100">
        <v>34.379855999999997</v>
      </c>
      <c r="C53" s="100">
        <f t="shared" si="0"/>
        <v>0</v>
      </c>
      <c r="D53" s="100">
        <f t="shared" si="1"/>
        <v>0</v>
      </c>
      <c r="E53" s="100"/>
      <c r="L53" s="109">
        <f>SUM(L46:L52)</f>
        <v>251</v>
      </c>
      <c r="M53" s="109">
        <f>SUM(M46:M52)</f>
        <v>1</v>
      </c>
      <c r="N53" s="109">
        <f>SUM(N46:N52)</f>
        <v>251.00000000000003</v>
      </c>
      <c r="O53" s="8">
        <f>SUM(O46:O52)</f>
        <v>15.836596124454887</v>
      </c>
      <c r="P53" s="10" t="s">
        <v>15</v>
      </c>
    </row>
    <row r="54" spans="1:16" ht="18" thickBot="1" x14ac:dyDescent="0.35">
      <c r="A54" s="99">
        <v>43832</v>
      </c>
      <c r="B54" s="100">
        <v>34.852974000000003</v>
      </c>
      <c r="C54" s="100">
        <f t="shared" si="0"/>
        <v>1.3761488704315816E-2</v>
      </c>
      <c r="D54" s="100">
        <f t="shared" si="1"/>
        <v>1.3667659260522637E-2</v>
      </c>
      <c r="E54" s="100"/>
      <c r="O54" s="9">
        <f>_xlfn.CHISQ.INV(K5,I52-H1-1)</f>
        <v>9.4877290367811575</v>
      </c>
      <c r="P54" s="11" t="s">
        <v>16</v>
      </c>
    </row>
    <row r="55" spans="1:16" ht="17.25" x14ac:dyDescent="0.3">
      <c r="A55" s="99">
        <v>43833</v>
      </c>
      <c r="B55" s="100">
        <v>34.862831</v>
      </c>
      <c r="C55" s="100">
        <f t="shared" si="0"/>
        <v>2.828166112882613E-4</v>
      </c>
      <c r="D55" s="100">
        <f t="shared" si="1"/>
        <v>2.8277662620923642E-4</v>
      </c>
      <c r="E55" s="100"/>
    </row>
    <row r="56" spans="1:16" ht="17.25" x14ac:dyDescent="0.3">
      <c r="A56" s="99">
        <v>43836</v>
      </c>
      <c r="B56" s="100">
        <v>35.015610000000002</v>
      </c>
      <c r="C56" s="100">
        <f t="shared" si="0"/>
        <v>4.3822889770483986E-3</v>
      </c>
      <c r="D56" s="100">
        <f t="shared" si="1"/>
        <v>4.3727147099881045E-3</v>
      </c>
      <c r="E56" s="100"/>
      <c r="I56" s="111" t="s">
        <v>19</v>
      </c>
      <c r="J56" s="100"/>
      <c r="K56" s="100"/>
      <c r="L56" s="100"/>
      <c r="M56" s="100"/>
      <c r="N56" s="100"/>
      <c r="O56" s="100"/>
    </row>
    <row r="57" spans="1:16" ht="17.25" x14ac:dyDescent="0.3">
      <c r="A57" s="99">
        <v>43837</v>
      </c>
      <c r="B57" s="100">
        <v>34.547417000000003</v>
      </c>
      <c r="C57" s="100">
        <f t="shared" si="0"/>
        <v>-1.3370979400330274E-2</v>
      </c>
      <c r="D57" s="100">
        <f t="shared" si="1"/>
        <v>-1.3461175857685527E-2</v>
      </c>
      <c r="E57" s="100"/>
      <c r="I57" s="100" t="s">
        <v>20</v>
      </c>
      <c r="J57" s="100"/>
      <c r="K57" s="100"/>
      <c r="L57" s="100"/>
      <c r="M57" s="100"/>
      <c r="N57" s="100"/>
      <c r="O57" s="100"/>
    </row>
    <row r="58" spans="1:16" ht="17.25" x14ac:dyDescent="0.3">
      <c r="A58" s="99">
        <v>43838</v>
      </c>
      <c r="B58" s="100">
        <v>34.517848999999998</v>
      </c>
      <c r="C58" s="100">
        <f t="shared" si="0"/>
        <v>-8.5586716946173258E-4</v>
      </c>
      <c r="D58" s="100">
        <f t="shared" si="1"/>
        <v>-8.5623363287853861E-4</v>
      </c>
      <c r="E58" s="100"/>
      <c r="I58" s="100"/>
      <c r="J58" s="100"/>
      <c r="K58" s="100"/>
      <c r="L58" s="100"/>
      <c r="M58" s="100"/>
      <c r="N58" s="100"/>
      <c r="O58" s="100"/>
    </row>
    <row r="59" spans="1:16" ht="17.25" x14ac:dyDescent="0.3">
      <c r="A59" s="99">
        <v>43839</v>
      </c>
      <c r="B59" s="100">
        <v>35.316237999999998</v>
      </c>
      <c r="C59" s="100">
        <f t="shared" si="0"/>
        <v>2.3129743687099413E-2</v>
      </c>
      <c r="D59" s="100">
        <f t="shared" si="1"/>
        <v>2.2866305601273264E-2</v>
      </c>
      <c r="E59" s="100"/>
      <c r="I59" s="112" t="str">
        <f>IF(O53&gt;O54,"Se rechaza H0", "No se rechaza H0")</f>
        <v>Se rechaza H0</v>
      </c>
      <c r="J59" s="112"/>
      <c r="K59" s="100"/>
      <c r="L59" s="100"/>
      <c r="M59" s="100"/>
      <c r="N59" s="100"/>
      <c r="O59" s="100"/>
    </row>
    <row r="60" spans="1:16" ht="17.25" x14ac:dyDescent="0.3">
      <c r="A60" s="99">
        <v>43840</v>
      </c>
      <c r="B60" s="100">
        <v>35.178241999999997</v>
      </c>
      <c r="C60" s="100">
        <f t="shared" si="0"/>
        <v>-3.9074377061339982E-3</v>
      </c>
      <c r="D60" s="100">
        <f t="shared" si="1"/>
        <v>-3.9150916856523074E-3</v>
      </c>
      <c r="E60" s="100"/>
    </row>
    <row r="61" spans="1:16" ht="17.25" x14ac:dyDescent="0.3">
      <c r="A61" s="99">
        <v>43843</v>
      </c>
      <c r="B61" s="100">
        <v>35.276809999999998</v>
      </c>
      <c r="C61" s="100">
        <f t="shared" si="0"/>
        <v>2.8019592337786836E-3</v>
      </c>
      <c r="D61" s="100">
        <f t="shared" si="1"/>
        <v>2.7980410633342881E-3</v>
      </c>
      <c r="E61" s="100"/>
      <c r="J61" s="7"/>
      <c r="K61" s="7"/>
    </row>
    <row r="62" spans="1:16" ht="17.25" x14ac:dyDescent="0.3">
      <c r="A62" s="99">
        <v>43844</v>
      </c>
      <c r="B62" s="100">
        <v>35.06982</v>
      </c>
      <c r="C62" s="100">
        <f t="shared" si="0"/>
        <v>-5.86759403698911E-3</v>
      </c>
      <c r="D62" s="100">
        <f t="shared" si="1"/>
        <v>-5.8848760024111796E-3</v>
      </c>
      <c r="E62" s="100"/>
      <c r="I62" s="17"/>
      <c r="J62" s="21" t="s">
        <v>31</v>
      </c>
      <c r="K62" s="21" t="s">
        <v>32</v>
      </c>
      <c r="L62" s="7"/>
    </row>
    <row r="63" spans="1:16" ht="17.25" x14ac:dyDescent="0.3">
      <c r="A63" s="99">
        <v>43845</v>
      </c>
      <c r="B63" s="100">
        <v>34.478423999999997</v>
      </c>
      <c r="C63" s="100">
        <f t="shared" si="0"/>
        <v>-1.6863388520386047E-2</v>
      </c>
      <c r="D63" s="100">
        <f t="shared" si="1"/>
        <v>-1.7007194452703097E-2</v>
      </c>
      <c r="E63" s="100"/>
      <c r="I63" s="17"/>
      <c r="J63" s="20">
        <v>-3.9736632675887174E-2</v>
      </c>
      <c r="K63" s="20">
        <v>9</v>
      </c>
      <c r="L63" s="5"/>
    </row>
    <row r="64" spans="1:16" ht="17.25" x14ac:dyDescent="0.3">
      <c r="A64" s="99">
        <v>43846</v>
      </c>
      <c r="B64" s="100">
        <v>34.793835000000001</v>
      </c>
      <c r="C64" s="100">
        <f t="shared" si="0"/>
        <v>9.1480689488592226E-3</v>
      </c>
      <c r="D64" s="100">
        <f t="shared" si="1"/>
        <v>9.106478819930805E-3</v>
      </c>
      <c r="E64" s="100"/>
      <c r="I64" s="17"/>
      <c r="J64" s="20">
        <v>-2.2591706743876977E-2</v>
      </c>
      <c r="K64" s="20">
        <v>35</v>
      </c>
      <c r="L64" s="5"/>
    </row>
    <row r="65" spans="1:12" ht="17.25" x14ac:dyDescent="0.3">
      <c r="A65" s="99">
        <v>43847</v>
      </c>
      <c r="B65" s="100">
        <v>35.178241999999997</v>
      </c>
      <c r="C65" s="100">
        <f t="shared" si="0"/>
        <v>1.1048135395250291E-2</v>
      </c>
      <c r="D65" s="100">
        <f t="shared" si="1"/>
        <v>1.098755057184916E-2</v>
      </c>
      <c r="E65" s="100"/>
      <c r="I65" s="17"/>
      <c r="J65" s="20">
        <v>-5.4467808118667943E-3</v>
      </c>
      <c r="K65" s="20">
        <v>54</v>
      </c>
      <c r="L65" s="5"/>
    </row>
    <row r="66" spans="1:12" ht="17.25" x14ac:dyDescent="0.3">
      <c r="A66" s="99">
        <v>43850</v>
      </c>
      <c r="B66" s="100">
        <v>35.523223999999999</v>
      </c>
      <c r="C66" s="100">
        <f t="shared" si="0"/>
        <v>9.8066867582524697E-3</v>
      </c>
      <c r="D66" s="100">
        <f t="shared" si="1"/>
        <v>9.7589132847392401E-3</v>
      </c>
      <c r="E66" s="100"/>
      <c r="I66" s="17"/>
      <c r="J66" s="20">
        <v>1.1698145120143388E-2</v>
      </c>
      <c r="K66" s="20">
        <v>82</v>
      </c>
      <c r="L66" s="5"/>
    </row>
    <row r="67" spans="1:12" ht="17.25" x14ac:dyDescent="0.3">
      <c r="A67" s="99">
        <v>43851</v>
      </c>
      <c r="B67" s="100">
        <v>35.306376999999998</v>
      </c>
      <c r="C67" s="100">
        <f t="shared" si="0"/>
        <v>-6.1043727337360965E-3</v>
      </c>
      <c r="D67" s="100">
        <f t="shared" si="1"/>
        <v>-6.1230805889752526E-3</v>
      </c>
      <c r="E67" s="100"/>
      <c r="I67" s="17"/>
      <c r="J67" s="20">
        <v>2.8843071052153585E-2</v>
      </c>
      <c r="K67" s="20">
        <v>41</v>
      </c>
      <c r="L67" s="5"/>
    </row>
    <row r="68" spans="1:12" ht="17.25" x14ac:dyDescent="0.3">
      <c r="A68" s="99">
        <v>43852</v>
      </c>
      <c r="B68" s="100">
        <v>34.310862999999998</v>
      </c>
      <c r="C68" s="100">
        <f t="shared" ref="C68:C131" si="3">(B68/B67)-1</f>
        <v>-2.8196436014944259E-2</v>
      </c>
      <c r="D68" s="100">
        <f t="shared" ref="D68:D131" si="4">LN(B68/B67)</f>
        <v>-2.860158961115717E-2</v>
      </c>
      <c r="E68" s="100"/>
      <c r="I68" s="17"/>
      <c r="J68" s="20">
        <v>4.5987996984163754E-2</v>
      </c>
      <c r="K68" s="20">
        <v>18</v>
      </c>
      <c r="L68" s="5"/>
    </row>
    <row r="69" spans="1:12" ht="17.25" x14ac:dyDescent="0.3">
      <c r="A69" s="99">
        <v>43853</v>
      </c>
      <c r="B69" s="100">
        <v>34.034874000000002</v>
      </c>
      <c r="C69" s="100">
        <f t="shared" si="3"/>
        <v>-8.0437790212387617E-3</v>
      </c>
      <c r="D69" s="100">
        <f t="shared" si="4"/>
        <v>-8.076304748974715E-3</v>
      </c>
      <c r="E69" s="100"/>
      <c r="I69" s="17"/>
      <c r="J69" s="20" t="s">
        <v>8</v>
      </c>
      <c r="K69" s="20">
        <v>12</v>
      </c>
      <c r="L69" s="5"/>
    </row>
    <row r="70" spans="1:12" ht="17.25" x14ac:dyDescent="0.3">
      <c r="A70" s="99">
        <v>43854</v>
      </c>
      <c r="B70" s="100">
        <v>33.019646000000002</v>
      </c>
      <c r="C70" s="100">
        <f t="shared" si="3"/>
        <v>-2.982905122551649E-2</v>
      </c>
      <c r="D70" s="100">
        <f t="shared" si="4"/>
        <v>-3.0282987162438622E-2</v>
      </c>
      <c r="E70" s="100"/>
      <c r="J70" s="5"/>
      <c r="K70" s="5"/>
      <c r="L70" s="5"/>
    </row>
    <row r="71" spans="1:12" ht="17.25" x14ac:dyDescent="0.3">
      <c r="A71" s="99">
        <v>43857</v>
      </c>
      <c r="B71" s="100">
        <v>32.255755999999998</v>
      </c>
      <c r="C71" s="100">
        <f t="shared" si="3"/>
        <v>-2.3134409133277911E-2</v>
      </c>
      <c r="D71" s="100">
        <f t="shared" si="4"/>
        <v>-2.3406209723060848E-2</v>
      </c>
      <c r="E71" s="100"/>
      <c r="J71" s="5"/>
      <c r="K71" s="5"/>
      <c r="L71" s="5"/>
    </row>
    <row r="72" spans="1:12" ht="17.25" x14ac:dyDescent="0.3">
      <c r="A72" s="99">
        <v>43858</v>
      </c>
      <c r="B72" s="100">
        <v>33.384338</v>
      </c>
      <c r="C72" s="100">
        <f t="shared" si="3"/>
        <v>3.4988545920300318E-2</v>
      </c>
      <c r="D72" s="100">
        <f t="shared" si="4"/>
        <v>3.4390359912424347E-2</v>
      </c>
      <c r="E72" s="100"/>
      <c r="J72" s="5"/>
      <c r="K72" s="5"/>
      <c r="L72" s="5"/>
    </row>
    <row r="73" spans="1:12" ht="17.25" x14ac:dyDescent="0.3">
      <c r="A73" s="99">
        <v>43859</v>
      </c>
      <c r="B73" s="100">
        <v>33.394196000000001</v>
      </c>
      <c r="C73" s="100">
        <f t="shared" si="3"/>
        <v>2.9528816776291933E-4</v>
      </c>
      <c r="D73" s="100">
        <f t="shared" si="4"/>
        <v>2.9524457879256927E-4</v>
      </c>
      <c r="E73" s="100"/>
      <c r="J73" s="5"/>
      <c r="K73" s="5"/>
      <c r="L73" s="5"/>
    </row>
    <row r="74" spans="1:12" ht="17.25" x14ac:dyDescent="0.3">
      <c r="A74" s="99">
        <v>43860</v>
      </c>
      <c r="B74" s="100">
        <v>33.561756000000003</v>
      </c>
      <c r="C74" s="100">
        <f t="shared" si="3"/>
        <v>5.0176383944084968E-3</v>
      </c>
      <c r="D74" s="100">
        <f t="shared" si="4"/>
        <v>5.0050919982308571E-3</v>
      </c>
      <c r="E74" s="100"/>
      <c r="J74" s="5"/>
      <c r="K74" s="5"/>
      <c r="L74" s="5"/>
    </row>
    <row r="75" spans="1:12" ht="17.25" x14ac:dyDescent="0.3">
      <c r="A75" s="99">
        <v>43861</v>
      </c>
      <c r="B75" s="100">
        <v>33.320270999999998</v>
      </c>
      <c r="C75" s="100">
        <f t="shared" si="3"/>
        <v>-7.1952433001420957E-3</v>
      </c>
      <c r="D75" s="100">
        <f t="shared" si="4"/>
        <v>-7.2212539067448376E-3</v>
      </c>
      <c r="E75" s="100"/>
      <c r="J75" s="5"/>
      <c r="K75" s="5"/>
      <c r="L75" s="5"/>
    </row>
    <row r="76" spans="1:12" ht="17.25" x14ac:dyDescent="0.3">
      <c r="A76" s="99">
        <v>43865</v>
      </c>
      <c r="B76" s="100">
        <v>33.793388</v>
      </c>
      <c r="C76" s="100">
        <f t="shared" si="3"/>
        <v>1.4199074191203476E-2</v>
      </c>
      <c r="D76" s="100">
        <f t="shared" si="4"/>
        <v>1.4099211531987035E-2</v>
      </c>
      <c r="E76" s="100"/>
      <c r="J76" s="5"/>
      <c r="K76" s="5"/>
      <c r="L76" s="5"/>
    </row>
    <row r="77" spans="1:12" ht="17.25" x14ac:dyDescent="0.3">
      <c r="A77" s="99">
        <v>43866</v>
      </c>
      <c r="B77" s="100">
        <v>33.492759999999997</v>
      </c>
      <c r="C77" s="100">
        <f t="shared" si="3"/>
        <v>-8.8960597854231827E-3</v>
      </c>
      <c r="D77" s="100">
        <f t="shared" si="4"/>
        <v>-8.9358659799833231E-3</v>
      </c>
      <c r="E77" s="100"/>
      <c r="J77" s="5"/>
      <c r="K77" s="5"/>
      <c r="L77" s="5"/>
    </row>
    <row r="78" spans="1:12" ht="17.25" x14ac:dyDescent="0.3">
      <c r="A78" s="99">
        <v>43867</v>
      </c>
      <c r="B78" s="100">
        <v>32.654949000000002</v>
      </c>
      <c r="C78" s="100">
        <f t="shared" si="3"/>
        <v>-2.5014689741902241E-2</v>
      </c>
      <c r="D78" s="100">
        <f t="shared" si="4"/>
        <v>-2.5332874499740265E-2</v>
      </c>
      <c r="E78" s="100"/>
      <c r="J78" s="19"/>
      <c r="K78" s="19"/>
      <c r="L78" s="5"/>
    </row>
    <row r="79" spans="1:12" ht="17.25" x14ac:dyDescent="0.3">
      <c r="A79" s="99">
        <v>43868</v>
      </c>
      <c r="B79" s="100">
        <v>32.694374000000003</v>
      </c>
      <c r="C79" s="100">
        <f t="shared" si="3"/>
        <v>1.2073208260101609E-3</v>
      </c>
      <c r="D79" s="100">
        <f t="shared" si="4"/>
        <v>1.2065926002974815E-3</v>
      </c>
      <c r="E79" s="100"/>
    </row>
    <row r="80" spans="1:12" ht="17.25" x14ac:dyDescent="0.3">
      <c r="A80" s="99">
        <v>43871</v>
      </c>
      <c r="B80" s="100">
        <v>32.502170999999997</v>
      </c>
      <c r="C80" s="100">
        <f t="shared" si="3"/>
        <v>-5.8787790217365021E-3</v>
      </c>
      <c r="D80" s="100">
        <f t="shared" si="4"/>
        <v>-5.8961270667582536E-3</v>
      </c>
      <c r="E80" s="100"/>
    </row>
    <row r="81" spans="1:5" ht="17.25" x14ac:dyDescent="0.3">
      <c r="A81" s="99">
        <v>43872</v>
      </c>
      <c r="B81" s="100">
        <v>33.364623999999999</v>
      </c>
      <c r="C81" s="100">
        <f t="shared" si="3"/>
        <v>2.6535242830394434E-2</v>
      </c>
      <c r="D81" s="100">
        <f t="shared" si="4"/>
        <v>2.6189289893229321E-2</v>
      </c>
      <c r="E81" s="100"/>
    </row>
    <row r="82" spans="1:5" ht="17.25" x14ac:dyDescent="0.3">
      <c r="A82" s="99">
        <v>43873</v>
      </c>
      <c r="B82" s="100">
        <v>33.591330999999997</v>
      </c>
      <c r="C82" s="100">
        <f t="shared" si="3"/>
        <v>6.7948315557220251E-3</v>
      </c>
      <c r="D82" s="100">
        <f t="shared" si="4"/>
        <v>6.7718507296155089E-3</v>
      </c>
      <c r="E82" s="100"/>
    </row>
    <row r="83" spans="1:5" ht="17.25" x14ac:dyDescent="0.3">
      <c r="A83" s="99">
        <v>43874</v>
      </c>
      <c r="B83" s="100">
        <v>33.256207000000003</v>
      </c>
      <c r="C83" s="100">
        <f t="shared" si="3"/>
        <v>-9.976502568474932E-3</v>
      </c>
      <c r="D83" s="100">
        <f t="shared" si="4"/>
        <v>-1.0026601355848609E-2</v>
      </c>
      <c r="E83" s="100"/>
    </row>
    <row r="84" spans="1:5" ht="17.25" x14ac:dyDescent="0.3">
      <c r="A84" s="99">
        <v>43875</v>
      </c>
      <c r="B84" s="100">
        <v>32.457816999999999</v>
      </c>
      <c r="C84" s="100">
        <f t="shared" si="3"/>
        <v>-2.4007247729724734E-2</v>
      </c>
      <c r="D84" s="100">
        <f t="shared" si="4"/>
        <v>-2.4300118549203907E-2</v>
      </c>
      <c r="E84" s="100"/>
    </row>
    <row r="85" spans="1:5" ht="17.25" x14ac:dyDescent="0.3">
      <c r="A85" s="99">
        <v>43878</v>
      </c>
      <c r="B85" s="100">
        <v>32.428249000000001</v>
      </c>
      <c r="C85" s="100">
        <f t="shared" si="3"/>
        <v>-9.1096699448389717E-4</v>
      </c>
      <c r="D85" s="100">
        <f t="shared" si="4"/>
        <v>-9.1138217708066217E-4</v>
      </c>
      <c r="E85" s="100"/>
    </row>
    <row r="86" spans="1:5" ht="17.25" x14ac:dyDescent="0.3">
      <c r="A86" s="99">
        <v>43879</v>
      </c>
      <c r="B86" s="100">
        <v>31.95513</v>
      </c>
      <c r="C86" s="100">
        <f t="shared" si="3"/>
        <v>-1.4589717748867637E-2</v>
      </c>
      <c r="D86" s="100">
        <f t="shared" si="4"/>
        <v>-1.4697194330476934E-2</v>
      </c>
      <c r="E86" s="100"/>
    </row>
    <row r="87" spans="1:5" ht="17.25" x14ac:dyDescent="0.3">
      <c r="A87" s="99">
        <v>43880</v>
      </c>
      <c r="B87" s="100">
        <v>31.275023999999998</v>
      </c>
      <c r="C87" s="100">
        <f t="shared" si="3"/>
        <v>-2.128315547456705E-2</v>
      </c>
      <c r="D87" s="100">
        <f t="shared" si="4"/>
        <v>-2.1512907576134131E-2</v>
      </c>
      <c r="E87" s="100"/>
    </row>
    <row r="88" spans="1:5" ht="17.25" x14ac:dyDescent="0.3">
      <c r="A88" s="99">
        <v>43881</v>
      </c>
      <c r="B88" s="100">
        <v>30.456925999999999</v>
      </c>
      <c r="C88" s="100">
        <f t="shared" si="3"/>
        <v>-2.6158189359023365E-2</v>
      </c>
      <c r="D88" s="100">
        <f t="shared" si="4"/>
        <v>-2.6506400602790126E-2</v>
      </c>
      <c r="E88" s="100"/>
    </row>
    <row r="89" spans="1:5" ht="17.25" x14ac:dyDescent="0.3">
      <c r="A89" s="99">
        <v>43882</v>
      </c>
      <c r="B89" s="100">
        <v>31.659431000000001</v>
      </c>
      <c r="C89" s="100">
        <f t="shared" si="3"/>
        <v>3.9482152598065978E-2</v>
      </c>
      <c r="D89" s="100">
        <f t="shared" si="4"/>
        <v>3.872265895070811E-2</v>
      </c>
      <c r="E89" s="100"/>
    </row>
    <row r="90" spans="1:5" ht="17.25" x14ac:dyDescent="0.3">
      <c r="A90" s="99">
        <v>43885</v>
      </c>
      <c r="B90" s="100">
        <v>31.846708</v>
      </c>
      <c r="C90" s="100">
        <f t="shared" si="3"/>
        <v>5.9153621554348668E-3</v>
      </c>
      <c r="D90" s="100">
        <f t="shared" si="4"/>
        <v>5.8979350918767952E-3</v>
      </c>
      <c r="E90" s="100"/>
    </row>
    <row r="91" spans="1:5" ht="17.25" x14ac:dyDescent="0.3">
      <c r="A91" s="99">
        <v>43886</v>
      </c>
      <c r="B91" s="100">
        <v>30.949757000000002</v>
      </c>
      <c r="C91" s="100">
        <f t="shared" si="3"/>
        <v>-2.8164637927411418E-2</v>
      </c>
      <c r="D91" s="100">
        <f t="shared" si="4"/>
        <v>-2.8568869451965691E-2</v>
      </c>
      <c r="E91" s="100"/>
    </row>
    <row r="92" spans="1:5" ht="17.25" x14ac:dyDescent="0.3">
      <c r="A92" s="99">
        <v>43887</v>
      </c>
      <c r="B92" s="100">
        <v>31.077891999999999</v>
      </c>
      <c r="C92" s="100">
        <f t="shared" si="3"/>
        <v>4.1400971258027663E-3</v>
      </c>
      <c r="D92" s="100">
        <f t="shared" si="4"/>
        <v>4.1315505048040288E-3</v>
      </c>
      <c r="E92" s="100"/>
    </row>
    <row r="93" spans="1:5" ht="17.25" x14ac:dyDescent="0.3">
      <c r="A93" s="99">
        <v>43888</v>
      </c>
      <c r="B93" s="100">
        <v>29.697966000000001</v>
      </c>
      <c r="C93" s="100">
        <f t="shared" si="3"/>
        <v>-4.4402175025255786E-2</v>
      </c>
      <c r="D93" s="100">
        <f t="shared" si="4"/>
        <v>-4.5418139616429695E-2</v>
      </c>
      <c r="E93" s="100"/>
    </row>
    <row r="94" spans="1:5" ht="17.25" x14ac:dyDescent="0.3">
      <c r="A94" s="99">
        <v>43889</v>
      </c>
      <c r="B94" s="100">
        <v>29.264277</v>
      </c>
      <c r="C94" s="100">
        <f t="shared" si="3"/>
        <v>-1.4603323338709506E-2</v>
      </c>
      <c r="D94" s="100">
        <f t="shared" si="4"/>
        <v>-1.4711001456314965E-2</v>
      </c>
      <c r="E94" s="100"/>
    </row>
    <row r="95" spans="1:5" ht="17.25" x14ac:dyDescent="0.3">
      <c r="A95" s="99">
        <v>43892</v>
      </c>
      <c r="B95" s="100">
        <v>30.397787000000001</v>
      </c>
      <c r="C95" s="100">
        <f t="shared" si="3"/>
        <v>3.8733572676338479E-2</v>
      </c>
      <c r="D95" s="100">
        <f t="shared" si="4"/>
        <v>3.8002252551123362E-2</v>
      </c>
      <c r="E95" s="100"/>
    </row>
    <row r="96" spans="1:5" ht="17.25" x14ac:dyDescent="0.3">
      <c r="A96" s="99">
        <v>43893</v>
      </c>
      <c r="B96" s="100">
        <v>30.713197999999998</v>
      </c>
      <c r="C96" s="100">
        <f t="shared" si="3"/>
        <v>1.0376117182477662E-2</v>
      </c>
      <c r="D96" s="100">
        <f t="shared" si="4"/>
        <v>1.0322654781988938E-2</v>
      </c>
      <c r="E96" s="100"/>
    </row>
    <row r="97" spans="1:5" ht="17.25" x14ac:dyDescent="0.3">
      <c r="A97" s="99">
        <v>43894</v>
      </c>
      <c r="B97" s="100">
        <v>31.560866999999998</v>
      </c>
      <c r="C97" s="100">
        <f t="shared" si="3"/>
        <v>2.7599502988910452E-2</v>
      </c>
      <c r="D97" s="100">
        <f t="shared" si="4"/>
        <v>2.7225502591456639E-2</v>
      </c>
      <c r="E97" s="100"/>
    </row>
    <row r="98" spans="1:5" ht="17.25" x14ac:dyDescent="0.3">
      <c r="A98" s="99">
        <v>43895</v>
      </c>
      <c r="B98" s="100">
        <v>30.496352999999999</v>
      </c>
      <c r="C98" s="100">
        <f t="shared" si="3"/>
        <v>-3.3728921325260175E-2</v>
      </c>
      <c r="D98" s="100">
        <f t="shared" si="4"/>
        <v>-3.4310864389868051E-2</v>
      </c>
      <c r="E98" s="100"/>
    </row>
    <row r="99" spans="1:5" ht="17.25" x14ac:dyDescent="0.3">
      <c r="A99" s="99">
        <v>43896</v>
      </c>
      <c r="B99" s="100">
        <v>29.471264000000001</v>
      </c>
      <c r="C99" s="100">
        <f t="shared" si="3"/>
        <v>-3.3613494702136926E-2</v>
      </c>
      <c r="D99" s="100">
        <f t="shared" si="4"/>
        <v>-3.4191415787883178E-2</v>
      </c>
      <c r="E99" s="100"/>
    </row>
    <row r="100" spans="1:5" ht="17.25" x14ac:dyDescent="0.3">
      <c r="A100" s="99">
        <v>43899</v>
      </c>
      <c r="B100" s="100">
        <v>26.563566000000002</v>
      </c>
      <c r="C100" s="100">
        <f t="shared" si="3"/>
        <v>-9.8662140856937808E-2</v>
      </c>
      <c r="D100" s="100">
        <f t="shared" si="4"/>
        <v>-0.10387510926139391</v>
      </c>
      <c r="E100" s="100"/>
    </row>
    <row r="101" spans="1:5" ht="17.25" x14ac:dyDescent="0.3">
      <c r="A101" s="99">
        <v>43900</v>
      </c>
      <c r="B101" s="100">
        <v>27.706931999999998</v>
      </c>
      <c r="C101" s="100">
        <f t="shared" si="3"/>
        <v>4.3042639681735384E-2</v>
      </c>
      <c r="D101" s="100">
        <f t="shared" si="4"/>
        <v>4.2142056948804518E-2</v>
      </c>
      <c r="E101" s="100"/>
    </row>
    <row r="102" spans="1:5" ht="17.25" x14ac:dyDescent="0.3">
      <c r="A102" s="99">
        <v>43901</v>
      </c>
      <c r="B102" s="100">
        <v>27.549226999999998</v>
      </c>
      <c r="C102" s="100">
        <f t="shared" si="3"/>
        <v>-5.6918968870317554E-3</v>
      </c>
      <c r="D102" s="100">
        <f t="shared" si="4"/>
        <v>-5.7081574638251356E-3</v>
      </c>
      <c r="E102" s="100"/>
    </row>
    <row r="103" spans="1:5" ht="17.25" x14ac:dyDescent="0.3">
      <c r="A103" s="99">
        <v>43902</v>
      </c>
      <c r="B103" s="100">
        <v>27.667504999999998</v>
      </c>
      <c r="C103" s="100">
        <f t="shared" si="3"/>
        <v>4.2933328038567975E-3</v>
      </c>
      <c r="D103" s="100">
        <f t="shared" si="4"/>
        <v>4.2841427451719176E-3</v>
      </c>
      <c r="E103" s="100"/>
    </row>
    <row r="104" spans="1:5" ht="17.25" x14ac:dyDescent="0.3">
      <c r="A104" s="99">
        <v>43903</v>
      </c>
      <c r="B104" s="100">
        <v>29.067143999999999</v>
      </c>
      <c r="C104" s="100">
        <f t="shared" si="3"/>
        <v>5.0587828573628091E-2</v>
      </c>
      <c r="D104" s="100">
        <f t="shared" si="4"/>
        <v>4.9349844256097668E-2</v>
      </c>
      <c r="E104" s="100"/>
    </row>
    <row r="105" spans="1:5" ht="17.25" x14ac:dyDescent="0.3">
      <c r="A105" s="99">
        <v>43907</v>
      </c>
      <c r="B105" s="100">
        <v>31.008896</v>
      </c>
      <c r="C105" s="100">
        <f t="shared" si="3"/>
        <v>6.6802297466858063E-2</v>
      </c>
      <c r="D105" s="100">
        <f t="shared" si="4"/>
        <v>6.4665666929381832E-2</v>
      </c>
      <c r="E105" s="100"/>
    </row>
    <row r="106" spans="1:5" ht="17.25" x14ac:dyDescent="0.3">
      <c r="A106" s="99">
        <v>43908</v>
      </c>
      <c r="B106" s="100">
        <v>30.585062000000001</v>
      </c>
      <c r="C106" s="100">
        <f t="shared" si="3"/>
        <v>-1.3668142200225386E-2</v>
      </c>
      <c r="D106" s="100">
        <f t="shared" si="4"/>
        <v>-1.3762411229755651E-2</v>
      </c>
      <c r="E106" s="100"/>
    </row>
    <row r="107" spans="1:5" ht="17.25" x14ac:dyDescent="0.3">
      <c r="A107" s="99">
        <v>43909</v>
      </c>
      <c r="B107" s="100">
        <v>31.156745999999998</v>
      </c>
      <c r="C107" s="100">
        <f t="shared" si="3"/>
        <v>1.8691608341352861E-2</v>
      </c>
      <c r="D107" s="100">
        <f t="shared" si="4"/>
        <v>1.8519066964712168E-2</v>
      </c>
      <c r="E107" s="100"/>
    </row>
    <row r="108" spans="1:5" ht="17.25" x14ac:dyDescent="0.3">
      <c r="A108" s="99">
        <v>43910</v>
      </c>
      <c r="B108" s="100">
        <v>29.964093999999999</v>
      </c>
      <c r="C108" s="100">
        <f t="shared" si="3"/>
        <v>-3.8279093715370638E-2</v>
      </c>
      <c r="D108" s="100">
        <f t="shared" si="4"/>
        <v>-3.9030988616105017E-2</v>
      </c>
      <c r="E108" s="100"/>
    </row>
    <row r="109" spans="1:5" ht="17.25" x14ac:dyDescent="0.3">
      <c r="A109" s="99">
        <v>43913</v>
      </c>
      <c r="B109" s="100">
        <v>29.126282</v>
      </c>
      <c r="C109" s="100">
        <f t="shared" si="3"/>
        <v>-2.7960531695034763E-2</v>
      </c>
      <c r="D109" s="100">
        <f t="shared" si="4"/>
        <v>-2.8358870094047056E-2</v>
      </c>
      <c r="E109" s="100"/>
    </row>
    <row r="110" spans="1:5" ht="17.25" x14ac:dyDescent="0.3">
      <c r="A110" s="99">
        <v>43914</v>
      </c>
      <c r="B110" s="100">
        <v>31.531296000000001</v>
      </c>
      <c r="C110" s="100">
        <f t="shared" si="3"/>
        <v>8.257195339933876E-2</v>
      </c>
      <c r="D110" s="100">
        <f t="shared" si="4"/>
        <v>7.9339648338467197E-2</v>
      </c>
      <c r="E110" s="100"/>
    </row>
    <row r="111" spans="1:5" ht="17.25" x14ac:dyDescent="0.3">
      <c r="A111" s="99">
        <v>43915</v>
      </c>
      <c r="B111" s="100">
        <v>33.906742000000001</v>
      </c>
      <c r="C111" s="100">
        <f t="shared" si="3"/>
        <v>7.5336135882267508E-2</v>
      </c>
      <c r="D111" s="100">
        <f t="shared" si="4"/>
        <v>7.2633297245647196E-2</v>
      </c>
      <c r="E111" s="100"/>
    </row>
    <row r="112" spans="1:5" ht="17.25" x14ac:dyDescent="0.3">
      <c r="A112" s="99">
        <v>43916</v>
      </c>
      <c r="B112" s="100">
        <v>35.276809999999998</v>
      </c>
      <c r="C112" s="100">
        <f t="shared" si="3"/>
        <v>4.0406949154831784E-2</v>
      </c>
      <c r="D112" s="100">
        <f t="shared" si="4"/>
        <v>3.9611933880733231E-2</v>
      </c>
      <c r="E112" s="100"/>
    </row>
    <row r="113" spans="1:5" ht="17.25" x14ac:dyDescent="0.3">
      <c r="A113" s="99">
        <v>43917</v>
      </c>
      <c r="B113" s="100">
        <v>31.117318999999998</v>
      </c>
      <c r="C113" s="100">
        <f t="shared" si="3"/>
        <v>-0.11791006613126298</v>
      </c>
      <c r="D113" s="100">
        <f t="shared" si="4"/>
        <v>-0.1254612623359381</v>
      </c>
      <c r="E113" s="100"/>
    </row>
    <row r="114" spans="1:5" ht="17.25" x14ac:dyDescent="0.3">
      <c r="A114" s="99">
        <v>43920</v>
      </c>
      <c r="B114" s="100">
        <v>33.788460000000001</v>
      </c>
      <c r="C114" s="100">
        <f t="shared" si="3"/>
        <v>8.5840974924607183E-2</v>
      </c>
      <c r="D114" s="100">
        <f t="shared" si="4"/>
        <v>8.2354778860082675E-2</v>
      </c>
      <c r="E114" s="100"/>
    </row>
    <row r="115" spans="1:5" ht="17.25" x14ac:dyDescent="0.3">
      <c r="A115" s="99">
        <v>43921</v>
      </c>
      <c r="B115" s="100">
        <v>33.985591999999997</v>
      </c>
      <c r="C115" s="100">
        <f t="shared" si="3"/>
        <v>5.834299639581042E-3</v>
      </c>
      <c r="D115" s="100">
        <f t="shared" si="4"/>
        <v>5.8173460231301724E-3</v>
      </c>
      <c r="E115" s="100"/>
    </row>
    <row r="116" spans="1:5" ht="17.25" x14ac:dyDescent="0.3">
      <c r="A116" s="99">
        <v>43922</v>
      </c>
      <c r="B116" s="100">
        <v>32.280399000000003</v>
      </c>
      <c r="C116" s="100">
        <f t="shared" si="3"/>
        <v>-5.0173997263310732E-2</v>
      </c>
      <c r="D116" s="100">
        <f t="shared" si="4"/>
        <v>-5.1476466176489717E-2</v>
      </c>
      <c r="E116" s="100"/>
    </row>
    <row r="117" spans="1:5" ht="17.25" x14ac:dyDescent="0.3">
      <c r="A117" s="99">
        <v>43923</v>
      </c>
      <c r="B117" s="100">
        <v>32.743659999999998</v>
      </c>
      <c r="C117" s="100">
        <f t="shared" si="3"/>
        <v>1.435115470536763E-2</v>
      </c>
      <c r="D117" s="100">
        <f t="shared" si="4"/>
        <v>1.4249151634314993E-2</v>
      </c>
      <c r="E117" s="100"/>
    </row>
    <row r="118" spans="1:5" ht="17.25" x14ac:dyDescent="0.3">
      <c r="A118" s="99">
        <v>43924</v>
      </c>
      <c r="B118" s="100">
        <v>31.05818</v>
      </c>
      <c r="C118" s="100">
        <f t="shared" si="3"/>
        <v>-5.1475003099836658E-2</v>
      </c>
      <c r="D118" s="100">
        <f t="shared" si="4"/>
        <v>-5.2847135816047337E-2</v>
      </c>
      <c r="E118" s="100"/>
    </row>
    <row r="119" spans="1:5" ht="17.25" x14ac:dyDescent="0.3">
      <c r="A119" s="99">
        <v>43927</v>
      </c>
      <c r="B119" s="100">
        <v>31.215885</v>
      </c>
      <c r="C119" s="100">
        <f t="shared" si="3"/>
        <v>5.0777283150524877E-3</v>
      </c>
      <c r="D119" s="100">
        <f t="shared" si="4"/>
        <v>5.064880127348589E-3</v>
      </c>
      <c r="E119" s="100"/>
    </row>
    <row r="120" spans="1:5" ht="17.25" x14ac:dyDescent="0.3">
      <c r="A120" s="99">
        <v>43928</v>
      </c>
      <c r="B120" s="100">
        <v>32.250832000000003</v>
      </c>
      <c r="C120" s="100">
        <f t="shared" si="3"/>
        <v>3.3154498102488494E-2</v>
      </c>
      <c r="D120" s="100">
        <f t="shared" si="4"/>
        <v>3.2616741492851091E-2</v>
      </c>
      <c r="E120" s="100"/>
    </row>
    <row r="121" spans="1:5" ht="17.25" x14ac:dyDescent="0.3">
      <c r="A121" s="99">
        <v>43929</v>
      </c>
      <c r="B121" s="100">
        <v>32.980217000000003</v>
      </c>
      <c r="C121" s="100">
        <f t="shared" si="3"/>
        <v>2.2616005689403584E-2</v>
      </c>
      <c r="D121" s="100">
        <f t="shared" si="4"/>
        <v>2.236405549648695E-2</v>
      </c>
      <c r="E121" s="100"/>
    </row>
    <row r="122" spans="1:5" ht="17.25" x14ac:dyDescent="0.3">
      <c r="A122" s="99">
        <v>43934</v>
      </c>
      <c r="B122" s="100">
        <v>31.826996000000001</v>
      </c>
      <c r="C122" s="100">
        <f t="shared" si="3"/>
        <v>-3.4967053127637149E-2</v>
      </c>
      <c r="D122" s="100">
        <f t="shared" si="4"/>
        <v>-3.5593036389324921E-2</v>
      </c>
      <c r="E122" s="100"/>
    </row>
    <row r="123" spans="1:5" ht="17.25" x14ac:dyDescent="0.3">
      <c r="A123" s="99">
        <v>43935</v>
      </c>
      <c r="B123" s="100">
        <v>33.167496</v>
      </c>
      <c r="C123" s="100">
        <f t="shared" si="3"/>
        <v>4.2118332499868849E-2</v>
      </c>
      <c r="D123" s="100">
        <f t="shared" si="4"/>
        <v>4.1255499743160735E-2</v>
      </c>
      <c r="E123" s="100"/>
    </row>
    <row r="124" spans="1:5" ht="17.25" x14ac:dyDescent="0.3">
      <c r="A124" s="99">
        <v>43936</v>
      </c>
      <c r="B124" s="100">
        <v>32.043838999999998</v>
      </c>
      <c r="C124" s="100">
        <f t="shared" si="3"/>
        <v>-3.3878258400935723E-2</v>
      </c>
      <c r="D124" s="100">
        <f t="shared" si="4"/>
        <v>-3.4465426210224727E-2</v>
      </c>
      <c r="E124" s="100"/>
    </row>
    <row r="125" spans="1:5" ht="17.25" x14ac:dyDescent="0.3">
      <c r="A125" s="99">
        <v>43937</v>
      </c>
      <c r="B125" s="100">
        <v>31.767855000000001</v>
      </c>
      <c r="C125" s="100">
        <f t="shared" si="3"/>
        <v>-8.61270086895638E-3</v>
      </c>
      <c r="D125" s="100">
        <f t="shared" si="4"/>
        <v>-8.6500045216598744E-3</v>
      </c>
      <c r="E125" s="100"/>
    </row>
    <row r="126" spans="1:5" ht="17.25" x14ac:dyDescent="0.3">
      <c r="A126" s="99">
        <v>43938</v>
      </c>
      <c r="B126" s="100">
        <v>32.990074</v>
      </c>
      <c r="C126" s="100">
        <f t="shared" si="3"/>
        <v>3.8473450599670667E-2</v>
      </c>
      <c r="D126" s="100">
        <f t="shared" si="4"/>
        <v>3.775179886488722E-2</v>
      </c>
      <c r="E126" s="100"/>
    </row>
    <row r="127" spans="1:5" ht="17.25" x14ac:dyDescent="0.3">
      <c r="A127" s="99">
        <v>43941</v>
      </c>
      <c r="B127" s="100">
        <v>31.462299000000002</v>
      </c>
      <c r="C127" s="100">
        <f t="shared" si="3"/>
        <v>-4.6310141650485526E-2</v>
      </c>
      <c r="D127" s="100">
        <f t="shared" si="4"/>
        <v>-4.7416756458724771E-2</v>
      </c>
      <c r="E127" s="100"/>
    </row>
    <row r="128" spans="1:5" ht="17.25" x14ac:dyDescent="0.3">
      <c r="A128" s="99">
        <v>43942</v>
      </c>
      <c r="B128" s="100">
        <v>31.915704999999999</v>
      </c>
      <c r="C128" s="100">
        <f t="shared" si="3"/>
        <v>1.4411089284988243E-2</v>
      </c>
      <c r="D128" s="100">
        <f t="shared" si="4"/>
        <v>1.4308236507188182E-2</v>
      </c>
      <c r="E128" s="100"/>
    </row>
    <row r="129" spans="1:5" ht="17.25" x14ac:dyDescent="0.3">
      <c r="A129" s="99">
        <v>43943</v>
      </c>
      <c r="B129" s="100">
        <v>32.280399000000003</v>
      </c>
      <c r="C129" s="100">
        <f t="shared" si="3"/>
        <v>1.1426788159622392E-2</v>
      </c>
      <c r="D129" s="100">
        <f t="shared" si="4"/>
        <v>1.1361995529743383E-2</v>
      </c>
      <c r="E129" s="100"/>
    </row>
    <row r="130" spans="1:5" ht="17.25" x14ac:dyDescent="0.3">
      <c r="A130" s="99">
        <v>43944</v>
      </c>
      <c r="B130" s="100">
        <v>31.452444</v>
      </c>
      <c r="C130" s="100">
        <f t="shared" si="3"/>
        <v>-2.5648846533774305E-2</v>
      </c>
      <c r="D130" s="100">
        <f t="shared" si="4"/>
        <v>-2.5983513141190566E-2</v>
      </c>
      <c r="E130" s="100"/>
    </row>
    <row r="131" spans="1:5" ht="17.25" x14ac:dyDescent="0.3">
      <c r="A131" s="99">
        <v>43945</v>
      </c>
      <c r="B131" s="100">
        <v>32.162120999999999</v>
      </c>
      <c r="C131" s="100">
        <f t="shared" si="3"/>
        <v>2.2563492999144952E-2</v>
      </c>
      <c r="D131" s="100">
        <f t="shared" si="4"/>
        <v>2.2312702849637277E-2</v>
      </c>
      <c r="E131" s="100"/>
    </row>
    <row r="132" spans="1:5" ht="17.25" x14ac:dyDescent="0.3">
      <c r="A132" s="99">
        <v>43948</v>
      </c>
      <c r="B132" s="100">
        <v>32.674664</v>
      </c>
      <c r="C132" s="100">
        <f t="shared" ref="C132:C195" si="5">(B132/B131)-1</f>
        <v>1.5936231320067495E-2</v>
      </c>
      <c r="D132" s="100">
        <f t="shared" ref="D132:D195" si="6">LN(B132/B131)</f>
        <v>1.581058273776725E-2</v>
      </c>
      <c r="E132" s="100"/>
    </row>
    <row r="133" spans="1:5" ht="17.25" x14ac:dyDescent="0.3">
      <c r="A133" s="99">
        <v>43949</v>
      </c>
      <c r="B133" s="100">
        <v>35.956913</v>
      </c>
      <c r="C133" s="100">
        <f t="shared" si="5"/>
        <v>0.10045241781216174</v>
      </c>
      <c r="D133" s="100">
        <f t="shared" si="6"/>
        <v>9.572138416836784E-2</v>
      </c>
      <c r="E133" s="100"/>
    </row>
    <row r="134" spans="1:5" ht="17.25" x14ac:dyDescent="0.3">
      <c r="A134" s="99">
        <v>43950</v>
      </c>
      <c r="B134" s="100">
        <v>34.409427999999998</v>
      </c>
      <c r="C134" s="100">
        <f t="shared" si="5"/>
        <v>-4.3037204000243356E-2</v>
      </c>
      <c r="D134" s="100">
        <f t="shared" si="6"/>
        <v>-4.3990763938197425E-2</v>
      </c>
      <c r="E134" s="100"/>
    </row>
    <row r="135" spans="1:5" ht="17.25" x14ac:dyDescent="0.3">
      <c r="A135" s="99">
        <v>43951</v>
      </c>
      <c r="B135" s="100">
        <v>35.079678000000001</v>
      </c>
      <c r="C135" s="100">
        <f t="shared" si="5"/>
        <v>1.9478673112496958E-2</v>
      </c>
      <c r="D135" s="100">
        <f t="shared" si="6"/>
        <v>1.9291391845933984E-2</v>
      </c>
      <c r="E135" s="100"/>
    </row>
    <row r="136" spans="1:5" ht="17.25" x14ac:dyDescent="0.3">
      <c r="A136" s="99">
        <v>43955</v>
      </c>
      <c r="B136" s="100">
        <v>35.582363000000001</v>
      </c>
      <c r="C136" s="100">
        <f t="shared" si="5"/>
        <v>1.4329806562078495E-2</v>
      </c>
      <c r="D136" s="100">
        <f t="shared" si="6"/>
        <v>1.4228105305495911E-2</v>
      </c>
      <c r="E136" s="100"/>
    </row>
    <row r="137" spans="1:5" ht="17.25" x14ac:dyDescent="0.3">
      <c r="A137" s="99">
        <v>43956</v>
      </c>
      <c r="B137" s="100">
        <v>35.168385000000001</v>
      </c>
      <c r="C137" s="100">
        <f t="shared" si="5"/>
        <v>-1.16343594156465E-2</v>
      </c>
      <c r="D137" s="100">
        <f t="shared" si="6"/>
        <v>-1.1702568134449271E-2</v>
      </c>
      <c r="E137" s="100"/>
    </row>
    <row r="138" spans="1:5" ht="17.25" x14ac:dyDescent="0.3">
      <c r="A138" s="99">
        <v>43957</v>
      </c>
      <c r="B138" s="100">
        <v>34.448853</v>
      </c>
      <c r="C138" s="100">
        <f t="shared" si="5"/>
        <v>-2.0459625882735311E-2</v>
      </c>
      <c r="D138" s="100">
        <f t="shared" si="6"/>
        <v>-2.0671823338026567E-2</v>
      </c>
      <c r="E138" s="100"/>
    </row>
    <row r="139" spans="1:5" ht="17.25" x14ac:dyDescent="0.3">
      <c r="A139" s="99">
        <v>43958</v>
      </c>
      <c r="B139" s="100">
        <v>34.369999</v>
      </c>
      <c r="C139" s="100">
        <f t="shared" si="5"/>
        <v>-2.2890167054328003E-3</v>
      </c>
      <c r="D139" s="100">
        <f t="shared" si="6"/>
        <v>-2.2916405088896654E-3</v>
      </c>
      <c r="E139" s="100"/>
    </row>
    <row r="140" spans="1:5" ht="17.25" x14ac:dyDescent="0.3">
      <c r="A140" s="99">
        <v>43959</v>
      </c>
      <c r="B140" s="100">
        <v>34.5</v>
      </c>
      <c r="C140" s="100">
        <f t="shared" si="5"/>
        <v>3.782397549676908E-3</v>
      </c>
      <c r="D140" s="100">
        <f t="shared" si="6"/>
        <v>3.7752622707130272E-3</v>
      </c>
      <c r="E140" s="100"/>
    </row>
    <row r="141" spans="1:5" ht="17.25" x14ac:dyDescent="0.3">
      <c r="A141" s="99">
        <v>43962</v>
      </c>
      <c r="B141" s="100">
        <v>36.330002</v>
      </c>
      <c r="C141" s="100">
        <f t="shared" si="5"/>
        <v>5.3043536231883959E-2</v>
      </c>
      <c r="D141" s="100">
        <f t="shared" si="6"/>
        <v>5.1684577246716996E-2</v>
      </c>
      <c r="E141" s="100"/>
    </row>
    <row r="142" spans="1:5" ht="17.25" x14ac:dyDescent="0.3">
      <c r="A142" s="99">
        <v>43963</v>
      </c>
      <c r="B142" s="100">
        <v>37.110000999999997</v>
      </c>
      <c r="C142" s="100">
        <f t="shared" si="5"/>
        <v>2.1469830912753451E-2</v>
      </c>
      <c r="D142" s="100">
        <f t="shared" si="6"/>
        <v>2.1242600735389132E-2</v>
      </c>
      <c r="E142" s="100"/>
    </row>
    <row r="143" spans="1:5" ht="17.25" x14ac:dyDescent="0.3">
      <c r="A143" s="99">
        <v>43964</v>
      </c>
      <c r="B143" s="100">
        <v>36.610000999999997</v>
      </c>
      <c r="C143" s="100">
        <f t="shared" si="5"/>
        <v>-1.3473456926072269E-2</v>
      </c>
      <c r="D143" s="100">
        <f t="shared" si="6"/>
        <v>-1.3565047572334668E-2</v>
      </c>
      <c r="E143" s="100"/>
    </row>
    <row r="144" spans="1:5" ht="17.25" x14ac:dyDescent="0.3">
      <c r="A144" s="99">
        <v>43965</v>
      </c>
      <c r="B144" s="100">
        <v>35.669998</v>
      </c>
      <c r="C144" s="100">
        <f t="shared" si="5"/>
        <v>-2.5676126039985592E-2</v>
      </c>
      <c r="D144" s="100">
        <f t="shared" si="6"/>
        <v>-2.6011511145813328E-2</v>
      </c>
      <c r="E144" s="100"/>
    </row>
    <row r="145" spans="1:5" ht="17.25" x14ac:dyDescent="0.3">
      <c r="A145" s="99">
        <v>43966</v>
      </c>
      <c r="B145" s="100">
        <v>35.599997999999999</v>
      </c>
      <c r="C145" s="100">
        <f t="shared" si="5"/>
        <v>-1.9624335274703864E-3</v>
      </c>
      <c r="D145" s="100">
        <f t="shared" si="6"/>
        <v>-1.9643616230645014E-3</v>
      </c>
      <c r="E145" s="100"/>
    </row>
    <row r="146" spans="1:5" ht="17.25" x14ac:dyDescent="0.3">
      <c r="A146" s="99">
        <v>43969</v>
      </c>
      <c r="B146" s="100">
        <v>37</v>
      </c>
      <c r="C146" s="100">
        <f t="shared" si="5"/>
        <v>3.9325901085724757E-2</v>
      </c>
      <c r="D146" s="100">
        <f t="shared" si="6"/>
        <v>3.8572330966016505E-2</v>
      </c>
      <c r="E146" s="100"/>
    </row>
    <row r="147" spans="1:5" ht="17.25" x14ac:dyDescent="0.3">
      <c r="A147" s="99">
        <v>43970</v>
      </c>
      <c r="B147" s="100">
        <v>35.990001999999997</v>
      </c>
      <c r="C147" s="100">
        <f t="shared" si="5"/>
        <v>-2.7297243243243341E-2</v>
      </c>
      <c r="D147" s="100">
        <f t="shared" si="6"/>
        <v>-2.7676734982294816E-2</v>
      </c>
      <c r="E147" s="100"/>
    </row>
    <row r="148" spans="1:5" ht="17.25" x14ac:dyDescent="0.3">
      <c r="A148" s="99">
        <v>43971</v>
      </c>
      <c r="B148" s="100">
        <v>35.880001</v>
      </c>
      <c r="C148" s="100">
        <f t="shared" si="5"/>
        <v>-3.0564321724682042E-3</v>
      </c>
      <c r="D148" s="100">
        <f t="shared" si="6"/>
        <v>-3.0611126006545651E-3</v>
      </c>
      <c r="E148" s="100"/>
    </row>
    <row r="149" spans="1:5" ht="17.25" x14ac:dyDescent="0.3">
      <c r="A149" s="99">
        <v>43972</v>
      </c>
      <c r="B149" s="100">
        <v>35.689999</v>
      </c>
      <c r="C149" s="100">
        <f t="shared" si="5"/>
        <v>-5.2954848022439549E-3</v>
      </c>
      <c r="D149" s="100">
        <f t="shared" si="6"/>
        <v>-5.3095555782593359E-3</v>
      </c>
      <c r="E149" s="100"/>
    </row>
    <row r="150" spans="1:5" ht="17.25" x14ac:dyDescent="0.3">
      <c r="A150" s="99">
        <v>43973</v>
      </c>
      <c r="B150" s="100">
        <v>35.540000999999997</v>
      </c>
      <c r="C150" s="100">
        <f t="shared" si="5"/>
        <v>-4.2028020230542307E-3</v>
      </c>
      <c r="D150" s="100">
        <f t="shared" si="6"/>
        <v>-4.2116586192007758E-3</v>
      </c>
      <c r="E150" s="100"/>
    </row>
    <row r="151" spans="1:5" ht="17.25" x14ac:dyDescent="0.3">
      <c r="A151" s="99">
        <v>43976</v>
      </c>
      <c r="B151" s="100">
        <v>35.259998000000003</v>
      </c>
      <c r="C151" s="100">
        <f t="shared" si="5"/>
        <v>-7.8785310107333251E-3</v>
      </c>
      <c r="D151" s="100">
        <f t="shared" si="6"/>
        <v>-7.9097306155896524E-3</v>
      </c>
      <c r="E151" s="100"/>
    </row>
    <row r="152" spans="1:5" ht="17.25" x14ac:dyDescent="0.3">
      <c r="A152" s="99">
        <v>43977</v>
      </c>
      <c r="B152" s="100">
        <v>35.830002</v>
      </c>
      <c r="C152" s="100">
        <f t="shared" si="5"/>
        <v>1.61657411324867E-2</v>
      </c>
      <c r="D152" s="100">
        <f t="shared" si="6"/>
        <v>1.6036466887781705E-2</v>
      </c>
      <c r="E152" s="100"/>
    </row>
    <row r="153" spans="1:5" ht="17.25" x14ac:dyDescent="0.3">
      <c r="A153" s="99">
        <v>43978</v>
      </c>
      <c r="B153" s="100">
        <v>36.029998999999997</v>
      </c>
      <c r="C153" s="100">
        <f t="shared" si="5"/>
        <v>5.5818305564145909E-3</v>
      </c>
      <c r="D153" s="100">
        <f t="shared" si="6"/>
        <v>5.5663098693456087E-3</v>
      </c>
      <c r="E153" s="100"/>
    </row>
    <row r="154" spans="1:5" ht="17.25" x14ac:dyDescent="0.3">
      <c r="A154" s="99">
        <v>43979</v>
      </c>
      <c r="B154" s="100">
        <v>35.130001</v>
      </c>
      <c r="C154" s="100">
        <f t="shared" si="5"/>
        <v>-2.4979129197311267E-2</v>
      </c>
      <c r="D154" s="100">
        <f t="shared" si="6"/>
        <v>-2.5296402261918361E-2</v>
      </c>
      <c r="E154" s="100"/>
    </row>
    <row r="155" spans="1:5" ht="17.25" x14ac:dyDescent="0.3">
      <c r="A155" s="99">
        <v>43980</v>
      </c>
      <c r="B155" s="100">
        <v>34.669998</v>
      </c>
      <c r="C155" s="100">
        <f t="shared" si="5"/>
        <v>-1.3094306487494878E-2</v>
      </c>
      <c r="D155" s="100">
        <f t="shared" si="6"/>
        <v>-1.3180792733264625E-2</v>
      </c>
      <c r="E155" s="100"/>
    </row>
    <row r="156" spans="1:5" ht="17.25" x14ac:dyDescent="0.3">
      <c r="A156" s="99">
        <v>43983</v>
      </c>
      <c r="B156" s="100">
        <v>36.389999000000003</v>
      </c>
      <c r="C156" s="100">
        <f t="shared" si="5"/>
        <v>4.9610646069261577E-2</v>
      </c>
      <c r="D156" s="100">
        <f t="shared" si="6"/>
        <v>4.8419282133821802E-2</v>
      </c>
      <c r="E156" s="100"/>
    </row>
    <row r="157" spans="1:5" ht="17.25" x14ac:dyDescent="0.3">
      <c r="A157" s="99">
        <v>43984</v>
      </c>
      <c r="B157" s="100">
        <v>37.040000999999997</v>
      </c>
      <c r="C157" s="100">
        <f t="shared" si="5"/>
        <v>1.786210546474587E-2</v>
      </c>
      <c r="D157" s="100">
        <f t="shared" si="6"/>
        <v>1.7704452631827221E-2</v>
      </c>
      <c r="E157" s="100"/>
    </row>
    <row r="158" spans="1:5" ht="17.25" x14ac:dyDescent="0.3">
      <c r="A158" s="99">
        <v>43985</v>
      </c>
      <c r="B158" s="100">
        <v>36.560001</v>
      </c>
      <c r="C158" s="100">
        <f t="shared" si="5"/>
        <v>-1.2958962933073304E-2</v>
      </c>
      <c r="D158" s="100">
        <f t="shared" si="6"/>
        <v>-1.3043662837571912E-2</v>
      </c>
      <c r="E158" s="100"/>
    </row>
    <row r="159" spans="1:5" ht="17.25" x14ac:dyDescent="0.3">
      <c r="A159" s="99">
        <v>43986</v>
      </c>
      <c r="B159" s="100">
        <v>35.860000999999997</v>
      </c>
      <c r="C159" s="100">
        <f t="shared" si="5"/>
        <v>-1.9146607791394876E-2</v>
      </c>
      <c r="D159" s="100">
        <f t="shared" si="6"/>
        <v>-1.9332277875035966E-2</v>
      </c>
      <c r="E159" s="100"/>
    </row>
    <row r="160" spans="1:5" ht="17.25" x14ac:dyDescent="0.3">
      <c r="A160" s="99">
        <v>43987</v>
      </c>
      <c r="B160" s="100">
        <v>35.270000000000003</v>
      </c>
      <c r="C160" s="100">
        <f t="shared" si="5"/>
        <v>-1.645289970850794E-2</v>
      </c>
      <c r="D160" s="100">
        <f t="shared" si="6"/>
        <v>-1.6589751815249854E-2</v>
      </c>
      <c r="E160" s="100"/>
    </row>
    <row r="161" spans="1:5" ht="17.25" x14ac:dyDescent="0.3">
      <c r="A161" s="99">
        <v>43990</v>
      </c>
      <c r="B161" s="100">
        <v>36.259998000000003</v>
      </c>
      <c r="C161" s="100">
        <f t="shared" si="5"/>
        <v>2.8069123901332649E-2</v>
      </c>
      <c r="D161" s="100">
        <f t="shared" si="6"/>
        <v>2.7682405921544903E-2</v>
      </c>
      <c r="E161" s="100"/>
    </row>
    <row r="162" spans="1:5" ht="17.25" x14ac:dyDescent="0.3">
      <c r="A162" s="99">
        <v>43991</v>
      </c>
      <c r="B162" s="100">
        <v>35.560001</v>
      </c>
      <c r="C162" s="100">
        <f t="shared" si="5"/>
        <v>-1.9304937634028629E-2</v>
      </c>
      <c r="D162" s="100">
        <f t="shared" si="6"/>
        <v>-1.9493711402317291E-2</v>
      </c>
      <c r="E162" s="100"/>
    </row>
    <row r="163" spans="1:5" ht="17.25" x14ac:dyDescent="0.3">
      <c r="A163" s="99">
        <v>43992</v>
      </c>
      <c r="B163" s="100">
        <v>35.330002</v>
      </c>
      <c r="C163" s="100">
        <f t="shared" si="5"/>
        <v>-6.4679132039394682E-3</v>
      </c>
      <c r="D163" s="100">
        <f t="shared" si="6"/>
        <v>-6.4889207870219524E-3</v>
      </c>
      <c r="E163" s="100"/>
    </row>
    <row r="164" spans="1:5" ht="17.25" x14ac:dyDescent="0.3">
      <c r="A164" s="99">
        <v>43993</v>
      </c>
      <c r="B164" s="100">
        <v>34.509998000000003</v>
      </c>
      <c r="C164" s="100">
        <f t="shared" si="5"/>
        <v>-2.3209848671958633E-2</v>
      </c>
      <c r="D164" s="100">
        <f t="shared" si="6"/>
        <v>-2.3483438824472E-2</v>
      </c>
      <c r="E164" s="100"/>
    </row>
    <row r="165" spans="1:5" ht="17.25" x14ac:dyDescent="0.3">
      <c r="A165" s="99">
        <v>43994</v>
      </c>
      <c r="B165" s="100">
        <v>35.090000000000003</v>
      </c>
      <c r="C165" s="100">
        <f t="shared" si="5"/>
        <v>1.6806781617315636E-2</v>
      </c>
      <c r="D165" s="100">
        <f t="shared" si="6"/>
        <v>1.6667110439429533E-2</v>
      </c>
      <c r="E165" s="100"/>
    </row>
    <row r="166" spans="1:5" ht="17.25" x14ac:dyDescent="0.3">
      <c r="A166" s="99">
        <v>43997</v>
      </c>
      <c r="B166" s="100">
        <v>35.159999999999997</v>
      </c>
      <c r="C166" s="100">
        <f t="shared" si="5"/>
        <v>1.9948703334280449E-3</v>
      </c>
      <c r="D166" s="100">
        <f t="shared" si="6"/>
        <v>1.9928832218522193E-3</v>
      </c>
      <c r="E166" s="100"/>
    </row>
    <row r="167" spans="1:5" ht="17.25" x14ac:dyDescent="0.3">
      <c r="A167" s="99">
        <v>43998</v>
      </c>
      <c r="B167" s="100">
        <v>35.650002000000001</v>
      </c>
      <c r="C167" s="100">
        <f t="shared" si="5"/>
        <v>1.3936348122866926E-2</v>
      </c>
      <c r="D167" s="100">
        <f t="shared" si="6"/>
        <v>1.384013014430892E-2</v>
      </c>
      <c r="E167" s="100"/>
    </row>
    <row r="168" spans="1:5" ht="17.25" x14ac:dyDescent="0.3">
      <c r="A168" s="99">
        <v>43999</v>
      </c>
      <c r="B168" s="100">
        <v>37.540000999999997</v>
      </c>
      <c r="C168" s="100">
        <f t="shared" si="5"/>
        <v>5.3015396745279109E-2</v>
      </c>
      <c r="D168" s="100">
        <f t="shared" si="6"/>
        <v>5.1657854835329635E-2</v>
      </c>
      <c r="E168" s="100"/>
    </row>
    <row r="169" spans="1:5" ht="17.25" x14ac:dyDescent="0.3">
      <c r="A169" s="99">
        <v>44000</v>
      </c>
      <c r="B169" s="100">
        <v>37.020000000000003</v>
      </c>
      <c r="C169" s="100">
        <f t="shared" si="5"/>
        <v>-1.3851917585191109E-2</v>
      </c>
      <c r="D169" s="100">
        <f t="shared" si="6"/>
        <v>-1.3948750651263268E-2</v>
      </c>
      <c r="E169" s="100"/>
    </row>
    <row r="170" spans="1:5" ht="17.25" x14ac:dyDescent="0.3">
      <c r="A170" s="99">
        <v>44001</v>
      </c>
      <c r="B170" s="100">
        <v>37.830002</v>
      </c>
      <c r="C170" s="100">
        <f t="shared" si="5"/>
        <v>2.1880118854673114E-2</v>
      </c>
      <c r="D170" s="100">
        <f t="shared" si="6"/>
        <v>2.1644184367679106E-2</v>
      </c>
      <c r="E170" s="100"/>
    </row>
    <row r="171" spans="1:5" ht="17.25" x14ac:dyDescent="0.3">
      <c r="A171" s="99">
        <v>44004</v>
      </c>
      <c r="B171" s="100">
        <v>38.520000000000003</v>
      </c>
      <c r="C171" s="100">
        <f t="shared" si="5"/>
        <v>1.8239438633918192E-2</v>
      </c>
      <c r="D171" s="100">
        <f t="shared" si="6"/>
        <v>1.8075095416894282E-2</v>
      </c>
      <c r="E171" s="100"/>
    </row>
    <row r="172" spans="1:5" ht="17.25" x14ac:dyDescent="0.3">
      <c r="A172" s="99">
        <v>44005</v>
      </c>
      <c r="B172" s="100">
        <v>39.479999999999997</v>
      </c>
      <c r="C172" s="100">
        <f t="shared" si="5"/>
        <v>2.4922118380062086E-2</v>
      </c>
      <c r="D172" s="100">
        <f t="shared" si="6"/>
        <v>2.4616627635355812E-2</v>
      </c>
      <c r="E172" s="100"/>
    </row>
    <row r="173" spans="1:5" ht="17.25" x14ac:dyDescent="0.3">
      <c r="A173" s="99">
        <v>44006</v>
      </c>
      <c r="B173" s="100">
        <v>38.990001999999997</v>
      </c>
      <c r="C173" s="100">
        <f t="shared" si="5"/>
        <v>-1.2411296859169196E-2</v>
      </c>
      <c r="D173" s="100">
        <f t="shared" si="6"/>
        <v>-1.2488960275572289E-2</v>
      </c>
      <c r="E173" s="100"/>
    </row>
    <row r="174" spans="1:5" ht="17.25" x14ac:dyDescent="0.3">
      <c r="A174" s="99">
        <v>44007</v>
      </c>
      <c r="B174" s="100">
        <v>39.240001999999997</v>
      </c>
      <c r="C174" s="100">
        <f t="shared" si="5"/>
        <v>6.4119001584046487E-3</v>
      </c>
      <c r="D174" s="100">
        <f t="shared" si="6"/>
        <v>6.3914313758520235E-3</v>
      </c>
      <c r="E174" s="100"/>
    </row>
    <row r="175" spans="1:5" ht="17.25" x14ac:dyDescent="0.3">
      <c r="A175" s="99">
        <v>44008</v>
      </c>
      <c r="B175" s="100">
        <v>39.470001000000003</v>
      </c>
      <c r="C175" s="100">
        <f t="shared" si="5"/>
        <v>5.8613401701663737E-3</v>
      </c>
      <c r="D175" s="100">
        <f t="shared" si="6"/>
        <v>5.8442293448930189E-3</v>
      </c>
      <c r="E175" s="100"/>
    </row>
    <row r="176" spans="1:5" ht="17.25" x14ac:dyDescent="0.3">
      <c r="A176" s="99">
        <v>44011</v>
      </c>
      <c r="B176" s="100">
        <v>38.970001000000003</v>
      </c>
      <c r="C176" s="100">
        <f t="shared" si="5"/>
        <v>-1.2667848678291183E-2</v>
      </c>
      <c r="D176" s="100">
        <f t="shared" si="6"/>
        <v>-1.2748769999071241E-2</v>
      </c>
      <c r="E176" s="100"/>
    </row>
    <row r="177" spans="1:5" ht="17.25" x14ac:dyDescent="0.3">
      <c r="A177" s="99">
        <v>44012</v>
      </c>
      <c r="B177" s="100">
        <v>38.470001000000003</v>
      </c>
      <c r="C177" s="100">
        <f t="shared" si="5"/>
        <v>-1.2830382016156494E-2</v>
      </c>
      <c r="D177" s="100">
        <f t="shared" si="6"/>
        <v>-1.2913402252897563E-2</v>
      </c>
      <c r="E177" s="100"/>
    </row>
    <row r="178" spans="1:5" ht="17.25" x14ac:dyDescent="0.3">
      <c r="A178" s="99">
        <v>44013</v>
      </c>
      <c r="B178" s="100">
        <v>38.990001999999997</v>
      </c>
      <c r="C178" s="100">
        <f t="shared" si="5"/>
        <v>1.3517051897139032E-2</v>
      </c>
      <c r="D178" s="100">
        <f t="shared" si="6"/>
        <v>1.3426511531223623E-2</v>
      </c>
      <c r="E178" s="100"/>
    </row>
    <row r="179" spans="1:5" ht="17.25" x14ac:dyDescent="0.3">
      <c r="A179" s="99">
        <v>44014</v>
      </c>
      <c r="B179" s="100">
        <v>39</v>
      </c>
      <c r="C179" s="100">
        <f t="shared" si="5"/>
        <v>2.5642471113496157E-4</v>
      </c>
      <c r="D179" s="100">
        <f t="shared" si="6"/>
        <v>2.5639183993792598E-4</v>
      </c>
      <c r="E179" s="100"/>
    </row>
    <row r="180" spans="1:5" ht="17.25" x14ac:dyDescent="0.3">
      <c r="A180" s="99">
        <v>44015</v>
      </c>
      <c r="B180" s="100">
        <v>38.840000000000003</v>
      </c>
      <c r="C180" s="100">
        <f t="shared" si="5"/>
        <v>-4.1025641025640436E-3</v>
      </c>
      <c r="D180" s="100">
        <f t="shared" si="6"/>
        <v>-4.1110027065222061E-3</v>
      </c>
      <c r="E180" s="100"/>
    </row>
    <row r="181" spans="1:5" ht="17.25" x14ac:dyDescent="0.3">
      <c r="A181" s="99">
        <v>44018</v>
      </c>
      <c r="B181" s="100">
        <v>39.119999</v>
      </c>
      <c r="C181" s="100">
        <f t="shared" si="5"/>
        <v>7.2090370751800581E-3</v>
      </c>
      <c r="D181" s="100">
        <f t="shared" si="6"/>
        <v>7.1831761811197419E-3</v>
      </c>
      <c r="E181" s="100"/>
    </row>
    <row r="182" spans="1:5" ht="17.25" x14ac:dyDescent="0.3">
      <c r="A182" s="99">
        <v>44019</v>
      </c>
      <c r="B182" s="100">
        <v>39.520000000000003</v>
      </c>
      <c r="C182" s="100">
        <f t="shared" si="5"/>
        <v>1.0224974699002409E-2</v>
      </c>
      <c r="D182" s="100">
        <f t="shared" si="6"/>
        <v>1.0173053275422984E-2</v>
      </c>
      <c r="E182" s="100"/>
    </row>
    <row r="183" spans="1:5" ht="17.25" x14ac:dyDescent="0.3">
      <c r="A183" s="99">
        <v>44020</v>
      </c>
      <c r="B183" s="100">
        <v>38.439999</v>
      </c>
      <c r="C183" s="100">
        <f t="shared" si="5"/>
        <v>-2.7327960526315809E-2</v>
      </c>
      <c r="D183" s="100">
        <f t="shared" si="6"/>
        <v>-2.7708314792143838E-2</v>
      </c>
      <c r="E183" s="100"/>
    </row>
    <row r="184" spans="1:5" ht="17.25" x14ac:dyDescent="0.3">
      <c r="A184" s="99">
        <v>44021</v>
      </c>
      <c r="B184" s="100">
        <v>37.369999</v>
      </c>
      <c r="C184" s="100">
        <f t="shared" si="5"/>
        <v>-2.7835588653371213E-2</v>
      </c>
      <c r="D184" s="100">
        <f t="shared" si="6"/>
        <v>-2.8230341349563797E-2</v>
      </c>
      <c r="E184" s="100"/>
    </row>
    <row r="185" spans="1:5" ht="17.25" x14ac:dyDescent="0.3">
      <c r="A185" s="99">
        <v>44022</v>
      </c>
      <c r="B185" s="100">
        <v>37.509998000000003</v>
      </c>
      <c r="C185" s="100">
        <f t="shared" si="5"/>
        <v>3.7462939188197542E-3</v>
      </c>
      <c r="D185" s="100">
        <f t="shared" si="6"/>
        <v>3.7392940367201805E-3</v>
      </c>
      <c r="E185" s="100"/>
    </row>
    <row r="186" spans="1:5" ht="17.25" x14ac:dyDescent="0.3">
      <c r="A186" s="99">
        <v>44025</v>
      </c>
      <c r="B186" s="100">
        <v>37</v>
      </c>
      <c r="C186" s="100">
        <f t="shared" si="5"/>
        <v>-1.3596321706015657E-2</v>
      </c>
      <c r="D186" s="100">
        <f t="shared" si="6"/>
        <v>-1.3689598130455302E-2</v>
      </c>
      <c r="E186" s="100"/>
    </row>
    <row r="187" spans="1:5" ht="17.25" x14ac:dyDescent="0.3">
      <c r="A187" s="99">
        <v>44026</v>
      </c>
      <c r="B187" s="100">
        <v>36.189999</v>
      </c>
      <c r="C187" s="100">
        <f t="shared" si="5"/>
        <v>-2.1891918918918951E-2</v>
      </c>
      <c r="D187" s="100">
        <f t="shared" si="6"/>
        <v>-2.2135102700516315E-2</v>
      </c>
      <c r="E187" s="100"/>
    </row>
    <row r="188" spans="1:5" ht="17.25" x14ac:dyDescent="0.3">
      <c r="A188" s="99">
        <v>44027</v>
      </c>
      <c r="B188" s="100">
        <v>35.799999</v>
      </c>
      <c r="C188" s="100">
        <f t="shared" si="5"/>
        <v>-1.0776457882742729E-2</v>
      </c>
      <c r="D188" s="100">
        <f t="shared" si="6"/>
        <v>-1.0834944470014865E-2</v>
      </c>
      <c r="E188" s="100"/>
    </row>
    <row r="189" spans="1:5" ht="17.25" x14ac:dyDescent="0.3">
      <c r="A189" s="99">
        <v>44028</v>
      </c>
      <c r="B189" s="100">
        <v>35.82</v>
      </c>
      <c r="C189" s="100">
        <f t="shared" si="5"/>
        <v>5.5868716644380534E-4</v>
      </c>
      <c r="D189" s="100">
        <f t="shared" si="6"/>
        <v>5.5853115887241167E-4</v>
      </c>
      <c r="E189" s="100"/>
    </row>
    <row r="190" spans="1:5" ht="17.25" x14ac:dyDescent="0.3">
      <c r="A190" s="99">
        <v>44029</v>
      </c>
      <c r="B190" s="100">
        <v>36.360000999999997</v>
      </c>
      <c r="C190" s="100">
        <f t="shared" si="5"/>
        <v>1.5075404801786707E-2</v>
      </c>
      <c r="D190" s="100">
        <f t="shared" si="6"/>
        <v>1.4962900179462257E-2</v>
      </c>
      <c r="E190" s="100"/>
    </row>
    <row r="191" spans="1:5" ht="17.25" x14ac:dyDescent="0.3">
      <c r="A191" s="99">
        <v>44032</v>
      </c>
      <c r="B191" s="100">
        <v>36.220001000000003</v>
      </c>
      <c r="C191" s="100">
        <f t="shared" si="5"/>
        <v>-3.8503849326074757E-3</v>
      </c>
      <c r="D191" s="100">
        <f t="shared" si="6"/>
        <v>-3.8578167477050685E-3</v>
      </c>
      <c r="E191" s="100"/>
    </row>
    <row r="192" spans="1:5" ht="17.25" x14ac:dyDescent="0.3">
      <c r="A192" s="99">
        <v>44033</v>
      </c>
      <c r="B192" s="100">
        <v>36.770000000000003</v>
      </c>
      <c r="C192" s="100">
        <f t="shared" si="5"/>
        <v>1.5184952645362904E-2</v>
      </c>
      <c r="D192" s="100">
        <f t="shared" si="6"/>
        <v>1.5070815248857845E-2</v>
      </c>
      <c r="E192" s="100"/>
    </row>
    <row r="193" spans="1:5" ht="17.25" x14ac:dyDescent="0.3">
      <c r="A193" s="99">
        <v>44034</v>
      </c>
      <c r="B193" s="100">
        <v>37.369999</v>
      </c>
      <c r="C193" s="100">
        <f t="shared" si="5"/>
        <v>1.6317623062279019E-2</v>
      </c>
      <c r="D193" s="100">
        <f t="shared" si="6"/>
        <v>1.6185921424778819E-2</v>
      </c>
      <c r="E193" s="100"/>
    </row>
    <row r="194" spans="1:5" ht="17.25" x14ac:dyDescent="0.3">
      <c r="A194" s="99">
        <v>44035</v>
      </c>
      <c r="B194" s="100">
        <v>37.779998999999997</v>
      </c>
      <c r="C194" s="100">
        <f t="shared" si="5"/>
        <v>1.0971367700598478E-2</v>
      </c>
      <c r="D194" s="100">
        <f t="shared" si="6"/>
        <v>1.0911618866372373E-2</v>
      </c>
      <c r="E194" s="100"/>
    </row>
    <row r="195" spans="1:5" ht="17.25" x14ac:dyDescent="0.3">
      <c r="A195" s="99">
        <v>44036</v>
      </c>
      <c r="B195" s="100">
        <v>38.939999</v>
      </c>
      <c r="C195" s="100">
        <f t="shared" si="5"/>
        <v>3.0704077043517186E-2</v>
      </c>
      <c r="D195" s="100">
        <f t="shared" si="6"/>
        <v>3.024213865918729E-2</v>
      </c>
      <c r="E195" s="100"/>
    </row>
    <row r="196" spans="1:5" ht="17.25" x14ac:dyDescent="0.3">
      <c r="A196" s="99">
        <v>44039</v>
      </c>
      <c r="B196" s="100">
        <v>39.209999000000003</v>
      </c>
      <c r="C196" s="100">
        <f t="shared" ref="C196:C253" si="7">(B196/B195)-1</f>
        <v>6.9337443999422099E-3</v>
      </c>
      <c r="D196" s="100">
        <f t="shared" ref="D196:D253" si="8">LN(B196/B195)</f>
        <v>6.909816537022901E-3</v>
      </c>
      <c r="E196" s="100"/>
    </row>
    <row r="197" spans="1:5" ht="17.25" x14ac:dyDescent="0.3">
      <c r="A197" s="99">
        <v>44040</v>
      </c>
      <c r="B197" s="100">
        <v>44.73</v>
      </c>
      <c r="C197" s="100">
        <f t="shared" si="7"/>
        <v>0.14078044225402797</v>
      </c>
      <c r="D197" s="100">
        <f t="shared" si="8"/>
        <v>0.13171262664421471</v>
      </c>
      <c r="E197" s="100"/>
    </row>
    <row r="198" spans="1:5" ht="17.25" x14ac:dyDescent="0.3">
      <c r="A198" s="99">
        <v>44041</v>
      </c>
      <c r="B198" s="100">
        <v>42.130001</v>
      </c>
      <c r="C198" s="100">
        <f t="shared" si="7"/>
        <v>-5.8126514643416005E-2</v>
      </c>
      <c r="D198" s="100">
        <f t="shared" si="8"/>
        <v>-5.988431771777674E-2</v>
      </c>
      <c r="E198" s="100"/>
    </row>
    <row r="199" spans="1:5" ht="17.25" x14ac:dyDescent="0.3">
      <c r="A199" s="99">
        <v>44042</v>
      </c>
      <c r="B199" s="100">
        <v>40.93</v>
      </c>
      <c r="C199" s="100">
        <f t="shared" si="7"/>
        <v>-2.8483289141151502E-2</v>
      </c>
      <c r="D199" s="100">
        <f t="shared" si="8"/>
        <v>-2.8896809222668365E-2</v>
      </c>
      <c r="E199" s="100"/>
    </row>
    <row r="200" spans="1:5" ht="17.25" x14ac:dyDescent="0.3">
      <c r="A200" s="99">
        <v>44043</v>
      </c>
      <c r="B200" s="100">
        <v>40.090000000000003</v>
      </c>
      <c r="C200" s="100">
        <f t="shared" si="7"/>
        <v>-2.0522843879794639E-2</v>
      </c>
      <c r="D200" s="100">
        <f t="shared" si="8"/>
        <v>-2.0736363849895911E-2</v>
      </c>
      <c r="E200" s="100"/>
    </row>
    <row r="201" spans="1:5" ht="17.25" x14ac:dyDescent="0.3">
      <c r="A201" s="99">
        <v>44046</v>
      </c>
      <c r="B201" s="100">
        <v>41.290000999999997</v>
      </c>
      <c r="C201" s="100">
        <f t="shared" si="7"/>
        <v>2.9932676477924414E-2</v>
      </c>
      <c r="D201" s="100">
        <f t="shared" si="8"/>
        <v>2.9493437462521949E-2</v>
      </c>
      <c r="E201" s="100"/>
    </row>
    <row r="202" spans="1:5" ht="17.25" x14ac:dyDescent="0.3">
      <c r="A202" s="99">
        <v>44047</v>
      </c>
      <c r="B202" s="100">
        <v>41.130001</v>
      </c>
      <c r="C202" s="100">
        <f t="shared" si="7"/>
        <v>-3.8750301798248232E-3</v>
      </c>
      <c r="D202" s="100">
        <f t="shared" si="8"/>
        <v>-3.8825575614518798E-3</v>
      </c>
      <c r="E202" s="100"/>
    </row>
    <row r="203" spans="1:5" ht="17.25" x14ac:dyDescent="0.3">
      <c r="A203" s="99">
        <v>44048</v>
      </c>
      <c r="B203" s="100">
        <v>41.73</v>
      </c>
      <c r="C203" s="100">
        <f t="shared" si="7"/>
        <v>1.4587867381768316E-2</v>
      </c>
      <c r="D203" s="100">
        <f t="shared" si="8"/>
        <v>1.4482488047975356E-2</v>
      </c>
      <c r="E203" s="100"/>
    </row>
    <row r="204" spans="1:5" ht="17.25" x14ac:dyDescent="0.3">
      <c r="A204" s="99">
        <v>44049</v>
      </c>
      <c r="B204" s="100">
        <v>40.709999000000003</v>
      </c>
      <c r="C204" s="100">
        <f t="shared" si="7"/>
        <v>-2.4442870836328678E-2</v>
      </c>
      <c r="D204" s="100">
        <f t="shared" si="8"/>
        <v>-2.4746556652563156E-2</v>
      </c>
      <c r="E204" s="100"/>
    </row>
    <row r="205" spans="1:5" ht="17.25" x14ac:dyDescent="0.3">
      <c r="A205" s="99">
        <v>44050</v>
      </c>
      <c r="B205" s="100">
        <v>40.040000999999997</v>
      </c>
      <c r="C205" s="100">
        <f t="shared" si="7"/>
        <v>-1.645782403482754E-2</v>
      </c>
      <c r="D205" s="100">
        <f t="shared" si="8"/>
        <v>-1.6594758528853601E-2</v>
      </c>
      <c r="E205" s="100"/>
    </row>
    <row r="206" spans="1:5" ht="17.25" x14ac:dyDescent="0.3">
      <c r="A206" s="99">
        <v>44053</v>
      </c>
      <c r="B206" s="100">
        <v>41.549999</v>
      </c>
      <c r="C206" s="100">
        <f t="shared" si="7"/>
        <v>3.7712236820373723E-2</v>
      </c>
      <c r="D206" s="100">
        <f t="shared" si="8"/>
        <v>3.7018517812023741E-2</v>
      </c>
      <c r="E206" s="100"/>
    </row>
    <row r="207" spans="1:5" ht="17.25" x14ac:dyDescent="0.3">
      <c r="A207" s="99">
        <v>44054</v>
      </c>
      <c r="B207" s="100">
        <v>41.619999</v>
      </c>
      <c r="C207" s="100">
        <f t="shared" si="7"/>
        <v>1.6847172487297613E-3</v>
      </c>
      <c r="D207" s="100">
        <f t="shared" si="8"/>
        <v>1.6832997045098225E-3</v>
      </c>
      <c r="E207" s="100"/>
    </row>
    <row r="208" spans="1:5" ht="17.25" x14ac:dyDescent="0.3">
      <c r="A208" s="99">
        <v>44055</v>
      </c>
      <c r="B208" s="100">
        <v>41.299999</v>
      </c>
      <c r="C208" s="100">
        <f t="shared" si="7"/>
        <v>-7.6886114293275298E-3</v>
      </c>
      <c r="D208" s="100">
        <f t="shared" si="8"/>
        <v>-7.7183211846662296E-3</v>
      </c>
      <c r="E208" s="100"/>
    </row>
    <row r="209" spans="1:5" ht="17.25" x14ac:dyDescent="0.3">
      <c r="A209" s="99">
        <v>44056</v>
      </c>
      <c r="B209" s="100">
        <v>41.299999</v>
      </c>
      <c r="C209" s="100">
        <f t="shared" si="7"/>
        <v>0</v>
      </c>
      <c r="D209" s="100">
        <f t="shared" si="8"/>
        <v>0</v>
      </c>
      <c r="E209" s="100"/>
    </row>
    <row r="210" spans="1:5" ht="17.25" x14ac:dyDescent="0.3">
      <c r="A210" s="99">
        <v>44057</v>
      </c>
      <c r="B210" s="100">
        <v>41.450001</v>
      </c>
      <c r="C210" s="100">
        <f t="shared" si="7"/>
        <v>3.632009773172129E-3</v>
      </c>
      <c r="D210" s="100">
        <f t="shared" si="8"/>
        <v>3.6254299528443038E-3</v>
      </c>
      <c r="E210" s="100"/>
    </row>
    <row r="211" spans="1:5" ht="17.25" x14ac:dyDescent="0.3">
      <c r="A211" s="99">
        <v>44060</v>
      </c>
      <c r="B211" s="100">
        <v>43.59</v>
      </c>
      <c r="C211" s="100">
        <f t="shared" si="7"/>
        <v>5.1628442662763785E-2</v>
      </c>
      <c r="D211" s="100">
        <f t="shared" si="8"/>
        <v>5.0339860543545223E-2</v>
      </c>
      <c r="E211" s="100"/>
    </row>
    <row r="212" spans="1:5" ht="17.25" x14ac:dyDescent="0.3">
      <c r="A212" s="99">
        <v>44061</v>
      </c>
      <c r="B212" s="100">
        <v>44.830002</v>
      </c>
      <c r="C212" s="100">
        <f t="shared" si="7"/>
        <v>2.8446937370956604E-2</v>
      </c>
      <c r="D212" s="100">
        <f t="shared" si="8"/>
        <v>2.8049836530028245E-2</v>
      </c>
      <c r="E212" s="100"/>
    </row>
    <row r="213" spans="1:5" ht="17.25" x14ac:dyDescent="0.3">
      <c r="A213" s="99">
        <v>44062</v>
      </c>
      <c r="B213" s="100">
        <v>44.860000999999997</v>
      </c>
      <c r="C213" s="100">
        <f t="shared" si="7"/>
        <v>6.6917239932307027E-4</v>
      </c>
      <c r="D213" s="100">
        <f t="shared" si="8"/>
        <v>6.6894860330624193E-4</v>
      </c>
      <c r="E213" s="100"/>
    </row>
    <row r="214" spans="1:5" ht="17.25" x14ac:dyDescent="0.3">
      <c r="A214" s="99">
        <v>44063</v>
      </c>
      <c r="B214" s="100">
        <v>43.650002000000001</v>
      </c>
      <c r="C214" s="100">
        <f t="shared" si="7"/>
        <v>-2.6972781387142541E-2</v>
      </c>
      <c r="D214" s="100">
        <f t="shared" si="8"/>
        <v>-2.7343223279010648E-2</v>
      </c>
      <c r="E214" s="100"/>
    </row>
    <row r="215" spans="1:5" ht="17.25" x14ac:dyDescent="0.3">
      <c r="A215" s="99">
        <v>44064</v>
      </c>
      <c r="B215" s="100">
        <v>42.959999000000003</v>
      </c>
      <c r="C215" s="100">
        <f t="shared" si="7"/>
        <v>-1.5807628141689345E-2</v>
      </c>
      <c r="D215" s="100">
        <f t="shared" si="8"/>
        <v>-1.5933901181483398E-2</v>
      </c>
      <c r="E215" s="100"/>
    </row>
    <row r="216" spans="1:5" ht="17.25" x14ac:dyDescent="0.3">
      <c r="A216" s="99">
        <v>44067</v>
      </c>
      <c r="B216" s="100">
        <v>42.060001</v>
      </c>
      <c r="C216" s="100">
        <f t="shared" si="7"/>
        <v>-2.0949674603111701E-2</v>
      </c>
      <c r="D216" s="100">
        <f t="shared" si="8"/>
        <v>-2.1172232873029495E-2</v>
      </c>
      <c r="E216" s="100"/>
    </row>
    <row r="217" spans="1:5" ht="17.25" x14ac:dyDescent="0.3">
      <c r="A217" s="99">
        <v>44068</v>
      </c>
      <c r="B217" s="100">
        <v>43.799999</v>
      </c>
      <c r="C217" s="100">
        <f t="shared" si="7"/>
        <v>4.1369423647897641E-2</v>
      </c>
      <c r="D217" s="100">
        <f t="shared" si="8"/>
        <v>4.0536600501237752E-2</v>
      </c>
      <c r="E217" s="100"/>
    </row>
    <row r="218" spans="1:5" ht="17.25" x14ac:dyDescent="0.3">
      <c r="A218" s="99">
        <v>44069</v>
      </c>
      <c r="B218" s="100">
        <v>43.07</v>
      </c>
      <c r="C218" s="100">
        <f t="shared" si="7"/>
        <v>-1.6666644216133397E-2</v>
      </c>
      <c r="D218" s="100">
        <f t="shared" si="8"/>
        <v>-1.6807095485330711E-2</v>
      </c>
      <c r="E218" s="100"/>
    </row>
    <row r="219" spans="1:5" ht="17.25" x14ac:dyDescent="0.3">
      <c r="A219" s="99">
        <v>44070</v>
      </c>
      <c r="B219" s="100">
        <v>43.029998999999997</v>
      </c>
      <c r="C219" s="100">
        <f t="shared" si="7"/>
        <v>-9.2874390527053485E-4</v>
      </c>
      <c r="D219" s="100">
        <f t="shared" si="8"/>
        <v>-9.2917545511153675E-4</v>
      </c>
      <c r="E219" s="100"/>
    </row>
    <row r="220" spans="1:5" ht="17.25" x14ac:dyDescent="0.3">
      <c r="A220" s="99">
        <v>44071</v>
      </c>
      <c r="B220" s="100">
        <v>41.970001000000003</v>
      </c>
      <c r="C220" s="100">
        <f t="shared" si="7"/>
        <v>-2.4633930388889724E-2</v>
      </c>
      <c r="D220" s="100">
        <f t="shared" si="8"/>
        <v>-2.4942422438865602E-2</v>
      </c>
      <c r="E220" s="100"/>
    </row>
    <row r="221" spans="1:5" ht="17.25" x14ac:dyDescent="0.3">
      <c r="A221" s="99">
        <v>44074</v>
      </c>
      <c r="B221" s="100">
        <v>40.419998</v>
      </c>
      <c r="C221" s="100">
        <f t="shared" si="7"/>
        <v>-3.6931211891083948E-2</v>
      </c>
      <c r="D221" s="100">
        <f t="shared" si="8"/>
        <v>-3.7630438677023606E-2</v>
      </c>
      <c r="E221" s="100"/>
    </row>
    <row r="222" spans="1:5" ht="17.25" x14ac:dyDescent="0.3">
      <c r="A222" s="99">
        <v>44075</v>
      </c>
      <c r="B222" s="100">
        <v>42.080002</v>
      </c>
      <c r="C222" s="100">
        <f t="shared" si="7"/>
        <v>4.1068878825773369E-2</v>
      </c>
      <c r="D222" s="100">
        <f t="shared" si="8"/>
        <v>4.0247953462951944E-2</v>
      </c>
      <c r="E222" s="100"/>
    </row>
    <row r="223" spans="1:5" ht="17.25" x14ac:dyDescent="0.3">
      <c r="A223" s="99">
        <v>44076</v>
      </c>
      <c r="B223" s="100">
        <v>41.200001</v>
      </c>
      <c r="C223" s="100">
        <f t="shared" si="7"/>
        <v>-2.09125702988322E-2</v>
      </c>
      <c r="D223" s="100">
        <f t="shared" si="8"/>
        <v>-2.1134335330645321E-2</v>
      </c>
      <c r="E223" s="100"/>
    </row>
    <row r="224" spans="1:5" ht="17.25" x14ac:dyDescent="0.3">
      <c r="A224" s="99">
        <v>44077</v>
      </c>
      <c r="B224" s="100">
        <v>40.259998000000003</v>
      </c>
      <c r="C224" s="100">
        <f t="shared" si="7"/>
        <v>-2.2815606242339581E-2</v>
      </c>
      <c r="D224" s="100">
        <f t="shared" si="8"/>
        <v>-2.3079910092779661E-2</v>
      </c>
      <c r="E224" s="100"/>
    </row>
    <row r="225" spans="1:5" ht="17.25" x14ac:dyDescent="0.3">
      <c r="A225" s="99">
        <v>44078</v>
      </c>
      <c r="B225" s="100">
        <v>40.080002</v>
      </c>
      <c r="C225" s="100">
        <f t="shared" si="7"/>
        <v>-4.4708397650691234E-3</v>
      </c>
      <c r="D225" s="100">
        <f t="shared" si="8"/>
        <v>-4.4808638577377036E-3</v>
      </c>
      <c r="E225" s="100"/>
    </row>
    <row r="226" spans="1:5" ht="17.25" x14ac:dyDescent="0.3">
      <c r="A226" s="99">
        <v>44081</v>
      </c>
      <c r="B226" s="100">
        <v>41.189999</v>
      </c>
      <c r="C226" s="100">
        <f t="shared" si="7"/>
        <v>2.7694534546180982E-2</v>
      </c>
      <c r="D226" s="100">
        <f t="shared" si="8"/>
        <v>2.7317977493444119E-2</v>
      </c>
      <c r="E226" s="100"/>
    </row>
    <row r="227" spans="1:5" ht="17.25" x14ac:dyDescent="0.3">
      <c r="A227" s="99">
        <v>44082</v>
      </c>
      <c r="B227" s="100">
        <v>40.099997999999999</v>
      </c>
      <c r="C227" s="100">
        <f t="shared" si="7"/>
        <v>-2.6462758593414848E-2</v>
      </c>
      <c r="D227" s="100">
        <f t="shared" si="8"/>
        <v>-2.6819199733041199E-2</v>
      </c>
      <c r="E227" s="100"/>
    </row>
    <row r="228" spans="1:5" ht="17.25" x14ac:dyDescent="0.3">
      <c r="A228" s="99">
        <v>44083</v>
      </c>
      <c r="B228" s="100">
        <v>40.959999000000003</v>
      </c>
      <c r="C228" s="100">
        <f t="shared" si="7"/>
        <v>2.1446410047202491E-2</v>
      </c>
      <c r="D228" s="100">
        <f t="shared" si="8"/>
        <v>2.1219671879979005E-2</v>
      </c>
      <c r="E228" s="100"/>
    </row>
    <row r="229" spans="1:5" ht="17.25" x14ac:dyDescent="0.3">
      <c r="A229" s="99">
        <v>44084</v>
      </c>
      <c r="B229" s="100">
        <v>40.009998000000003</v>
      </c>
      <c r="C229" s="100">
        <f t="shared" si="7"/>
        <v>-2.3193384355307267E-2</v>
      </c>
      <c r="D229" s="100">
        <f t="shared" si="8"/>
        <v>-2.3466583435550293E-2</v>
      </c>
      <c r="E229" s="100"/>
    </row>
    <row r="230" spans="1:5" ht="17.25" x14ac:dyDescent="0.3">
      <c r="A230" s="99">
        <v>44085</v>
      </c>
      <c r="B230" s="100">
        <v>39.630001</v>
      </c>
      <c r="C230" s="100">
        <f t="shared" si="7"/>
        <v>-9.4975510871058155E-3</v>
      </c>
      <c r="D230" s="100">
        <f t="shared" si="8"/>
        <v>-9.542940445886966E-3</v>
      </c>
      <c r="E230" s="100"/>
    </row>
    <row r="231" spans="1:5" ht="17.25" x14ac:dyDescent="0.3">
      <c r="A231" s="99">
        <v>44088</v>
      </c>
      <c r="B231" s="100">
        <v>40.099997999999999</v>
      </c>
      <c r="C231" s="100">
        <f t="shared" si="7"/>
        <v>1.1859626246287558E-2</v>
      </c>
      <c r="D231" s="100">
        <f t="shared" si="8"/>
        <v>1.1789852001458235E-2</v>
      </c>
      <c r="E231" s="100"/>
    </row>
    <row r="232" spans="1:5" ht="17.25" x14ac:dyDescent="0.3">
      <c r="A232" s="99">
        <v>44089</v>
      </c>
      <c r="B232" s="100">
        <v>39.919998</v>
      </c>
      <c r="C232" s="100">
        <f t="shared" si="7"/>
        <v>-4.488778278742056E-3</v>
      </c>
      <c r="D232" s="100">
        <f t="shared" si="8"/>
        <v>-4.4988830941489651E-3</v>
      </c>
      <c r="E232" s="100"/>
    </row>
    <row r="233" spans="1:5" ht="17.25" x14ac:dyDescent="0.3">
      <c r="A233" s="99">
        <v>44091</v>
      </c>
      <c r="B233" s="100">
        <v>38.889999000000003</v>
      </c>
      <c r="C233" s="100">
        <f t="shared" si="7"/>
        <v>-2.5801579448976875E-2</v>
      </c>
      <c r="D233" s="100">
        <f t="shared" si="8"/>
        <v>-2.614027888895697E-2</v>
      </c>
      <c r="E233" s="100"/>
    </row>
    <row r="234" spans="1:5" ht="17.25" x14ac:dyDescent="0.3">
      <c r="A234" s="99">
        <v>44092</v>
      </c>
      <c r="B234" s="100">
        <v>37.409999999999997</v>
      </c>
      <c r="C234" s="100">
        <f t="shared" si="7"/>
        <v>-3.8056030806275065E-2</v>
      </c>
      <c r="D234" s="100">
        <f t="shared" si="8"/>
        <v>-3.8799074094049944E-2</v>
      </c>
      <c r="E234" s="100"/>
    </row>
    <row r="235" spans="1:5" ht="17.25" x14ac:dyDescent="0.3">
      <c r="A235" s="99">
        <v>44095</v>
      </c>
      <c r="B235" s="100">
        <v>39.090000000000003</v>
      </c>
      <c r="C235" s="100">
        <f t="shared" si="7"/>
        <v>4.4907778668805243E-2</v>
      </c>
      <c r="D235" s="100">
        <f t="shared" si="8"/>
        <v>4.3928631444808776E-2</v>
      </c>
      <c r="E235" s="100"/>
    </row>
    <row r="236" spans="1:5" ht="17.25" x14ac:dyDescent="0.3">
      <c r="A236" s="99">
        <v>44096</v>
      </c>
      <c r="B236" s="100">
        <v>39.709999000000003</v>
      </c>
      <c r="C236" s="100">
        <f t="shared" si="7"/>
        <v>1.5860808390892878E-2</v>
      </c>
      <c r="D236" s="100">
        <f t="shared" si="8"/>
        <v>1.5736340155722745E-2</v>
      </c>
      <c r="E236" s="100"/>
    </row>
    <row r="237" spans="1:5" ht="17.25" x14ac:dyDescent="0.3">
      <c r="A237" s="99">
        <v>44097</v>
      </c>
      <c r="B237" s="100">
        <v>39.740001999999997</v>
      </c>
      <c r="C237" s="100">
        <f t="shared" si="7"/>
        <v>7.5555277651839781E-4</v>
      </c>
      <c r="D237" s="100">
        <f t="shared" si="8"/>
        <v>7.5526749020954321E-4</v>
      </c>
      <c r="E237" s="100"/>
    </row>
    <row r="238" spans="1:5" ht="17.25" x14ac:dyDescent="0.3">
      <c r="A238" s="99">
        <v>44098</v>
      </c>
      <c r="B238" s="100">
        <v>39.380001</v>
      </c>
      <c r="C238" s="100">
        <f t="shared" si="7"/>
        <v>-9.0589074454500151E-3</v>
      </c>
      <c r="D238" s="100">
        <f t="shared" si="8"/>
        <v>-9.1001888462158339E-3</v>
      </c>
      <c r="E238" s="100"/>
    </row>
    <row r="239" spans="1:5" ht="17.25" x14ac:dyDescent="0.3">
      <c r="A239" s="99">
        <v>44099</v>
      </c>
      <c r="B239" s="100">
        <v>39.619999</v>
      </c>
      <c r="C239" s="100">
        <f t="shared" si="7"/>
        <v>6.0944132530620365E-3</v>
      </c>
      <c r="D239" s="100">
        <f t="shared" si="8"/>
        <v>6.0759174260465966E-3</v>
      </c>
      <c r="E239" s="100"/>
    </row>
    <row r="240" spans="1:5" ht="17.25" x14ac:dyDescent="0.3">
      <c r="A240" s="99">
        <v>44102</v>
      </c>
      <c r="B240" s="100">
        <v>39.900002000000001</v>
      </c>
      <c r="C240" s="100">
        <f t="shared" si="7"/>
        <v>7.0672137068958918E-3</v>
      </c>
      <c r="D240" s="100">
        <f t="shared" si="8"/>
        <v>7.0423579905031751E-3</v>
      </c>
      <c r="E240" s="100"/>
    </row>
    <row r="241" spans="1:5" ht="17.25" x14ac:dyDescent="0.3">
      <c r="A241" s="99">
        <v>44103</v>
      </c>
      <c r="B241" s="100">
        <v>40.919998</v>
      </c>
      <c r="C241" s="100">
        <f t="shared" si="7"/>
        <v>2.5563808242415664E-2</v>
      </c>
      <c r="D241" s="100">
        <f t="shared" si="8"/>
        <v>2.5242518186439446E-2</v>
      </c>
      <c r="E241" s="100"/>
    </row>
    <row r="242" spans="1:5" ht="17.25" x14ac:dyDescent="0.3">
      <c r="A242" s="99">
        <v>44104</v>
      </c>
      <c r="B242" s="100">
        <v>41.369999</v>
      </c>
      <c r="C242" s="100">
        <f t="shared" si="7"/>
        <v>1.0997092424100297E-2</v>
      </c>
      <c r="D242" s="100">
        <f t="shared" si="8"/>
        <v>1.0937064093645225E-2</v>
      </c>
      <c r="E242" s="100"/>
    </row>
    <row r="243" spans="1:5" ht="17.25" x14ac:dyDescent="0.3">
      <c r="A243" s="99">
        <v>44105</v>
      </c>
      <c r="B243" s="100">
        <v>39.310001</v>
      </c>
      <c r="C243" s="100">
        <f t="shared" si="7"/>
        <v>-4.979448996360869E-2</v>
      </c>
      <c r="D243" s="100">
        <f t="shared" si="8"/>
        <v>-5.107699142862622E-2</v>
      </c>
      <c r="E243" s="100"/>
    </row>
    <row r="244" spans="1:5" ht="17.25" x14ac:dyDescent="0.3">
      <c r="A244" s="99">
        <v>44106</v>
      </c>
      <c r="B244" s="100">
        <v>38.939999</v>
      </c>
      <c r="C244" s="100">
        <f t="shared" si="7"/>
        <v>-9.4124139045430599E-3</v>
      </c>
      <c r="D244" s="100">
        <f t="shared" si="8"/>
        <v>-9.4569906090691686E-3</v>
      </c>
      <c r="E244" s="100"/>
    </row>
    <row r="245" spans="1:5" ht="17.25" x14ac:dyDescent="0.3">
      <c r="A245" s="99">
        <v>44109</v>
      </c>
      <c r="B245" s="100">
        <v>39.470001000000003</v>
      </c>
      <c r="C245" s="100">
        <f t="shared" si="7"/>
        <v>1.3610734812807834E-2</v>
      </c>
      <c r="D245" s="100">
        <f t="shared" si="8"/>
        <v>1.3518940746934336E-2</v>
      </c>
      <c r="E245" s="100"/>
    </row>
    <row r="246" spans="1:5" ht="17.25" x14ac:dyDescent="0.3">
      <c r="A246" s="99">
        <v>44110</v>
      </c>
      <c r="B246" s="100">
        <v>39.240001999999997</v>
      </c>
      <c r="C246" s="100">
        <f t="shared" si="7"/>
        <v>-5.8271850563167416E-3</v>
      </c>
      <c r="D246" s="100">
        <f t="shared" si="8"/>
        <v>-5.8442293448929686E-3</v>
      </c>
      <c r="E246" s="100"/>
    </row>
    <row r="247" spans="1:5" ht="17.25" x14ac:dyDescent="0.3">
      <c r="A247" s="99">
        <v>44111</v>
      </c>
      <c r="B247" s="100">
        <v>40.590000000000003</v>
      </c>
      <c r="C247" s="100">
        <f t="shared" si="7"/>
        <v>3.4403617002873865E-2</v>
      </c>
      <c r="D247" s="100">
        <f t="shared" si="8"/>
        <v>3.3825045185245844E-2</v>
      </c>
      <c r="E247" s="100"/>
    </row>
    <row r="248" spans="1:5" ht="17.25" x14ac:dyDescent="0.3">
      <c r="A248" s="99">
        <v>44112</v>
      </c>
      <c r="B248" s="100">
        <v>41.549999</v>
      </c>
      <c r="C248" s="100">
        <f t="shared" si="7"/>
        <v>2.3651120965755057E-2</v>
      </c>
      <c r="D248" s="100">
        <f t="shared" si="8"/>
        <v>2.3375766383261803E-2</v>
      </c>
      <c r="E248" s="100"/>
    </row>
    <row r="249" spans="1:5" ht="17.25" x14ac:dyDescent="0.3">
      <c r="A249" s="99">
        <v>44113</v>
      </c>
      <c r="B249" s="100">
        <v>41.549999</v>
      </c>
      <c r="C249" s="100">
        <f t="shared" si="7"/>
        <v>0</v>
      </c>
      <c r="D249" s="100">
        <f t="shared" si="8"/>
        <v>0</v>
      </c>
      <c r="E249" s="100"/>
    </row>
    <row r="250" spans="1:5" ht="17.25" x14ac:dyDescent="0.3">
      <c r="A250" s="99">
        <v>44116</v>
      </c>
      <c r="B250" s="100">
        <v>40.590000000000003</v>
      </c>
      <c r="C250" s="100">
        <f t="shared" si="7"/>
        <v>-2.310466962947455E-2</v>
      </c>
      <c r="D250" s="100">
        <f t="shared" si="8"/>
        <v>-2.3375766383261807E-2</v>
      </c>
      <c r="E250" s="100"/>
    </row>
    <row r="251" spans="1:5" ht="17.25" x14ac:dyDescent="0.3">
      <c r="A251" s="99">
        <v>44117</v>
      </c>
      <c r="B251" s="100">
        <v>40.740001999999997</v>
      </c>
      <c r="C251" s="100">
        <f t="shared" si="7"/>
        <v>3.6955407735894674E-3</v>
      </c>
      <c r="D251" s="100">
        <f t="shared" si="8"/>
        <v>3.688729039653775E-3</v>
      </c>
      <c r="E251" s="100"/>
    </row>
    <row r="252" spans="1:5" ht="17.25" x14ac:dyDescent="0.3">
      <c r="A252" s="99">
        <v>44118</v>
      </c>
      <c r="B252" s="100">
        <v>41.349997999999999</v>
      </c>
      <c r="C252" s="100">
        <f t="shared" si="7"/>
        <v>1.4972900590431992E-2</v>
      </c>
      <c r="D252" s="100">
        <f t="shared" si="8"/>
        <v>1.4861913211645228E-2</v>
      </c>
      <c r="E252" s="100"/>
    </row>
    <row r="253" spans="1:5" ht="17.25" x14ac:dyDescent="0.3">
      <c r="A253" s="99">
        <v>44119</v>
      </c>
      <c r="B253" s="100">
        <v>41.25</v>
      </c>
      <c r="C253" s="100">
        <f t="shared" si="7"/>
        <v>-2.4183314349858209E-3</v>
      </c>
      <c r="D253" s="100">
        <f t="shared" si="8"/>
        <v>-2.4212603214154678E-3</v>
      </c>
      <c r="E253" s="100"/>
    </row>
  </sheetData>
  <mergeCells count="2">
    <mergeCell ref="I1:N1"/>
    <mergeCell ref="I59:J5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639E-9AE8-479D-9B06-777325295A88}">
  <dimension ref="A1:S254"/>
  <sheetViews>
    <sheetView tabSelected="1" topLeftCell="D1" zoomScale="70" zoomScaleNormal="70" workbookViewId="0">
      <selection activeCell="O17" sqref="O17"/>
    </sheetView>
  </sheetViews>
  <sheetFormatPr baseColWidth="10" defaultColWidth="11.42578125" defaultRowHeight="17.25" x14ac:dyDescent="0.3"/>
  <cols>
    <col min="1" max="1" width="13.5703125" style="100" bestFit="1" customWidth="1"/>
    <col min="2" max="2" width="11.7109375" style="100" bestFit="1" customWidth="1"/>
    <col min="3" max="3" width="21.140625" style="100" customWidth="1"/>
    <col min="4" max="4" width="25.140625" style="100" customWidth="1"/>
    <col min="5" max="5" width="11.7109375" style="100" bestFit="1" customWidth="1"/>
    <col min="6" max="6" width="11.42578125" style="100" customWidth="1"/>
    <col min="7" max="7" width="15.140625" style="100" customWidth="1"/>
    <col min="8" max="8" width="16.140625" style="100" bestFit="1" customWidth="1"/>
    <col min="9" max="9" width="15.7109375" style="100" customWidth="1"/>
    <col min="10" max="11" width="13.85546875" style="100" customWidth="1"/>
    <col min="12" max="12" width="31.42578125" style="100" customWidth="1"/>
    <col min="13" max="13" width="16.140625" style="130" bestFit="1" customWidth="1"/>
    <col min="14" max="14" width="23.5703125" style="100" bestFit="1" customWidth="1"/>
    <col min="15" max="15" width="11.7109375" style="100" bestFit="1" customWidth="1"/>
    <col min="16" max="17" width="11.42578125" style="100"/>
    <col min="18" max="18" width="11.7109375" style="100" bestFit="1" customWidth="1"/>
    <col min="19" max="19" width="11.42578125" style="100"/>
  </cols>
  <sheetData>
    <row r="1" spans="1:18" ht="18" thickBot="1" x14ac:dyDescent="0.35">
      <c r="A1" s="128" t="s">
        <v>0</v>
      </c>
      <c r="B1" s="128" t="s">
        <v>1</v>
      </c>
      <c r="C1" s="128" t="s">
        <v>2</v>
      </c>
      <c r="D1" s="128" t="s">
        <v>3</v>
      </c>
      <c r="E1" s="129" t="s">
        <v>21</v>
      </c>
      <c r="F1" s="129" t="s">
        <v>22</v>
      </c>
      <c r="G1" s="129" t="s">
        <v>29</v>
      </c>
      <c r="H1" s="129" t="s">
        <v>24</v>
      </c>
      <c r="I1" s="129" t="s">
        <v>25</v>
      </c>
      <c r="J1" s="129" t="s">
        <v>27</v>
      </c>
      <c r="K1" s="129" t="s">
        <v>26</v>
      </c>
      <c r="L1" s="129" t="s">
        <v>28</v>
      </c>
    </row>
    <row r="2" spans="1:18" ht="18" thickBot="1" x14ac:dyDescent="0.35">
      <c r="A2" s="99">
        <v>43754</v>
      </c>
      <c r="B2" s="100">
        <v>34.419280999999998</v>
      </c>
      <c r="H2" s="131"/>
      <c r="I2" s="132"/>
      <c r="J2" s="132"/>
      <c r="K2" s="132"/>
      <c r="L2" s="132"/>
      <c r="N2" s="113" t="s">
        <v>6</v>
      </c>
      <c r="O2" s="114">
        <v>2</v>
      </c>
    </row>
    <row r="3" spans="1:18" ht="18" thickBot="1" x14ac:dyDescent="0.35">
      <c r="A3" s="99">
        <v>43755</v>
      </c>
      <c r="B3" s="100">
        <v>34.576991999999997</v>
      </c>
      <c r="C3" s="100">
        <f>(B3/B2)-1</f>
        <v>4.5820538784642206E-3</v>
      </c>
      <c r="D3" s="100">
        <f>LN(B3/B2)</f>
        <v>4.5715882268672365E-3</v>
      </c>
      <c r="E3" s="100">
        <f t="shared" ref="E3:E66" si="0">(D3-$O$3)/$O$4</f>
        <v>0.13895153226246529</v>
      </c>
      <c r="F3" s="100">
        <f>_xlfn.NORM.S.DIST(E3,TRUE)</f>
        <v>0.55525577547619187</v>
      </c>
      <c r="G3" s="100">
        <v>2.6356008381723967E-6</v>
      </c>
      <c r="H3" s="131">
        <f>LN(G3)</f>
        <v>-12.84639937988722</v>
      </c>
      <c r="I3" s="100">
        <f t="array" ref="I3">INDEX($M$3:$M$253,ROWS(M3:$M$253))</f>
        <v>-13.686257199146288</v>
      </c>
      <c r="J3" s="100">
        <v>1</v>
      </c>
      <c r="K3" s="100">
        <f>(2*J3-1)/$O$5</f>
        <v>3.9840637450199202E-3</v>
      </c>
      <c r="L3" s="100">
        <f>(H3+I3)*K3</f>
        <v>-0.10570779513559166</v>
      </c>
      <c r="M3" s="133">
        <f>LN(1-G3)</f>
        <v>-2.6356043113320728E-6</v>
      </c>
      <c r="N3" s="115" t="s">
        <v>4</v>
      </c>
      <c r="O3" s="114">
        <f>AVERAGE(D3:D253)</f>
        <v>7.2125183758361207E-4</v>
      </c>
    </row>
    <row r="4" spans="1:18" ht="18" thickBot="1" x14ac:dyDescent="0.35">
      <c r="A4" s="99">
        <v>43756</v>
      </c>
      <c r="B4" s="100">
        <v>33.571617000000003</v>
      </c>
      <c r="C4" s="100">
        <f t="shared" ref="C4:C67" si="1">(B4/B3)-1</f>
        <v>-2.9076415901070685E-2</v>
      </c>
      <c r="D4" s="100">
        <f t="shared" ref="D4:D67" si="2">LN(B4/B3)</f>
        <v>-2.950751193501747E-2</v>
      </c>
      <c r="E4" s="100">
        <f t="shared" si="0"/>
        <v>-1.0909002798543832</v>
      </c>
      <c r="F4" s="100">
        <f t="shared" ref="F4:F67" si="3">_xlfn.NORM.S.DIST(E4,TRUE)</f>
        <v>0.13765838198900543</v>
      </c>
      <c r="G4" s="100">
        <v>8.0103517234105469E-5</v>
      </c>
      <c r="H4" s="131">
        <f t="shared" ref="H4:H67" si="4">LN(G4)</f>
        <v>-9.4321907943158543</v>
      </c>
      <c r="I4" s="100">
        <f t="array" ref="I4">INDEX($M$3:$M$253,ROWS(M4:$M$253))</f>
        <v>-8.0998056901177513</v>
      </c>
      <c r="J4" s="100">
        <v>2</v>
      </c>
      <c r="K4" s="100">
        <f t="shared" ref="K4:K67" si="5">(2*J4-1)/$O$5</f>
        <v>1.1952191235059761E-2</v>
      </c>
      <c r="L4" s="100">
        <f t="shared" ref="L4:L67" si="6">(H4+I4)*K4</f>
        <v>-0.20954577471434588</v>
      </c>
      <c r="M4" s="133">
        <f t="shared" ref="M4:M67" si="7">LN(1-G4)</f>
        <v>-8.0106725692163894E-5</v>
      </c>
      <c r="N4" s="116" t="s">
        <v>5</v>
      </c>
      <c r="O4" s="114">
        <f>_xlfn.STDEV.S(D3:D253)</f>
        <v>2.7709923932402066E-2</v>
      </c>
    </row>
    <row r="5" spans="1:18" ht="18" thickBot="1" x14ac:dyDescent="0.35">
      <c r="A5" s="99">
        <v>43759</v>
      </c>
      <c r="B5" s="100">
        <v>33.719462999999998</v>
      </c>
      <c r="C5" s="100">
        <f t="shared" si="1"/>
        <v>4.4038986862025009E-3</v>
      </c>
      <c r="D5" s="100">
        <f t="shared" si="2"/>
        <v>4.3942299008906012E-3</v>
      </c>
      <c r="E5" s="100">
        <f t="shared" si="0"/>
        <v>0.13255099769552464</v>
      </c>
      <c r="F5" s="100">
        <f t="shared" si="3"/>
        <v>0.55272575574577854</v>
      </c>
      <c r="G5" s="100">
        <v>1.4366038737776126E-2</v>
      </c>
      <c r="H5" s="131">
        <f t="shared" si="4"/>
        <v>-4.2428882788431084</v>
      </c>
      <c r="I5" s="100">
        <f t="array" ref="I5">INDEX($M$3:$M$253,ROWS(M5:$M$253))</f>
        <v>-6.4318038170008203</v>
      </c>
      <c r="J5" s="100">
        <v>3</v>
      </c>
      <c r="K5" s="100">
        <f t="shared" si="5"/>
        <v>1.9920318725099601E-2</v>
      </c>
      <c r="L5" s="100">
        <f t="shared" si="6"/>
        <v>-0.21264326884151252</v>
      </c>
      <c r="M5" s="133">
        <f t="shared" si="7"/>
        <v>-1.4470229347029333E-2</v>
      </c>
      <c r="N5" s="117" t="s">
        <v>7</v>
      </c>
      <c r="O5" s="118">
        <f>COUNT(D3:D253)</f>
        <v>251</v>
      </c>
    </row>
    <row r="6" spans="1:18" ht="18" thickBot="1" x14ac:dyDescent="0.35">
      <c r="A6" s="99">
        <v>43760</v>
      </c>
      <c r="B6" s="100">
        <v>33.275913000000003</v>
      </c>
      <c r="C6" s="100">
        <f t="shared" si="1"/>
        <v>-1.3154124073683993E-2</v>
      </c>
      <c r="D6" s="100">
        <f t="shared" si="2"/>
        <v>-1.3241405818653518E-2</v>
      </c>
      <c r="E6" s="100">
        <f t="shared" si="0"/>
        <v>-0.50388653863860544</v>
      </c>
      <c r="F6" s="100">
        <f t="shared" si="3"/>
        <v>0.30717055531194087</v>
      </c>
      <c r="G6" s="100">
        <v>2.6606754052165241E-2</v>
      </c>
      <c r="H6" s="131">
        <f t="shared" si="4"/>
        <v>-3.6265901836890775</v>
      </c>
      <c r="I6" s="100">
        <f t="array" ref="I6">INDEX($M$3:$M$253,ROWS(M6:$M$253))</f>
        <v>-6.0855088657466592</v>
      </c>
      <c r="J6" s="100">
        <v>4</v>
      </c>
      <c r="K6" s="100">
        <f t="shared" si="5"/>
        <v>2.7888446215139442E-2</v>
      </c>
      <c r="L6" s="100">
        <f t="shared" si="6"/>
        <v>-0.2708553519762954</v>
      </c>
      <c r="M6" s="133">
        <f t="shared" si="7"/>
        <v>-2.6967120226297905E-2</v>
      </c>
      <c r="N6" s="119" t="s">
        <v>17</v>
      </c>
      <c r="O6" s="114">
        <v>0.05</v>
      </c>
      <c r="Q6" s="134" t="s">
        <v>18</v>
      </c>
      <c r="R6" s="114">
        <f>1-O6</f>
        <v>0.95</v>
      </c>
    </row>
    <row r="7" spans="1:18" ht="18" thickBot="1" x14ac:dyDescent="0.35">
      <c r="A7" s="99">
        <v>43761</v>
      </c>
      <c r="B7" s="100">
        <v>33.128067000000001</v>
      </c>
      <c r="C7" s="100">
        <f t="shared" si="1"/>
        <v>-4.4430336141341176E-3</v>
      </c>
      <c r="D7" s="100">
        <f t="shared" si="2"/>
        <v>-4.4529332217244791E-3</v>
      </c>
      <c r="E7" s="100">
        <f t="shared" si="0"/>
        <v>-0.1867267868338591</v>
      </c>
      <c r="F7" s="100">
        <f t="shared" si="3"/>
        <v>0.42593742630928993</v>
      </c>
      <c r="G7" s="100">
        <v>2.980147841829333E-2</v>
      </c>
      <c r="H7" s="131">
        <f t="shared" si="4"/>
        <v>-3.5131972753492557</v>
      </c>
      <c r="I7" s="100">
        <f t="array" ref="I7">INDEX($M$3:$M$253,ROWS(M7:$M$253))</f>
        <v>-5.3544293224481923</v>
      </c>
      <c r="J7" s="100">
        <v>5</v>
      </c>
      <c r="K7" s="100">
        <f t="shared" si="5"/>
        <v>3.5856573705179286E-2</v>
      </c>
      <c r="L7" s="100">
        <f t="shared" si="6"/>
        <v>-0.31796270669393245</v>
      </c>
      <c r="M7" s="133">
        <f t="shared" si="7"/>
        <v>-3.0254567000560891E-2</v>
      </c>
    </row>
    <row r="8" spans="1:18" x14ac:dyDescent="0.3">
      <c r="A8" s="99">
        <v>43762</v>
      </c>
      <c r="B8" s="100">
        <v>33.433619999999998</v>
      </c>
      <c r="C8" s="100">
        <f t="shared" si="1"/>
        <v>9.2233875281644284E-3</v>
      </c>
      <c r="D8" s="100">
        <f t="shared" si="2"/>
        <v>9.1811118406252522E-3</v>
      </c>
      <c r="E8" s="100">
        <f t="shared" si="0"/>
        <v>0.30530072993629787</v>
      </c>
      <c r="F8" s="100">
        <f t="shared" si="3"/>
        <v>0.61993143997528688</v>
      </c>
      <c r="G8" s="100">
        <v>3.0790337178215992E-2</v>
      </c>
      <c r="H8" s="131">
        <f t="shared" si="4"/>
        <v>-3.4805543662055265</v>
      </c>
      <c r="I8" s="100">
        <f t="array" ref="I8">INDEX($M$3:$M$253,ROWS(M8:$M$253))</f>
        <v>-4.5554568126173089</v>
      </c>
      <c r="J8" s="100">
        <v>6</v>
      </c>
      <c r="K8" s="100">
        <f t="shared" si="5"/>
        <v>4.3824701195219126E-2</v>
      </c>
      <c r="L8" s="100">
        <f t="shared" si="6"/>
        <v>-0.35217578871335142</v>
      </c>
      <c r="M8" s="133">
        <f t="shared" si="7"/>
        <v>-3.1274320194929754E-2</v>
      </c>
      <c r="N8" s="135" t="s">
        <v>249</v>
      </c>
      <c r="O8" s="136">
        <f>-L254-O5</f>
        <v>2.5203166521094431</v>
      </c>
    </row>
    <row r="9" spans="1:18" ht="18" thickBot="1" x14ac:dyDescent="0.35">
      <c r="A9" s="99">
        <v>43763</v>
      </c>
      <c r="B9" s="100">
        <v>35.375374000000001</v>
      </c>
      <c r="C9" s="100">
        <f t="shared" si="1"/>
        <v>5.8077886869564388E-2</v>
      </c>
      <c r="D9" s="100">
        <f t="shared" si="2"/>
        <v>5.6453947805486814E-2</v>
      </c>
      <c r="E9" s="100">
        <f t="shared" si="0"/>
        <v>2.0112901104983996</v>
      </c>
      <c r="F9" s="100">
        <f t="shared" si="3"/>
        <v>0.97785258876101422</v>
      </c>
      <c r="G9" s="100">
        <v>4.1174891768150298E-2</v>
      </c>
      <c r="H9" s="131">
        <f t="shared" si="4"/>
        <v>-3.1899266315035439</v>
      </c>
      <c r="I9" s="100">
        <f t="array" ref="I9">INDEX($M$3:$M$253,ROWS(M9:$M$253))</f>
        <v>-3.8100346634077216</v>
      </c>
      <c r="J9" s="100">
        <v>7</v>
      </c>
      <c r="K9" s="100">
        <f t="shared" si="5"/>
        <v>5.1792828685258967E-2</v>
      </c>
      <c r="L9" s="100">
        <f t="shared" si="6"/>
        <v>-0.3625477961507827</v>
      </c>
      <c r="M9" s="133">
        <f t="shared" si="7"/>
        <v>-4.2046589622680534E-2</v>
      </c>
      <c r="N9" s="137" t="s">
        <v>250</v>
      </c>
      <c r="O9" s="118">
        <v>0.751</v>
      </c>
    </row>
    <row r="10" spans="1:18" x14ac:dyDescent="0.3">
      <c r="A10" s="99">
        <v>43766</v>
      </c>
      <c r="B10" s="100">
        <v>35.533081000000003</v>
      </c>
      <c r="C10" s="100">
        <f t="shared" si="1"/>
        <v>4.4581012768940553E-3</v>
      </c>
      <c r="D10" s="100">
        <f t="shared" si="2"/>
        <v>4.4481933794229276E-3</v>
      </c>
      <c r="E10" s="100">
        <f t="shared" si="0"/>
        <v>0.13449844001488898</v>
      </c>
      <c r="F10" s="100">
        <f t="shared" si="3"/>
        <v>0.55349577771495562</v>
      </c>
      <c r="G10" s="100">
        <v>4.7947853506928699E-2</v>
      </c>
      <c r="H10" s="131">
        <f t="shared" si="4"/>
        <v>-3.0376412438907892</v>
      </c>
      <c r="I10" s="100">
        <f t="array" ref="I10">INDEX($M$3:$M$253,ROWS(M10:$M$253))</f>
        <v>-3.412918159409716</v>
      </c>
      <c r="J10" s="100">
        <v>8</v>
      </c>
      <c r="K10" s="100">
        <f t="shared" si="5"/>
        <v>5.9760956175298807E-2</v>
      </c>
      <c r="L10" s="100">
        <f t="shared" si="6"/>
        <v>-0.38549159780680309</v>
      </c>
      <c r="M10" s="133">
        <f t="shared" si="7"/>
        <v>-4.9135469962891025E-2</v>
      </c>
      <c r="N10" s="139" t="s">
        <v>23</v>
      </c>
      <c r="O10" s="139"/>
    </row>
    <row r="11" spans="1:18" x14ac:dyDescent="0.3">
      <c r="A11" s="99">
        <v>43767</v>
      </c>
      <c r="B11" s="100">
        <v>36.420177000000002</v>
      </c>
      <c r="C11" s="100">
        <f t="shared" si="1"/>
        <v>2.4965355523209443E-2</v>
      </c>
      <c r="D11" s="100">
        <f t="shared" si="2"/>
        <v>2.465881252960412E-2</v>
      </c>
      <c r="E11" s="100">
        <f t="shared" si="0"/>
        <v>0.86386237473678451</v>
      </c>
      <c r="F11" s="100">
        <f t="shared" si="3"/>
        <v>0.80616825100661682</v>
      </c>
      <c r="G11" s="100">
        <v>5.3309918434508829E-2</v>
      </c>
      <c r="H11" s="131">
        <f t="shared" si="4"/>
        <v>-2.9316328781709822</v>
      </c>
      <c r="I11" s="100">
        <f t="array" ref="I11">INDEX($M$3:$M$253,ROWS(M11:$M$253))</f>
        <v>-3.4107665310025888</v>
      </c>
      <c r="J11" s="100">
        <v>9</v>
      </c>
      <c r="K11" s="100">
        <f t="shared" si="5"/>
        <v>6.7729083665338641E-2</v>
      </c>
      <c r="L11" s="100">
        <f t="shared" si="6"/>
        <v>-0.42956490022291116</v>
      </c>
      <c r="M11" s="133">
        <f t="shared" si="7"/>
        <v>-5.478350275282249E-2</v>
      </c>
      <c r="N11" s="140" t="s">
        <v>251</v>
      </c>
      <c r="O11" s="140"/>
    </row>
    <row r="12" spans="1:18" x14ac:dyDescent="0.3">
      <c r="A12" s="99">
        <v>43768</v>
      </c>
      <c r="B12" s="100">
        <v>36.430031</v>
      </c>
      <c r="C12" s="100">
        <f t="shared" si="1"/>
        <v>2.7056430835026291E-4</v>
      </c>
      <c r="D12" s="100">
        <f t="shared" si="2"/>
        <v>2.7052771242867102E-4</v>
      </c>
      <c r="E12" s="100">
        <f t="shared" si="0"/>
        <v>-1.6265801604308825E-2</v>
      </c>
      <c r="F12" s="100">
        <f t="shared" si="3"/>
        <v>0.49351117014844897</v>
      </c>
      <c r="G12" s="100">
        <v>7.5702699727414169E-2</v>
      </c>
      <c r="H12" s="131">
        <f t="shared" si="4"/>
        <v>-2.5809414556685302</v>
      </c>
      <c r="I12" s="100">
        <f t="array" ref="I12">INDEX($M$3:$M$253,ROWS(M12:$M$253))</f>
        <v>-3.3056539106438749</v>
      </c>
      <c r="J12" s="100">
        <v>10</v>
      </c>
      <c r="K12" s="100">
        <f t="shared" si="5"/>
        <v>7.5697211155378488E-2</v>
      </c>
      <c r="L12" s="100">
        <f t="shared" si="6"/>
        <v>-0.44559885243002273</v>
      </c>
      <c r="M12" s="133">
        <f t="shared" si="7"/>
        <v>-7.872150555026361E-2</v>
      </c>
    </row>
    <row r="13" spans="1:18" x14ac:dyDescent="0.3">
      <c r="A13" s="99">
        <v>43769</v>
      </c>
      <c r="B13" s="100">
        <v>35.227528</v>
      </c>
      <c r="C13" s="100">
        <f t="shared" si="1"/>
        <v>-3.3008563731389606E-2</v>
      </c>
      <c r="D13" s="100">
        <f t="shared" si="2"/>
        <v>-3.3565639546743388E-2</v>
      </c>
      <c r="E13" s="100">
        <f t="shared" si="0"/>
        <v>-1.2373506137356907</v>
      </c>
      <c r="F13" s="100">
        <f t="shared" si="3"/>
        <v>0.10797847250874301</v>
      </c>
      <c r="G13" s="100">
        <v>7.6903058245720329E-2</v>
      </c>
      <c r="H13" s="131">
        <f t="shared" si="4"/>
        <v>-2.5652096341362078</v>
      </c>
      <c r="I13" s="100">
        <f t="array" ref="I13">INDEX($M$3:$M$253,ROWS(M13:$M$253))</f>
        <v>-3.2279966051239311</v>
      </c>
      <c r="J13" s="100">
        <v>11</v>
      </c>
      <c r="K13" s="100">
        <f t="shared" si="5"/>
        <v>8.3665338645418322E-2</v>
      </c>
      <c r="L13" s="100">
        <f t="shared" si="6"/>
        <v>-0.48469056185044979</v>
      </c>
      <c r="M13" s="133">
        <f t="shared" si="7"/>
        <v>-8.0021021008224183E-2</v>
      </c>
      <c r="N13" s="141" t="str">
        <f>IF(O8&gt;O9,"Se rechaza H0","No se rechaza H0")</f>
        <v>Se rechaza H0</v>
      </c>
    </row>
    <row r="14" spans="1:18" x14ac:dyDescent="0.3">
      <c r="A14" s="99">
        <v>43770</v>
      </c>
      <c r="B14" s="100">
        <v>35.887917000000002</v>
      </c>
      <c r="C14" s="100">
        <f t="shared" si="1"/>
        <v>1.8746390606800611E-2</v>
      </c>
      <c r="D14" s="100">
        <f t="shared" si="2"/>
        <v>1.8572842604009397E-2</v>
      </c>
      <c r="E14" s="100">
        <f t="shared" si="0"/>
        <v>0.64423095530592089</v>
      </c>
      <c r="F14" s="100">
        <f t="shared" si="3"/>
        <v>0.74028715974386461</v>
      </c>
      <c r="G14" s="100">
        <v>8.3172841707011572E-2</v>
      </c>
      <c r="H14" s="131">
        <f t="shared" si="4"/>
        <v>-2.4868344062328895</v>
      </c>
      <c r="I14" s="100">
        <f t="array" ref="I14">INDEX($M$3:$M$253,ROWS(M14:$M$253))</f>
        <v>-3.1560153663249246</v>
      </c>
      <c r="J14" s="100">
        <v>12</v>
      </c>
      <c r="K14" s="100">
        <f t="shared" si="5"/>
        <v>9.1633466135458169E-2</v>
      </c>
      <c r="L14" s="100">
        <f t="shared" si="6"/>
        <v>-0.51707388354115424</v>
      </c>
      <c r="M14" s="133">
        <f t="shared" si="7"/>
        <v>-8.6836310540485656E-2</v>
      </c>
    </row>
    <row r="15" spans="1:18" x14ac:dyDescent="0.3">
      <c r="A15" s="99">
        <v>43773</v>
      </c>
      <c r="B15" s="100">
        <v>36.016055999999999</v>
      </c>
      <c r="C15" s="100">
        <f t="shared" si="1"/>
        <v>3.5705332243161081E-3</v>
      </c>
      <c r="D15" s="100">
        <f t="shared" si="2"/>
        <v>3.5641740032743745E-3</v>
      </c>
      <c r="E15" s="100">
        <f t="shared" si="0"/>
        <v>0.10259581269966773</v>
      </c>
      <c r="F15" s="100">
        <f t="shared" si="3"/>
        <v>0.54085811685738805</v>
      </c>
      <c r="G15" s="100">
        <v>8.4668979673455685E-2</v>
      </c>
      <c r="H15" s="131">
        <f t="shared" si="4"/>
        <v>-2.4690059820270438</v>
      </c>
      <c r="I15" s="100">
        <f t="array" ref="I15">INDEX($M$3:$M$253,ROWS(M15:$M$253))</f>
        <v>-2.8223555283591679</v>
      </c>
      <c r="J15" s="100">
        <v>13</v>
      </c>
      <c r="K15" s="100">
        <f t="shared" si="5"/>
        <v>9.9601593625498003E-2</v>
      </c>
      <c r="L15" s="100">
        <f t="shared" si="6"/>
        <v>-0.5270280388830888</v>
      </c>
      <c r="M15" s="133">
        <f t="shared" si="7"/>
        <v>-8.8469508281228529E-2</v>
      </c>
    </row>
    <row r="16" spans="1:18" x14ac:dyDescent="0.3">
      <c r="A16" s="99">
        <v>43774</v>
      </c>
      <c r="B16" s="100">
        <v>36.361033999999997</v>
      </c>
      <c r="C16" s="100">
        <f t="shared" si="1"/>
        <v>9.5784502334179678E-3</v>
      </c>
      <c r="D16" s="100">
        <f t="shared" si="2"/>
        <v>9.532867721042209E-3</v>
      </c>
      <c r="E16" s="100">
        <f t="shared" si="0"/>
        <v>0.31799495029125296</v>
      </c>
      <c r="F16" s="100">
        <f t="shared" si="3"/>
        <v>0.62475561632851706</v>
      </c>
      <c r="G16" s="100">
        <v>9.5010731279628238E-2</v>
      </c>
      <c r="H16" s="131">
        <f t="shared" si="4"/>
        <v>-2.3537654329229993</v>
      </c>
      <c r="I16" s="100">
        <f t="array" ref="I16">INDEX($M$3:$M$253,ROWS(M16:$M$253))</f>
        <v>-2.6958755308087374</v>
      </c>
      <c r="J16" s="100">
        <v>14</v>
      </c>
      <c r="K16" s="100">
        <f t="shared" si="5"/>
        <v>0.10756972111553785</v>
      </c>
      <c r="L16" s="100">
        <f t="shared" si="6"/>
        <v>-0.54318847020221861</v>
      </c>
      <c r="M16" s="133">
        <f t="shared" si="7"/>
        <v>-9.9832193120059809E-2</v>
      </c>
    </row>
    <row r="17" spans="1:13" x14ac:dyDescent="0.3">
      <c r="A17" s="99">
        <v>43775</v>
      </c>
      <c r="B17" s="100">
        <v>35.67107</v>
      </c>
      <c r="C17" s="100">
        <f t="shared" si="1"/>
        <v>-1.8975367972208779E-2</v>
      </c>
      <c r="D17" s="100">
        <f t="shared" si="2"/>
        <v>-1.9157710631297554E-2</v>
      </c>
      <c r="E17" s="100">
        <f t="shared" si="0"/>
        <v>-0.71739505735835252</v>
      </c>
      <c r="F17" s="100">
        <f t="shared" si="3"/>
        <v>0.23656518425505801</v>
      </c>
      <c r="G17" s="100">
        <v>0.10207397601003854</v>
      </c>
      <c r="H17" s="131">
        <f t="shared" si="4"/>
        <v>-2.282057473567805</v>
      </c>
      <c r="I17" s="100">
        <f t="array" ref="I17">INDEX($M$3:$M$253,ROWS(M17:$M$253))</f>
        <v>-2.6344251190335153</v>
      </c>
      <c r="J17" s="100">
        <v>15</v>
      </c>
      <c r="K17" s="100">
        <f t="shared" si="5"/>
        <v>0.11553784860557768</v>
      </c>
      <c r="L17" s="100">
        <f t="shared" si="6"/>
        <v>-0.56803982145592935</v>
      </c>
      <c r="M17" s="133">
        <f t="shared" si="7"/>
        <v>-0.10766759270357562</v>
      </c>
    </row>
    <row r="18" spans="1:13" x14ac:dyDescent="0.3">
      <c r="A18" s="99">
        <v>43776</v>
      </c>
      <c r="B18" s="100">
        <v>36.193474000000002</v>
      </c>
      <c r="C18" s="100">
        <f t="shared" si="1"/>
        <v>1.4645033075823211E-2</v>
      </c>
      <c r="D18" s="100">
        <f t="shared" si="2"/>
        <v>1.4538830219499508E-2</v>
      </c>
      <c r="E18" s="100">
        <f t="shared" si="0"/>
        <v>0.4986508954562151</v>
      </c>
      <c r="F18" s="100">
        <f t="shared" si="3"/>
        <v>0.6909873282530592</v>
      </c>
      <c r="G18" s="100">
        <v>0.10307115904396659</v>
      </c>
      <c r="H18" s="131">
        <f t="shared" si="4"/>
        <v>-2.272335664784995</v>
      </c>
      <c r="I18" s="100">
        <f t="array" ref="I18">INDEX($M$3:$M$253,ROWS(M18:$M$253))</f>
        <v>-2.5852326150493341</v>
      </c>
      <c r="J18" s="100">
        <v>16</v>
      </c>
      <c r="K18" s="100">
        <f t="shared" si="5"/>
        <v>0.12350597609561753</v>
      </c>
      <c r="L18" s="100">
        <f t="shared" si="6"/>
        <v>-0.59993871185204861</v>
      </c>
      <c r="M18" s="133">
        <f t="shared" si="7"/>
        <v>-0.10877875010800167</v>
      </c>
    </row>
    <row r="19" spans="1:13" x14ac:dyDescent="0.3">
      <c r="A19" s="99">
        <v>43777</v>
      </c>
      <c r="B19" s="100">
        <v>35.355659000000003</v>
      </c>
      <c r="C19" s="100">
        <f t="shared" si="1"/>
        <v>-2.3148233850113442E-2</v>
      </c>
      <c r="D19" s="100">
        <f t="shared" si="2"/>
        <v>-2.3420361940919909E-2</v>
      </c>
      <c r="E19" s="100">
        <f t="shared" si="0"/>
        <v>-0.87122627392975227</v>
      </c>
      <c r="F19" s="100">
        <f t="shared" si="3"/>
        <v>0.19181530833948601</v>
      </c>
      <c r="G19" s="100">
        <v>0.10384663607178464</v>
      </c>
      <c r="H19" s="131">
        <f t="shared" si="4"/>
        <v>-2.264840121367758</v>
      </c>
      <c r="I19" s="100">
        <f t="array" ref="I19">INDEX($M$3:$M$253,ROWS(M19:$M$253))</f>
        <v>-2.5656413358869834</v>
      </c>
      <c r="J19" s="100">
        <v>17</v>
      </c>
      <c r="K19" s="100">
        <f t="shared" si="5"/>
        <v>0.13147410358565736</v>
      </c>
      <c r="L19" s="100">
        <f t="shared" si="6"/>
        <v>-0.63508321947970703</v>
      </c>
      <c r="M19" s="133">
        <f t="shared" si="7"/>
        <v>-0.1096437155558261</v>
      </c>
    </row>
    <row r="20" spans="1:13" x14ac:dyDescent="0.3">
      <c r="A20" s="99">
        <v>43780</v>
      </c>
      <c r="B20" s="100">
        <v>36.016055999999999</v>
      </c>
      <c r="C20" s="100">
        <f t="shared" si="1"/>
        <v>1.8678678850251318E-2</v>
      </c>
      <c r="D20" s="100">
        <f t="shared" si="2"/>
        <v>1.8506374631675804E-2</v>
      </c>
      <c r="E20" s="100">
        <f t="shared" si="0"/>
        <v>0.64183224888955759</v>
      </c>
      <c r="F20" s="100">
        <f t="shared" si="3"/>
        <v>0.73950894587401395</v>
      </c>
      <c r="G20" s="100">
        <v>0.10797847250874301</v>
      </c>
      <c r="H20" s="131">
        <f t="shared" si="4"/>
        <v>-2.2258234003492574</v>
      </c>
      <c r="I20" s="100">
        <f t="array" ref="I20">INDEX($M$3:$M$253,ROWS(M20:$M$253))</f>
        <v>-2.5227960619293177</v>
      </c>
      <c r="J20" s="100">
        <v>18</v>
      </c>
      <c r="K20" s="100">
        <f t="shared" si="5"/>
        <v>0.1394422310756972</v>
      </c>
      <c r="L20" s="100">
        <f t="shared" si="6"/>
        <v>-0.6621580923496021</v>
      </c>
      <c r="M20" s="133">
        <f t="shared" si="7"/>
        <v>-0.11426501273453872</v>
      </c>
    </row>
    <row r="21" spans="1:13" x14ac:dyDescent="0.3">
      <c r="A21" s="99">
        <v>43781</v>
      </c>
      <c r="B21" s="100">
        <v>34.695270999999998</v>
      </c>
      <c r="C21" s="100">
        <f t="shared" si="1"/>
        <v>-3.6672116458281834E-2</v>
      </c>
      <c r="D21" s="100">
        <f t="shared" si="2"/>
        <v>-3.7361443782900974E-2</v>
      </c>
      <c r="E21" s="100">
        <f t="shared" si="0"/>
        <v>-1.3743341812625232</v>
      </c>
      <c r="F21" s="100">
        <f t="shared" si="3"/>
        <v>8.4668979673455685E-2</v>
      </c>
      <c r="G21" s="100">
        <v>0.13159444165825049</v>
      </c>
      <c r="H21" s="131">
        <f t="shared" si="4"/>
        <v>-2.0280304976223462</v>
      </c>
      <c r="I21" s="100">
        <f t="array" ref="I21">INDEX($M$3:$M$253,ROWS(M21:$M$253))</f>
        <v>-2.4636339184812033</v>
      </c>
      <c r="J21" s="100">
        <v>19</v>
      </c>
      <c r="K21" s="100">
        <f t="shared" si="5"/>
        <v>0.14741035856573706</v>
      </c>
      <c r="L21" s="100">
        <f t="shared" si="6"/>
        <v>-0.66211786213478629</v>
      </c>
      <c r="M21" s="133">
        <f t="shared" si="7"/>
        <v>-0.14109644032857488</v>
      </c>
    </row>
    <row r="22" spans="1:13" x14ac:dyDescent="0.3">
      <c r="A22" s="99">
        <v>43782</v>
      </c>
      <c r="B22" s="100">
        <v>34.606560000000002</v>
      </c>
      <c r="C22" s="100">
        <f t="shared" si="1"/>
        <v>-2.5568614235639275E-3</v>
      </c>
      <c r="D22" s="100">
        <f t="shared" si="2"/>
        <v>-2.5601357763019093E-3</v>
      </c>
      <c r="E22" s="100">
        <f t="shared" si="0"/>
        <v>-0.11841922128297487</v>
      </c>
      <c r="F22" s="100">
        <f t="shared" si="3"/>
        <v>0.45286774827638204</v>
      </c>
      <c r="G22" s="100">
        <v>0.13765838198900543</v>
      </c>
      <c r="H22" s="131">
        <f t="shared" si="4"/>
        <v>-1.9829801557566773</v>
      </c>
      <c r="I22" s="100">
        <f t="array" ref="I22">INDEX($M$3:$M$253,ROWS(M22:$M$253))</f>
        <v>-2.4537183126963522</v>
      </c>
      <c r="J22" s="100">
        <v>20</v>
      </c>
      <c r="K22" s="100">
        <f t="shared" si="5"/>
        <v>0.15537848605577689</v>
      </c>
      <c r="L22" s="100">
        <f t="shared" si="6"/>
        <v>-0.68936749111421569</v>
      </c>
      <c r="M22" s="133">
        <f t="shared" si="7"/>
        <v>-0.14810377823051263</v>
      </c>
    </row>
    <row r="23" spans="1:13" x14ac:dyDescent="0.3">
      <c r="A23" s="99">
        <v>43783</v>
      </c>
      <c r="B23" s="100">
        <v>34.458710000000004</v>
      </c>
      <c r="C23" s="100">
        <f t="shared" si="1"/>
        <v>-4.2723113768025067E-3</v>
      </c>
      <c r="D23" s="100">
        <f t="shared" si="2"/>
        <v>-4.2814637762883835E-3</v>
      </c>
      <c r="E23" s="100">
        <f t="shared" si="0"/>
        <v>-0.18053877109428532</v>
      </c>
      <c r="F23" s="100">
        <f t="shared" si="3"/>
        <v>0.4283648097470581</v>
      </c>
      <c r="G23" s="100">
        <v>0.14256612085435408</v>
      </c>
      <c r="H23" s="131">
        <f t="shared" si="4"/>
        <v>-1.9479493808954578</v>
      </c>
      <c r="I23" s="100">
        <f t="array" ref="I23">INDEX($M$3:$M$253,ROWS(M23:$M$253))</f>
        <v>-2.4163402400346961</v>
      </c>
      <c r="J23" s="100">
        <v>21</v>
      </c>
      <c r="K23" s="100">
        <f t="shared" si="5"/>
        <v>0.16334661354581673</v>
      </c>
      <c r="L23" s="100">
        <f t="shared" si="6"/>
        <v>-0.71289193011209684</v>
      </c>
      <c r="M23" s="133">
        <f t="shared" si="7"/>
        <v>-0.15381121178313503</v>
      </c>
    </row>
    <row r="24" spans="1:13" x14ac:dyDescent="0.3">
      <c r="A24" s="99">
        <v>43784</v>
      </c>
      <c r="B24" s="100">
        <v>34.675556</v>
      </c>
      <c r="C24" s="100">
        <f t="shared" si="1"/>
        <v>6.2929227472530158E-3</v>
      </c>
      <c r="D24" s="100">
        <f t="shared" si="2"/>
        <v>6.2732049872269357E-3</v>
      </c>
      <c r="E24" s="100">
        <f t="shared" si="0"/>
        <v>0.20035973982415933</v>
      </c>
      <c r="F24" s="100">
        <f t="shared" si="3"/>
        <v>0.57940037800556921</v>
      </c>
      <c r="G24" s="100">
        <v>0.14498049118682188</v>
      </c>
      <c r="H24" s="131">
        <f t="shared" si="4"/>
        <v>-1.9311560891525159</v>
      </c>
      <c r="I24" s="100">
        <f t="array" ref="I24">INDEX($M$3:$M$253,ROWS(M24:$M$253))</f>
        <v>-2.4000308979235982</v>
      </c>
      <c r="J24" s="100">
        <v>22</v>
      </c>
      <c r="K24" s="100">
        <f t="shared" si="5"/>
        <v>0.17131474103585656</v>
      </c>
      <c r="L24" s="100">
        <f t="shared" si="6"/>
        <v>-0.74199617706881626</v>
      </c>
      <c r="M24" s="133">
        <f t="shared" si="7"/>
        <v>-0.15663099298033351</v>
      </c>
    </row>
    <row r="25" spans="1:13" x14ac:dyDescent="0.3">
      <c r="A25" s="99">
        <v>43788</v>
      </c>
      <c r="B25" s="100">
        <v>34.123584999999999</v>
      </c>
      <c r="C25" s="100">
        <f>(B25/B24)-1</f>
        <v>-1.5918158601407884E-2</v>
      </c>
      <c r="D25" s="100">
        <f>LN(B25/B24)</f>
        <v>-1.6046213235454607E-2</v>
      </c>
      <c r="E25" s="100">
        <f t="shared" si="0"/>
        <v>-0.60510686041369843</v>
      </c>
      <c r="F25" s="100">
        <f t="shared" si="3"/>
        <v>0.27255399808734215</v>
      </c>
      <c r="G25" s="100">
        <v>0.14524976825882799</v>
      </c>
      <c r="H25" s="131">
        <f t="shared" si="4"/>
        <v>-1.9293004787155683</v>
      </c>
      <c r="I25" s="100">
        <f t="array" ref="I25">INDEX($M$3:$M$253,ROWS(M25:$M$253))</f>
        <v>-2.3526726930207462</v>
      </c>
      <c r="J25" s="100">
        <v>23</v>
      </c>
      <c r="K25" s="100">
        <f t="shared" si="5"/>
        <v>0.17928286852589642</v>
      </c>
      <c r="L25" s="100">
        <f t="shared" si="6"/>
        <v>-0.76768443317981738</v>
      </c>
      <c r="M25" s="133">
        <f t="shared" si="7"/>
        <v>-0.15694597934118135</v>
      </c>
    </row>
    <row r="26" spans="1:13" x14ac:dyDescent="0.3">
      <c r="A26" s="99">
        <v>43789</v>
      </c>
      <c r="B26" s="100">
        <v>33.896881</v>
      </c>
      <c r="C26" s="100">
        <f t="shared" si="1"/>
        <v>-6.6436161382222858E-3</v>
      </c>
      <c r="D26" s="100">
        <f t="shared" si="2"/>
        <v>-6.6657831900562283E-3</v>
      </c>
      <c r="E26" s="100">
        <f t="shared" si="0"/>
        <v>-0.26658445709415873</v>
      </c>
      <c r="F26" s="100">
        <f t="shared" si="3"/>
        <v>0.39489456206150325</v>
      </c>
      <c r="G26" s="100">
        <v>0.14698600734515452</v>
      </c>
      <c r="H26" s="131">
        <f t="shared" si="4"/>
        <v>-1.9174178848622787</v>
      </c>
      <c r="I26" s="100">
        <f t="array" ref="I26">INDEX($M$3:$M$253,ROWS(M26:$M$253))</f>
        <v>-2.1877185239853669</v>
      </c>
      <c r="J26" s="100">
        <v>24</v>
      </c>
      <c r="K26" s="100">
        <f t="shared" si="5"/>
        <v>0.18725099601593626</v>
      </c>
      <c r="L26" s="100">
        <f t="shared" si="6"/>
        <v>-0.76869088133800534</v>
      </c>
      <c r="M26" s="133">
        <f t="shared" si="7"/>
        <v>-0.15897932757477376</v>
      </c>
    </row>
    <row r="27" spans="1:13" x14ac:dyDescent="0.3">
      <c r="A27" s="99">
        <v>43790</v>
      </c>
      <c r="B27" s="100">
        <v>33.689895999999997</v>
      </c>
      <c r="C27" s="100">
        <f t="shared" si="1"/>
        <v>-6.1063140293056151E-3</v>
      </c>
      <c r="D27" s="100">
        <f t="shared" si="2"/>
        <v>-6.1250338096275536E-3</v>
      </c>
      <c r="E27" s="100">
        <f t="shared" si="0"/>
        <v>-0.24706981022079216</v>
      </c>
      <c r="F27" s="100">
        <f t="shared" si="3"/>
        <v>0.40242709875214316</v>
      </c>
      <c r="G27" s="100">
        <v>0.1480554998258318</v>
      </c>
      <c r="H27" s="131">
        <f t="shared" si="4"/>
        <v>-1.9101680766893199</v>
      </c>
      <c r="I27" s="100">
        <f t="array" ref="I27">INDEX($M$3:$M$253,ROWS(M27:$M$253))</f>
        <v>-2.1532089367387481</v>
      </c>
      <c r="J27" s="100">
        <v>25</v>
      </c>
      <c r="K27" s="100">
        <f t="shared" si="5"/>
        <v>0.19521912350597609</v>
      </c>
      <c r="L27" s="100">
        <f t="shared" si="6"/>
        <v>-0.79324889903575835</v>
      </c>
      <c r="M27" s="133">
        <f t="shared" si="7"/>
        <v>-0.16023389491521262</v>
      </c>
    </row>
    <row r="28" spans="1:13" x14ac:dyDescent="0.3">
      <c r="A28" s="99">
        <v>43791</v>
      </c>
      <c r="B28" s="100">
        <v>33.561756000000003</v>
      </c>
      <c r="C28" s="100">
        <f t="shared" si="1"/>
        <v>-3.8035142643360054E-3</v>
      </c>
      <c r="D28" s="100">
        <f t="shared" si="2"/>
        <v>-3.8107660186563106E-3</v>
      </c>
      <c r="E28" s="100">
        <f t="shared" si="0"/>
        <v>-0.16355215796678876</v>
      </c>
      <c r="F28" s="100">
        <f t="shared" si="3"/>
        <v>0.43504185491681907</v>
      </c>
      <c r="G28" s="100">
        <v>0.15245272671102464</v>
      </c>
      <c r="H28" s="131">
        <f t="shared" si="4"/>
        <v>-1.8809007197712906</v>
      </c>
      <c r="I28" s="100">
        <f t="array" ref="I28">INDEX($M$3:$M$253,ROWS(M28:$M$253))</f>
        <v>-2.1172171642714419</v>
      </c>
      <c r="J28" s="100">
        <v>26</v>
      </c>
      <c r="K28" s="100">
        <f t="shared" si="5"/>
        <v>0.20318725099601595</v>
      </c>
      <c r="L28" s="100">
        <f t="shared" si="6"/>
        <v>-0.81236658201665091</v>
      </c>
      <c r="M28" s="133">
        <f t="shared" si="7"/>
        <v>-0.16540866159115453</v>
      </c>
    </row>
    <row r="29" spans="1:13" x14ac:dyDescent="0.3">
      <c r="A29" s="99">
        <v>43794</v>
      </c>
      <c r="B29" s="100">
        <v>33.680034999999997</v>
      </c>
      <c r="C29" s="100">
        <f t="shared" si="1"/>
        <v>3.5242196504854384E-3</v>
      </c>
      <c r="D29" s="100">
        <f t="shared" si="2"/>
        <v>3.5180241403717349E-3</v>
      </c>
      <c r="E29" s="100">
        <f t="shared" si="0"/>
        <v>0.10093034934382375</v>
      </c>
      <c r="F29" s="100">
        <f t="shared" si="3"/>
        <v>0.54019712458725266</v>
      </c>
      <c r="G29" s="100">
        <v>0.15272148724516571</v>
      </c>
      <c r="H29" s="131">
        <f t="shared" si="4"/>
        <v>-1.8791393612335547</v>
      </c>
      <c r="I29" s="100">
        <f t="array" ref="I29">INDEX($M$3:$M$253,ROWS(M29:$M$253))</f>
        <v>-2.0805944553399183</v>
      </c>
      <c r="J29" s="100">
        <v>27</v>
      </c>
      <c r="K29" s="100">
        <f t="shared" si="5"/>
        <v>0.21115537848605578</v>
      </c>
      <c r="L29" s="100">
        <f t="shared" si="6"/>
        <v>-0.83611909274260587</v>
      </c>
      <c r="M29" s="133">
        <f t="shared" si="7"/>
        <v>-0.16572581576547379</v>
      </c>
    </row>
    <row r="30" spans="1:13" x14ac:dyDescent="0.3">
      <c r="A30" s="99">
        <v>43795</v>
      </c>
      <c r="B30" s="100">
        <v>32.950648999999999</v>
      </c>
      <c r="C30" s="100">
        <f t="shared" si="1"/>
        <v>-2.1656331414144803E-2</v>
      </c>
      <c r="D30" s="100">
        <f t="shared" si="2"/>
        <v>-2.1894271301579008E-2</v>
      </c>
      <c r="E30" s="100">
        <f t="shared" si="0"/>
        <v>-0.81615248004046648</v>
      </c>
      <c r="F30" s="100">
        <f t="shared" si="3"/>
        <v>0.20720646577202564</v>
      </c>
      <c r="G30" s="100">
        <v>0.15557902139089347</v>
      </c>
      <c r="H30" s="131">
        <f t="shared" si="4"/>
        <v>-1.860601500293394</v>
      </c>
      <c r="I30" s="100">
        <f t="array" ref="I30">INDEX($M$3:$M$253,ROWS(M30:$M$253))</f>
        <v>-1.9905703631163509</v>
      </c>
      <c r="J30" s="100">
        <v>28</v>
      </c>
      <c r="K30" s="100">
        <f t="shared" si="5"/>
        <v>0.21912350597609562</v>
      </c>
      <c r="L30" s="100">
        <f t="shared" si="6"/>
        <v>-0.84388228082683658</v>
      </c>
      <c r="M30" s="133">
        <f t="shared" si="7"/>
        <v>-0.16910411891925708</v>
      </c>
    </row>
    <row r="31" spans="1:13" x14ac:dyDescent="0.3">
      <c r="A31" s="99">
        <v>43796</v>
      </c>
      <c r="B31" s="100">
        <v>32.881653</v>
      </c>
      <c r="C31" s="100">
        <f t="shared" si="1"/>
        <v>-2.0939193033799874E-3</v>
      </c>
      <c r="D31" s="100">
        <f t="shared" si="2"/>
        <v>-2.0961146174802419E-3</v>
      </c>
      <c r="E31" s="100">
        <f t="shared" si="0"/>
        <v>-0.10167355428101413</v>
      </c>
      <c r="F31" s="100">
        <f t="shared" si="3"/>
        <v>0.45950789698366085</v>
      </c>
      <c r="G31" s="100">
        <v>0.16013965889862072</v>
      </c>
      <c r="H31" s="131">
        <f t="shared" si="4"/>
        <v>-1.8317089763597709</v>
      </c>
      <c r="I31" s="100">
        <f t="array" ref="I31">INDEX($M$3:$M$253,ROWS(M31:$M$253))</f>
        <v>-1.9424115863700468</v>
      </c>
      <c r="J31" s="100">
        <v>29</v>
      </c>
      <c r="K31" s="100">
        <f t="shared" si="5"/>
        <v>0.22709163346613545</v>
      </c>
      <c r="L31" s="100">
        <f t="shared" si="6"/>
        <v>-0.85707120348844468</v>
      </c>
      <c r="M31" s="133">
        <f t="shared" si="7"/>
        <v>-0.17451966156119847</v>
      </c>
    </row>
    <row r="32" spans="1:13" x14ac:dyDescent="0.3">
      <c r="A32" s="99">
        <v>43797</v>
      </c>
      <c r="B32" s="100">
        <v>33.098498999999997</v>
      </c>
      <c r="C32" s="100">
        <f t="shared" si="1"/>
        <v>6.5947414504980983E-3</v>
      </c>
      <c r="D32" s="100">
        <f t="shared" si="2"/>
        <v>6.5730912758413564E-3</v>
      </c>
      <c r="E32" s="100">
        <f t="shared" si="0"/>
        <v>0.21118208236634706</v>
      </c>
      <c r="F32" s="100">
        <f t="shared" si="3"/>
        <v>0.58362740416616588</v>
      </c>
      <c r="G32" s="100">
        <v>0.16290322779583591</v>
      </c>
      <c r="H32" s="131">
        <f t="shared" si="4"/>
        <v>-1.8145989489858159</v>
      </c>
      <c r="I32" s="100">
        <f t="array" ref="I32">INDEX($M$3:$M$253,ROWS(M32:$M$253))</f>
        <v>-1.9000773872951011</v>
      </c>
      <c r="J32" s="100">
        <v>30</v>
      </c>
      <c r="K32" s="100">
        <f t="shared" si="5"/>
        <v>0.23505976095617531</v>
      </c>
      <c r="L32" s="100">
        <f t="shared" si="6"/>
        <v>-0.87317093163575343</v>
      </c>
      <c r="M32" s="133">
        <f t="shared" si="7"/>
        <v>-0.17781559724977702</v>
      </c>
    </row>
    <row r="33" spans="1:13" x14ac:dyDescent="0.3">
      <c r="A33" s="99">
        <v>43798</v>
      </c>
      <c r="B33" s="100">
        <v>33.315342000000001</v>
      </c>
      <c r="C33" s="100">
        <f t="shared" si="1"/>
        <v>6.5514451274664154E-3</v>
      </c>
      <c r="D33" s="100">
        <f t="shared" si="2"/>
        <v>6.5300776851473239E-3</v>
      </c>
      <c r="E33" s="100">
        <f t="shared" si="0"/>
        <v>0.20962980128470413</v>
      </c>
      <c r="F33" s="100">
        <f t="shared" si="3"/>
        <v>0.58302169082830679</v>
      </c>
      <c r="G33" s="100">
        <v>0.16617705172457289</v>
      </c>
      <c r="H33" s="131">
        <f t="shared" si="4"/>
        <v>-1.7947014823603022</v>
      </c>
      <c r="I33" s="100">
        <f t="array" ref="I33">INDEX($M$3:$M$253,ROWS(M33:$M$253))</f>
        <v>-1.8201087835615435</v>
      </c>
      <c r="J33" s="100">
        <v>31</v>
      </c>
      <c r="K33" s="100">
        <f t="shared" si="5"/>
        <v>0.24302788844621515</v>
      </c>
      <c r="L33" s="100">
        <f t="shared" si="6"/>
        <v>-0.87849970606068761</v>
      </c>
      <c r="M33" s="133">
        <f t="shared" si="7"/>
        <v>-0.18173419139627556</v>
      </c>
    </row>
    <row r="34" spans="1:13" x14ac:dyDescent="0.3">
      <c r="A34" s="99">
        <v>43801</v>
      </c>
      <c r="B34" s="100">
        <v>33.364623999999999</v>
      </c>
      <c r="C34" s="100">
        <f t="shared" si="1"/>
        <v>1.4792584149367904E-3</v>
      </c>
      <c r="D34" s="100">
        <f t="shared" si="2"/>
        <v>1.4781653899858431E-3</v>
      </c>
      <c r="E34" s="100">
        <f t="shared" si="0"/>
        <v>2.7315612783662273E-2</v>
      </c>
      <c r="F34" s="100">
        <f t="shared" si="3"/>
        <v>0.51089599784275164</v>
      </c>
      <c r="G34" s="100">
        <v>0.16733851312366987</v>
      </c>
      <c r="H34" s="131">
        <f t="shared" si="4"/>
        <v>-1.7877364935152813</v>
      </c>
      <c r="I34" s="100">
        <f t="array" ref="I34">INDEX($M$3:$M$253,ROWS(M34:$M$253))</f>
        <v>-1.8001018767838426</v>
      </c>
      <c r="J34" s="100">
        <v>32</v>
      </c>
      <c r="K34" s="100">
        <f t="shared" si="5"/>
        <v>0.25099601593625498</v>
      </c>
      <c r="L34" s="100">
        <f t="shared" si="6"/>
        <v>-0.90053313676830604</v>
      </c>
      <c r="M34" s="133">
        <f t="shared" si="7"/>
        <v>-0.18312809770905639</v>
      </c>
    </row>
    <row r="35" spans="1:13" x14ac:dyDescent="0.3">
      <c r="A35" s="99">
        <v>43802</v>
      </c>
      <c r="B35" s="100">
        <v>33.236491999999998</v>
      </c>
      <c r="C35" s="100">
        <f t="shared" si="1"/>
        <v>-3.8403549819713279E-3</v>
      </c>
      <c r="D35" s="100">
        <f t="shared" si="2"/>
        <v>-3.8477480793138947E-3</v>
      </c>
      <c r="E35" s="100">
        <f t="shared" si="0"/>
        <v>-0.16488677226409973</v>
      </c>
      <c r="F35" s="100">
        <f t="shared" si="3"/>
        <v>0.43451655204684669</v>
      </c>
      <c r="G35" s="100">
        <v>0.16759174074939603</v>
      </c>
      <c r="H35" s="131">
        <f t="shared" si="4"/>
        <v>-1.7862243716866406</v>
      </c>
      <c r="I35" s="100">
        <f t="array" ref="I35">INDEX($M$3:$M$253,ROWS(M35:$M$253))</f>
        <v>-1.7803969852606436</v>
      </c>
      <c r="J35" s="100">
        <v>33</v>
      </c>
      <c r="K35" s="100">
        <f t="shared" si="5"/>
        <v>0.25896414342629481</v>
      </c>
      <c r="L35" s="100">
        <f t="shared" si="6"/>
        <v>-0.92362704462778278</v>
      </c>
      <c r="M35" s="133">
        <f t="shared" si="7"/>
        <v>-0.18343226229827861</v>
      </c>
    </row>
    <row r="36" spans="1:13" x14ac:dyDescent="0.3">
      <c r="A36" s="99">
        <v>43803</v>
      </c>
      <c r="B36" s="100">
        <v>33.236491999999998</v>
      </c>
      <c r="C36" s="100">
        <f t="shared" si="1"/>
        <v>0</v>
      </c>
      <c r="D36" s="100">
        <f t="shared" si="2"/>
        <v>0</v>
      </c>
      <c r="E36" s="100">
        <f t="shared" si="0"/>
        <v>-2.6028647330216238E-2</v>
      </c>
      <c r="F36" s="100">
        <f t="shared" si="3"/>
        <v>0.48961724446122978</v>
      </c>
      <c r="G36" s="100">
        <v>0.1735458696634978</v>
      </c>
      <c r="H36" s="131">
        <f t="shared" si="4"/>
        <v>-1.7513133360730866</v>
      </c>
      <c r="I36" s="100">
        <f t="array" ref="I36">INDEX($M$3:$M$253,ROWS(M36:$M$253))</f>
        <v>-1.7754187202648601</v>
      </c>
      <c r="J36" s="100">
        <v>34</v>
      </c>
      <c r="K36" s="100">
        <f t="shared" si="5"/>
        <v>0.26693227091633465</v>
      </c>
      <c r="L36" s="100">
        <f t="shared" si="6"/>
        <v>-0.94139859671172277</v>
      </c>
      <c r="M36" s="133">
        <f t="shared" si="7"/>
        <v>-0.19061086194658503</v>
      </c>
    </row>
    <row r="37" spans="1:13" x14ac:dyDescent="0.3">
      <c r="A37" s="99">
        <v>43804</v>
      </c>
      <c r="B37" s="100">
        <v>32.802799</v>
      </c>
      <c r="C37" s="100">
        <f t="shared" si="1"/>
        <v>-1.3048699604037539E-2</v>
      </c>
      <c r="D37" s="100">
        <f t="shared" si="2"/>
        <v>-1.3134581803489873E-2</v>
      </c>
      <c r="E37" s="100">
        <f t="shared" si="0"/>
        <v>-0.50003145713696573</v>
      </c>
      <c r="F37" s="100">
        <f t="shared" si="3"/>
        <v>0.30852646384588006</v>
      </c>
      <c r="G37" s="100">
        <v>0.17388357219413342</v>
      </c>
      <c r="H37" s="131">
        <f t="shared" si="4"/>
        <v>-1.7493693290529404</v>
      </c>
      <c r="I37" s="100">
        <f t="array" ref="I37">INDEX($M$3:$M$253,ROWS(M37:$M$253))</f>
        <v>-1.7202405495413498</v>
      </c>
      <c r="J37" s="100">
        <v>35</v>
      </c>
      <c r="K37" s="100">
        <f t="shared" si="5"/>
        <v>0.27490039840637448</v>
      </c>
      <c r="L37" s="100">
        <f t="shared" si="6"/>
        <v>-0.95379713794026288</v>
      </c>
      <c r="M37" s="133">
        <f t="shared" si="7"/>
        <v>-0.19101956163407782</v>
      </c>
    </row>
    <row r="38" spans="1:13" x14ac:dyDescent="0.3">
      <c r="A38" s="99">
        <v>43805</v>
      </c>
      <c r="B38" s="100">
        <v>32.566242000000003</v>
      </c>
      <c r="C38" s="100">
        <f t="shared" si="1"/>
        <v>-7.2114882635472277E-3</v>
      </c>
      <c r="D38" s="100">
        <f t="shared" si="2"/>
        <v>-7.2376167376062527E-3</v>
      </c>
      <c r="E38" s="100">
        <f t="shared" si="0"/>
        <v>-0.28722087417509345</v>
      </c>
      <c r="F38" s="100">
        <f t="shared" si="3"/>
        <v>0.38697160205188547</v>
      </c>
      <c r="G38" s="100">
        <v>0.17718281409343339</v>
      </c>
      <c r="H38" s="131">
        <f t="shared" si="4"/>
        <v>-1.7305732314433013</v>
      </c>
      <c r="I38" s="100">
        <f t="array" ref="I38">INDEX($M$3:$M$253,ROWS(M38:$M$253))</f>
        <v>-1.6707924989540752</v>
      </c>
      <c r="J38" s="100">
        <v>36</v>
      </c>
      <c r="K38" s="100">
        <f t="shared" si="5"/>
        <v>0.28286852589641437</v>
      </c>
      <c r="L38" s="100">
        <f t="shared" si="6"/>
        <v>-0.96213931019208665</v>
      </c>
      <c r="M38" s="133">
        <f t="shared" si="7"/>
        <v>-0.19502123432063292</v>
      </c>
    </row>
    <row r="39" spans="1:13" x14ac:dyDescent="0.3">
      <c r="A39" s="99">
        <v>43808</v>
      </c>
      <c r="B39" s="100">
        <v>32.457816999999999</v>
      </c>
      <c r="C39" s="100">
        <f t="shared" si="1"/>
        <v>-3.3293678773254065E-3</v>
      </c>
      <c r="D39" s="100">
        <f t="shared" si="2"/>
        <v>-3.3349225550271095E-3</v>
      </c>
      <c r="E39" s="100">
        <f t="shared" si="0"/>
        <v>-0.14637984580923777</v>
      </c>
      <c r="F39" s="100">
        <f t="shared" si="3"/>
        <v>0.44181076832151212</v>
      </c>
      <c r="G39" s="100">
        <v>0.17902524527471686</v>
      </c>
      <c r="H39" s="131">
        <f t="shared" si="4"/>
        <v>-1.7202284480316061</v>
      </c>
      <c r="I39" s="100">
        <f t="array" ref="I39">INDEX($M$3:$M$253,ROWS(M39:$M$253))</f>
        <v>-1.6407647694478054</v>
      </c>
      <c r="J39" s="100">
        <v>37</v>
      </c>
      <c r="K39" s="100">
        <f t="shared" si="5"/>
        <v>0.2908366533864542</v>
      </c>
      <c r="L39" s="100">
        <f t="shared" si="6"/>
        <v>-0.97750001942628306</v>
      </c>
      <c r="M39" s="133">
        <f t="shared" si="7"/>
        <v>-0.19726291942357438</v>
      </c>
    </row>
    <row r="40" spans="1:13" x14ac:dyDescent="0.3">
      <c r="A40" s="99">
        <v>43809</v>
      </c>
      <c r="B40" s="100">
        <v>32.783085</v>
      </c>
      <c r="C40" s="100">
        <f t="shared" si="1"/>
        <v>1.0021253123708274E-2</v>
      </c>
      <c r="D40" s="100">
        <f t="shared" si="2"/>
        <v>9.9713733285145111E-3</v>
      </c>
      <c r="E40" s="100">
        <f t="shared" si="0"/>
        <v>0.33381980814874945</v>
      </c>
      <c r="F40" s="100">
        <f t="shared" si="3"/>
        <v>0.63074223236272298</v>
      </c>
      <c r="G40" s="100">
        <v>0.1832695642404128</v>
      </c>
      <c r="H40" s="131">
        <f t="shared" si="4"/>
        <v>-1.6967971813470386</v>
      </c>
      <c r="I40" s="100">
        <f t="array" ref="I40">INDEX($M$3:$M$253,ROWS(M40:$M$253))</f>
        <v>-1.6386081380648252</v>
      </c>
      <c r="J40" s="100">
        <v>38</v>
      </c>
      <c r="K40" s="100">
        <f t="shared" si="5"/>
        <v>0.29880478087649404</v>
      </c>
      <c r="L40" s="100">
        <f t="shared" si="6"/>
        <v>-0.99663505560115462</v>
      </c>
      <c r="M40" s="133">
        <f t="shared" si="7"/>
        <v>-0.20244618255634181</v>
      </c>
    </row>
    <row r="41" spans="1:13" x14ac:dyDescent="0.3">
      <c r="A41" s="99">
        <v>43810</v>
      </c>
      <c r="B41" s="100">
        <v>33.818030999999998</v>
      </c>
      <c r="C41" s="100">
        <f t="shared" si="1"/>
        <v>3.1569512143228673E-2</v>
      </c>
      <c r="D41" s="100">
        <f t="shared" si="2"/>
        <v>3.1081440636434466E-2</v>
      </c>
      <c r="E41" s="100">
        <f t="shared" si="0"/>
        <v>1.0956431664307007</v>
      </c>
      <c r="F41" s="100">
        <f t="shared" si="3"/>
        <v>0.86338251835307722</v>
      </c>
      <c r="G41" s="100">
        <v>0.1911945942452154</v>
      </c>
      <c r="H41" s="131">
        <f t="shared" si="4"/>
        <v>-1.6544635515405888</v>
      </c>
      <c r="I41" s="100">
        <f t="array" ref="I41">INDEX($M$3:$M$253,ROWS(M41:$M$253))</f>
        <v>-1.5759821026183405</v>
      </c>
      <c r="J41" s="100">
        <v>39</v>
      </c>
      <c r="K41" s="100">
        <f t="shared" si="5"/>
        <v>0.30677290836653387</v>
      </c>
      <c r="L41" s="100">
        <f t="shared" si="6"/>
        <v>-0.99101320864636477</v>
      </c>
      <c r="M41" s="133">
        <f t="shared" si="7"/>
        <v>-0.21219692762513406</v>
      </c>
    </row>
    <row r="42" spans="1:13" x14ac:dyDescent="0.3">
      <c r="A42" s="99">
        <v>43812</v>
      </c>
      <c r="B42" s="100">
        <v>33.266060000000003</v>
      </c>
      <c r="C42" s="100">
        <f t="shared" si="1"/>
        <v>-1.6321795908224024E-2</v>
      </c>
      <c r="D42" s="100">
        <f t="shared" si="2"/>
        <v>-1.645646377733585E-2</v>
      </c>
      <c r="E42" s="100">
        <f t="shared" si="0"/>
        <v>-0.61991204511510878</v>
      </c>
      <c r="F42" s="100">
        <f t="shared" si="3"/>
        <v>0.26765784759577971</v>
      </c>
      <c r="G42" s="100">
        <v>0.19136034062279339</v>
      </c>
      <c r="H42" s="131">
        <f t="shared" si="4"/>
        <v>-1.6535970282110375</v>
      </c>
      <c r="I42" s="100">
        <f t="array" ref="I42">INDEX($M$3:$M$253,ROWS(M42:$M$253))</f>
        <v>-1.5507222582870428</v>
      </c>
      <c r="J42" s="100">
        <v>40</v>
      </c>
      <c r="K42" s="100">
        <f t="shared" si="5"/>
        <v>0.3147410358565737</v>
      </c>
      <c r="L42" s="100">
        <f t="shared" si="6"/>
        <v>-1.0085307714476031</v>
      </c>
      <c r="M42" s="133">
        <f t="shared" si="7"/>
        <v>-0.21240187601161256</v>
      </c>
    </row>
    <row r="43" spans="1:13" x14ac:dyDescent="0.3">
      <c r="A43" s="99">
        <v>43815</v>
      </c>
      <c r="B43" s="100">
        <v>33.335056000000002</v>
      </c>
      <c r="C43" s="100">
        <f t="shared" si="1"/>
        <v>2.0740658797584466E-3</v>
      </c>
      <c r="D43" s="100">
        <f t="shared" si="2"/>
        <v>2.0719179745401894E-3</v>
      </c>
      <c r="E43" s="100">
        <f t="shared" si="0"/>
        <v>4.8743047445799798E-2</v>
      </c>
      <c r="F43" s="100">
        <f t="shared" si="3"/>
        <v>0.51943796513656548</v>
      </c>
      <c r="G43" s="100">
        <v>0.19181530833948601</v>
      </c>
      <c r="H43" s="131">
        <f t="shared" si="4"/>
        <v>-1.6512223056432891</v>
      </c>
      <c r="I43" s="100">
        <f t="array" ref="I43">INDEX($M$3:$M$253,ROWS(M43:$M$253))</f>
        <v>-1.5260766188593744</v>
      </c>
      <c r="J43" s="100">
        <v>41</v>
      </c>
      <c r="K43" s="100">
        <f t="shared" si="5"/>
        <v>0.32270916334661354</v>
      </c>
      <c r="L43" s="100">
        <f t="shared" si="6"/>
        <v>-1.0253434776283494</v>
      </c>
      <c r="M43" s="133">
        <f t="shared" si="7"/>
        <v>-0.21296466779342768</v>
      </c>
    </row>
    <row r="44" spans="1:13" x14ac:dyDescent="0.3">
      <c r="A44" s="99">
        <v>43816</v>
      </c>
      <c r="B44" s="100">
        <v>33.295628000000001</v>
      </c>
      <c r="C44" s="100">
        <f t="shared" si="1"/>
        <v>-1.1827788739877665E-3</v>
      </c>
      <c r="D44" s="100">
        <f t="shared" si="2"/>
        <v>-1.1834789089656388E-3</v>
      </c>
      <c r="E44" s="100">
        <f t="shared" si="0"/>
        <v>-6.8738216358724485E-2</v>
      </c>
      <c r="F44" s="100">
        <f t="shared" si="3"/>
        <v>0.47259899893750268</v>
      </c>
      <c r="G44" s="100">
        <v>0.19195474386575639</v>
      </c>
      <c r="H44" s="131">
        <f t="shared" si="4"/>
        <v>-1.6504956437706142</v>
      </c>
      <c r="I44" s="100">
        <f t="array" ref="I44">INDEX($M$3:$M$253,ROWS(M44:$M$253))</f>
        <v>-1.5235710507159264</v>
      </c>
      <c r="J44" s="100">
        <v>42</v>
      </c>
      <c r="K44" s="100">
        <f t="shared" si="5"/>
        <v>0.33067729083665337</v>
      </c>
      <c r="L44" s="100">
        <f t="shared" si="6"/>
        <v>-1.0495917754676607</v>
      </c>
      <c r="M44" s="133">
        <f t="shared" si="7"/>
        <v>-0.21313721196241375</v>
      </c>
    </row>
    <row r="45" spans="1:13" x14ac:dyDescent="0.3">
      <c r="A45" s="99">
        <v>43817</v>
      </c>
      <c r="B45" s="100">
        <v>33.699748999999997</v>
      </c>
      <c r="C45" s="100">
        <f t="shared" si="1"/>
        <v>1.2137359295340433E-2</v>
      </c>
      <c r="D45" s="100">
        <f t="shared" si="2"/>
        <v>1.20642921837115E-2</v>
      </c>
      <c r="E45" s="100">
        <f t="shared" si="0"/>
        <v>0.40934938593837572</v>
      </c>
      <c r="F45" s="100">
        <f t="shared" si="3"/>
        <v>0.65885836110663043</v>
      </c>
      <c r="G45" s="100">
        <v>0.19225489878386784</v>
      </c>
      <c r="H45" s="131">
        <f t="shared" si="4"/>
        <v>-1.6489331896005182</v>
      </c>
      <c r="I45" s="100">
        <f t="array" ref="I45">INDEX($M$3:$M$253,ROWS(M45:$M$253))</f>
        <v>-1.4911950344192715</v>
      </c>
      <c r="J45" s="100">
        <v>43</v>
      </c>
      <c r="K45" s="100">
        <f t="shared" si="5"/>
        <v>0.3386454183266932</v>
      </c>
      <c r="L45" s="100">
        <f t="shared" si="6"/>
        <v>-1.0633900360226378</v>
      </c>
      <c r="M45" s="133">
        <f t="shared" si="7"/>
        <v>-0.21350873902370429</v>
      </c>
    </row>
    <row r="46" spans="1:13" x14ac:dyDescent="0.3">
      <c r="A46" s="99">
        <v>43818</v>
      </c>
      <c r="B46" s="100">
        <v>34.015160000000002</v>
      </c>
      <c r="C46" s="100">
        <f t="shared" si="1"/>
        <v>9.359446564424001E-3</v>
      </c>
      <c r="D46" s="100">
        <f t="shared" si="2"/>
        <v>9.3159183337427707E-3</v>
      </c>
      <c r="E46" s="100">
        <f t="shared" si="0"/>
        <v>0.31016564740941605</v>
      </c>
      <c r="F46" s="100">
        <f t="shared" si="3"/>
        <v>0.62178250371529165</v>
      </c>
      <c r="G46" s="100">
        <v>0.19518681105939836</v>
      </c>
      <c r="H46" s="131">
        <f t="shared" si="4"/>
        <v>-1.6337981735799156</v>
      </c>
      <c r="I46" s="100">
        <f t="array" ref="I46">INDEX($M$3:$M$253,ROWS(M46:$M$253))</f>
        <v>-1.4719620695756641</v>
      </c>
      <c r="J46" s="100">
        <v>44</v>
      </c>
      <c r="K46" s="100">
        <f t="shared" si="5"/>
        <v>0.34661354581673309</v>
      </c>
      <c r="L46" s="100">
        <f t="shared" si="6"/>
        <v>-1.0764985703367946</v>
      </c>
      <c r="M46" s="133">
        <f t="shared" si="7"/>
        <v>-0.21714509192228157</v>
      </c>
    </row>
    <row r="47" spans="1:13" x14ac:dyDescent="0.3">
      <c r="A47" s="99">
        <v>43819</v>
      </c>
      <c r="B47" s="100">
        <v>34.350285</v>
      </c>
      <c r="C47" s="100">
        <f t="shared" si="1"/>
        <v>9.8522247139216645E-3</v>
      </c>
      <c r="D47" s="100">
        <f t="shared" si="2"/>
        <v>9.8040079840651956E-3</v>
      </c>
      <c r="E47" s="100">
        <f t="shared" si="0"/>
        <v>0.32777990183729222</v>
      </c>
      <c r="F47" s="100">
        <f t="shared" si="3"/>
        <v>0.62846095771777166</v>
      </c>
      <c r="G47" s="100">
        <v>0.2047301834042359</v>
      </c>
      <c r="H47" s="131">
        <f t="shared" si="4"/>
        <v>-1.586062345283362</v>
      </c>
      <c r="I47" s="100">
        <f t="array" ref="I47">INDEX($M$3:$M$253,ROWS(M47:$M$253))</f>
        <v>-1.4708688127716296</v>
      </c>
      <c r="J47" s="100">
        <v>45</v>
      </c>
      <c r="K47" s="100">
        <f t="shared" si="5"/>
        <v>0.35458167330677293</v>
      </c>
      <c r="L47" s="100">
        <f t="shared" si="6"/>
        <v>-1.0839317652067502</v>
      </c>
      <c r="M47" s="133">
        <f t="shared" si="7"/>
        <v>-0.22907382996386585</v>
      </c>
    </row>
    <row r="48" spans="1:13" x14ac:dyDescent="0.3">
      <c r="A48" s="99">
        <v>43822</v>
      </c>
      <c r="B48" s="100">
        <v>33.640613999999999</v>
      </c>
      <c r="C48" s="100">
        <f t="shared" si="1"/>
        <v>-2.0659828586575002E-2</v>
      </c>
      <c r="D48" s="100">
        <f t="shared" si="2"/>
        <v>-2.087622855813407E-2</v>
      </c>
      <c r="E48" s="100">
        <f t="shared" si="0"/>
        <v>-0.77941319681729926</v>
      </c>
      <c r="F48" s="100">
        <f t="shared" si="3"/>
        <v>0.21786817623276913</v>
      </c>
      <c r="G48" s="100">
        <v>0.20720646577202564</v>
      </c>
      <c r="H48" s="131">
        <f t="shared" si="4"/>
        <v>-1.5740395636202451</v>
      </c>
      <c r="I48" s="100">
        <f t="array" ref="I48">INDEX($M$3:$M$253,ROWS(M48:$M$253))</f>
        <v>-1.3808005204568348</v>
      </c>
      <c r="J48" s="100">
        <v>46</v>
      </c>
      <c r="K48" s="100">
        <f t="shared" si="5"/>
        <v>0.36254980079681276</v>
      </c>
      <c r="L48" s="100">
        <f t="shared" si="6"/>
        <v>-1.0712766838685828</v>
      </c>
      <c r="M48" s="133">
        <f t="shared" si="7"/>
        <v>-0.2321924516151882</v>
      </c>
    </row>
    <row r="49" spans="1:13" x14ac:dyDescent="0.3">
      <c r="A49" s="99">
        <v>43823</v>
      </c>
      <c r="B49" s="100">
        <v>33.325198999999998</v>
      </c>
      <c r="C49" s="100">
        <f t="shared" si="1"/>
        <v>-9.3760179288048251E-3</v>
      </c>
      <c r="D49" s="100">
        <f t="shared" si="2"/>
        <v>-9.420249479220013E-3</v>
      </c>
      <c r="E49" s="100">
        <f t="shared" si="0"/>
        <v>-0.36598806050654137</v>
      </c>
      <c r="F49" s="100">
        <f t="shared" si="3"/>
        <v>0.35718699238612706</v>
      </c>
      <c r="G49" s="100">
        <v>0.21116376521399371</v>
      </c>
      <c r="H49" s="131">
        <f t="shared" si="4"/>
        <v>-1.5551213080908191</v>
      </c>
      <c r="I49" s="100">
        <f t="array" ref="I49">INDEX($M$3:$M$253,ROWS(M49:$M$253))</f>
        <v>-1.3481787188859498</v>
      </c>
      <c r="J49" s="100">
        <v>47</v>
      </c>
      <c r="K49" s="100">
        <f t="shared" si="5"/>
        <v>0.37051792828685259</v>
      </c>
      <c r="L49" s="100">
        <f t="shared" si="6"/>
        <v>-1.0757247111905957</v>
      </c>
      <c r="M49" s="133">
        <f t="shared" si="7"/>
        <v>-0.23719654015392891</v>
      </c>
    </row>
    <row r="50" spans="1:13" x14ac:dyDescent="0.3">
      <c r="A50" s="99">
        <v>43825</v>
      </c>
      <c r="B50" s="100">
        <v>33.256207000000003</v>
      </c>
      <c r="C50" s="100">
        <f t="shared" si="1"/>
        <v>-2.0702652068183003E-3</v>
      </c>
      <c r="D50" s="100">
        <f t="shared" si="2"/>
        <v>-2.0724111681491757E-3</v>
      </c>
      <c r="E50" s="100">
        <f t="shared" si="0"/>
        <v>-0.10081814055310601</v>
      </c>
      <c r="F50" s="100">
        <f t="shared" si="3"/>
        <v>0.45984741306717514</v>
      </c>
      <c r="G50" s="100">
        <v>0.21473601459410296</v>
      </c>
      <c r="H50" s="131">
        <f t="shared" si="4"/>
        <v>-1.5383458443636884</v>
      </c>
      <c r="I50" s="100">
        <f t="array" ref="I50">INDEX($M$3:$M$253,ROWS(M50:$M$253))</f>
        <v>-1.3457577515143717</v>
      </c>
      <c r="J50" s="100">
        <v>48</v>
      </c>
      <c r="K50" s="100">
        <f t="shared" si="5"/>
        <v>0.37848605577689243</v>
      </c>
      <c r="L50" s="100">
        <f t="shared" si="6"/>
        <v>-1.0915929944558396</v>
      </c>
      <c r="M50" s="133">
        <f t="shared" si="7"/>
        <v>-0.24173533059030561</v>
      </c>
    </row>
    <row r="51" spans="1:13" x14ac:dyDescent="0.3">
      <c r="A51" s="99">
        <v>43826</v>
      </c>
      <c r="B51" s="100">
        <v>34.379855999999997</v>
      </c>
      <c r="C51" s="100">
        <f t="shared" si="1"/>
        <v>3.3787647520957309E-2</v>
      </c>
      <c r="D51" s="100">
        <f t="shared" si="2"/>
        <v>3.3229385092588895E-2</v>
      </c>
      <c r="E51" s="100">
        <f t="shared" si="0"/>
        <v>1.1731585165772513</v>
      </c>
      <c r="F51" s="100">
        <f t="shared" si="3"/>
        <v>0.87963387797978565</v>
      </c>
      <c r="G51" s="100">
        <v>0.21513555983998764</v>
      </c>
      <c r="H51" s="131">
        <f t="shared" si="4"/>
        <v>-1.5364869386592857</v>
      </c>
      <c r="I51" s="100">
        <f t="array" ref="I51">INDEX($M$3:$M$253,ROWS(M51:$M$253))</f>
        <v>-1.345186759545427</v>
      </c>
      <c r="J51" s="100">
        <v>49</v>
      </c>
      <c r="K51" s="100">
        <f t="shared" si="5"/>
        <v>0.38645418326693226</v>
      </c>
      <c r="L51" s="100">
        <f t="shared" si="6"/>
        <v>-1.1136348554815025</v>
      </c>
      <c r="M51" s="133">
        <f t="shared" si="7"/>
        <v>-0.24224426380621711</v>
      </c>
    </row>
    <row r="52" spans="1:13" x14ac:dyDescent="0.3">
      <c r="A52" s="99">
        <v>43829</v>
      </c>
      <c r="B52" s="100">
        <v>34.379855999999997</v>
      </c>
      <c r="C52" s="100">
        <f t="shared" si="1"/>
        <v>0</v>
      </c>
      <c r="D52" s="100">
        <f t="shared" si="2"/>
        <v>0</v>
      </c>
      <c r="E52" s="100">
        <f t="shared" si="0"/>
        <v>-2.6028647330216238E-2</v>
      </c>
      <c r="F52" s="100">
        <f t="shared" si="3"/>
        <v>0.48961724446122978</v>
      </c>
      <c r="G52" s="100">
        <v>0.21786817623276913</v>
      </c>
      <c r="H52" s="131">
        <f t="shared" si="4"/>
        <v>-1.5238650952754784</v>
      </c>
      <c r="I52" s="100">
        <f t="array" ref="I52">INDEX($M$3:$M$253,ROWS(M52:$M$253))</f>
        <v>-1.3258785989176807</v>
      </c>
      <c r="J52" s="100">
        <v>50</v>
      </c>
      <c r="K52" s="100">
        <f t="shared" si="5"/>
        <v>0.39442231075697209</v>
      </c>
      <c r="L52" s="100">
        <f t="shared" si="6"/>
        <v>-1.1240024929287757</v>
      </c>
      <c r="M52" s="133">
        <f t="shared" si="7"/>
        <v>-0.24573198005122199</v>
      </c>
    </row>
    <row r="53" spans="1:13" x14ac:dyDescent="0.3">
      <c r="A53" s="99">
        <v>43830</v>
      </c>
      <c r="B53" s="100">
        <v>34.379855999999997</v>
      </c>
      <c r="C53" s="100">
        <f t="shared" si="1"/>
        <v>0</v>
      </c>
      <c r="D53" s="100">
        <f t="shared" si="2"/>
        <v>0</v>
      </c>
      <c r="E53" s="100">
        <f t="shared" si="0"/>
        <v>-2.6028647330216238E-2</v>
      </c>
      <c r="F53" s="100">
        <f t="shared" si="3"/>
        <v>0.48961724446122978</v>
      </c>
      <c r="G53" s="100">
        <v>0.21935726950961876</v>
      </c>
      <c r="H53" s="131">
        <f t="shared" si="4"/>
        <v>-1.5170535107765177</v>
      </c>
      <c r="I53" s="100">
        <f t="array" ref="I53">INDEX($M$3:$M$253,ROWS(M53:$M$253))</f>
        <v>-1.3094305239341817</v>
      </c>
      <c r="J53" s="100">
        <v>51</v>
      </c>
      <c r="K53" s="100">
        <f t="shared" si="5"/>
        <v>0.40239043824701193</v>
      </c>
      <c r="L53" s="100">
        <f t="shared" si="6"/>
        <v>-1.1373501494254208</v>
      </c>
      <c r="M53" s="133">
        <f t="shared" si="7"/>
        <v>-0.24763768516198911</v>
      </c>
    </row>
    <row r="54" spans="1:13" x14ac:dyDescent="0.3">
      <c r="A54" s="99">
        <v>43832</v>
      </c>
      <c r="B54" s="100">
        <v>34.852974000000003</v>
      </c>
      <c r="C54" s="100">
        <f t="shared" si="1"/>
        <v>1.3761488704315816E-2</v>
      </c>
      <c r="D54" s="100">
        <f t="shared" si="2"/>
        <v>1.3667659260522637E-2</v>
      </c>
      <c r="E54" s="100">
        <f t="shared" si="0"/>
        <v>0.46721194379752129</v>
      </c>
      <c r="F54" s="100">
        <f t="shared" si="3"/>
        <v>0.6798258753911901</v>
      </c>
      <c r="G54" s="100">
        <v>0.22004637828922424</v>
      </c>
      <c r="H54" s="131">
        <f t="shared" si="4"/>
        <v>-1.5139169444416019</v>
      </c>
      <c r="I54" s="100">
        <f t="array" ref="I54">INDEX($M$3:$M$253,ROWS(M54:$M$253))</f>
        <v>-1.2641076409285315</v>
      </c>
      <c r="J54" s="100">
        <v>52</v>
      </c>
      <c r="K54" s="100">
        <f t="shared" si="5"/>
        <v>0.41035856573705182</v>
      </c>
      <c r="L54" s="100">
        <f t="shared" si="6"/>
        <v>-1.1399861844347559</v>
      </c>
      <c r="M54" s="133">
        <f t="shared" si="7"/>
        <v>-0.24852082041143586</v>
      </c>
    </row>
    <row r="55" spans="1:13" x14ac:dyDescent="0.3">
      <c r="A55" s="99">
        <v>43833</v>
      </c>
      <c r="B55" s="100">
        <v>34.862831</v>
      </c>
      <c r="C55" s="100">
        <f t="shared" si="1"/>
        <v>2.828166112882613E-4</v>
      </c>
      <c r="D55" s="100">
        <f t="shared" si="2"/>
        <v>2.8277662620923642E-4</v>
      </c>
      <c r="E55" s="100">
        <f t="shared" si="0"/>
        <v>-1.5823760918435906E-2</v>
      </c>
      <c r="F55" s="100">
        <f t="shared" si="3"/>
        <v>0.49368749616856011</v>
      </c>
      <c r="G55" s="100">
        <v>0.23284160364483308</v>
      </c>
      <c r="H55" s="131">
        <f t="shared" si="4"/>
        <v>-1.4573968692769759</v>
      </c>
      <c r="I55" s="100">
        <f t="array" ref="I55">INDEX($M$3:$M$253,ROWS(M55:$M$253))</f>
        <v>-1.2434380998356234</v>
      </c>
      <c r="J55" s="100">
        <v>53</v>
      </c>
      <c r="K55" s="100">
        <f t="shared" si="5"/>
        <v>0.41832669322709165</v>
      </c>
      <c r="L55" s="100">
        <f t="shared" si="6"/>
        <v>-1.1298313615809679</v>
      </c>
      <c r="M55" s="133">
        <f t="shared" si="7"/>
        <v>-0.26506198478323317</v>
      </c>
    </row>
    <row r="56" spans="1:13" x14ac:dyDescent="0.3">
      <c r="A56" s="99">
        <v>43836</v>
      </c>
      <c r="B56" s="100">
        <v>35.015610000000002</v>
      </c>
      <c r="C56" s="100">
        <f t="shared" si="1"/>
        <v>4.3822889770483986E-3</v>
      </c>
      <c r="D56" s="100">
        <f t="shared" si="2"/>
        <v>4.3727147099881045E-3</v>
      </c>
      <c r="E56" s="100">
        <f t="shared" si="0"/>
        <v>0.13177455417460474</v>
      </c>
      <c r="F56" s="100">
        <f t="shared" si="3"/>
        <v>0.55241869308088476</v>
      </c>
      <c r="G56" s="100">
        <v>0.23462654259022309</v>
      </c>
      <c r="H56" s="131">
        <f t="shared" si="4"/>
        <v>-1.4497602093918112</v>
      </c>
      <c r="I56" s="100">
        <f t="array" ref="I56">INDEX($M$3:$M$253,ROWS(M56:$M$253))</f>
        <v>-1.2370637639227866</v>
      </c>
      <c r="J56" s="100">
        <v>54</v>
      </c>
      <c r="K56" s="100">
        <f t="shared" si="5"/>
        <v>0.42629482071713148</v>
      </c>
      <c r="L56" s="100">
        <f t="shared" si="6"/>
        <v>-1.1453791440026373</v>
      </c>
      <c r="M56" s="133">
        <f t="shared" si="7"/>
        <v>-0.26739138465588208</v>
      </c>
    </row>
    <row r="57" spans="1:13" x14ac:dyDescent="0.3">
      <c r="A57" s="99">
        <v>43837</v>
      </c>
      <c r="B57" s="100">
        <v>34.547417000000003</v>
      </c>
      <c r="C57" s="100">
        <f t="shared" si="1"/>
        <v>-1.3370979400330274E-2</v>
      </c>
      <c r="D57" s="100">
        <f t="shared" si="2"/>
        <v>-1.3461175857685527E-2</v>
      </c>
      <c r="E57" s="100">
        <f t="shared" si="0"/>
        <v>-0.51181763363432375</v>
      </c>
      <c r="F57" s="100">
        <f t="shared" si="3"/>
        <v>0.30438932396567875</v>
      </c>
      <c r="G57" s="100">
        <v>0.23656518425505801</v>
      </c>
      <c r="H57" s="131">
        <f t="shared" si="4"/>
        <v>-1.4415314884977228</v>
      </c>
      <c r="I57" s="100">
        <f t="array" ref="I57">INDEX($M$3:$M$253,ROWS(M57:$M$253))</f>
        <v>-1.2274704974850001</v>
      </c>
      <c r="J57" s="100">
        <v>55</v>
      </c>
      <c r="K57" s="100">
        <f t="shared" si="5"/>
        <v>0.43426294820717132</v>
      </c>
      <c r="L57" s="100">
        <f t="shared" si="6"/>
        <v>-1.1590486712036525</v>
      </c>
      <c r="M57" s="133">
        <f t="shared" si="7"/>
        <v>-0.26992753354779592</v>
      </c>
    </row>
    <row r="58" spans="1:13" x14ac:dyDescent="0.3">
      <c r="A58" s="99">
        <v>43838</v>
      </c>
      <c r="B58" s="100">
        <v>34.517848999999998</v>
      </c>
      <c r="C58" s="100">
        <f t="shared" si="1"/>
        <v>-8.5586716946173258E-4</v>
      </c>
      <c r="D58" s="100">
        <f t="shared" si="2"/>
        <v>-8.5623363287853861E-4</v>
      </c>
      <c r="E58" s="100">
        <f t="shared" si="0"/>
        <v>-5.6928538465511568E-2</v>
      </c>
      <c r="F58" s="100">
        <f t="shared" si="3"/>
        <v>0.47730106038154091</v>
      </c>
      <c r="G58" s="100">
        <v>0.26115557567352354</v>
      </c>
      <c r="H58" s="131">
        <f t="shared" si="4"/>
        <v>-1.3426389738643218</v>
      </c>
      <c r="I58" s="100">
        <f t="array" ref="I58">INDEX($M$3:$M$253,ROWS(M58:$M$253))</f>
        <v>-1.2243281479066688</v>
      </c>
      <c r="J58" s="100">
        <v>56</v>
      </c>
      <c r="K58" s="100">
        <f t="shared" si="5"/>
        <v>0.44223107569721115</v>
      </c>
      <c r="L58" s="100">
        <f t="shared" si="6"/>
        <v>-1.1351926315401593</v>
      </c>
      <c r="M58" s="133">
        <f t="shared" si="7"/>
        <v>-0.30266790208246619</v>
      </c>
    </row>
    <row r="59" spans="1:13" x14ac:dyDescent="0.3">
      <c r="A59" s="99">
        <v>43839</v>
      </c>
      <c r="B59" s="100">
        <v>35.316237999999998</v>
      </c>
      <c r="C59" s="100">
        <f t="shared" si="1"/>
        <v>2.3129743687099413E-2</v>
      </c>
      <c r="D59" s="100">
        <f t="shared" si="2"/>
        <v>2.2866305601273264E-2</v>
      </c>
      <c r="E59" s="100">
        <f t="shared" si="0"/>
        <v>0.79917410880348028</v>
      </c>
      <c r="F59" s="100">
        <f t="shared" si="3"/>
        <v>0.78790526868426292</v>
      </c>
      <c r="G59" s="100">
        <v>0.26350864718298439</v>
      </c>
      <c r="H59" s="131">
        <f t="shared" si="4"/>
        <v>-1.333669094905457</v>
      </c>
      <c r="I59" s="100">
        <f t="array" ref="I59">INDEX($M$3:$M$253,ROWS(M59:$M$253))</f>
        <v>-1.1963958307260276</v>
      </c>
      <c r="J59" s="100">
        <v>57</v>
      </c>
      <c r="K59" s="100">
        <f t="shared" si="5"/>
        <v>0.45019920318725098</v>
      </c>
      <c r="L59" s="100">
        <f t="shared" si="6"/>
        <v>-1.1390332135313057</v>
      </c>
      <c r="M59" s="133">
        <f t="shared" si="7"/>
        <v>-0.30585778406213737</v>
      </c>
    </row>
    <row r="60" spans="1:13" x14ac:dyDescent="0.3">
      <c r="A60" s="99">
        <v>43840</v>
      </c>
      <c r="B60" s="100">
        <v>35.178241999999997</v>
      </c>
      <c r="C60" s="100">
        <f t="shared" si="1"/>
        <v>-3.9074377061339982E-3</v>
      </c>
      <c r="D60" s="100">
        <f t="shared" si="2"/>
        <v>-3.9150916856523074E-3</v>
      </c>
      <c r="E60" s="100">
        <f t="shared" si="0"/>
        <v>-0.16731707869520709</v>
      </c>
      <c r="F60" s="100">
        <f t="shared" si="3"/>
        <v>0.4335602833527018</v>
      </c>
      <c r="G60" s="100">
        <v>0.26601741170979132</v>
      </c>
      <c r="H60" s="131">
        <f t="shared" si="4"/>
        <v>-1.3241935147870838</v>
      </c>
      <c r="I60" s="100">
        <f t="array" ref="I60">INDEX($M$3:$M$253,ROWS(M60:$M$253))</f>
        <v>-1.1919065709667629</v>
      </c>
      <c r="J60" s="100">
        <v>58</v>
      </c>
      <c r="K60" s="100">
        <f t="shared" si="5"/>
        <v>0.45816733067729082</v>
      </c>
      <c r="L60" s="100">
        <f t="shared" si="6"/>
        <v>-1.1527948600067424</v>
      </c>
      <c r="M60" s="133">
        <f t="shared" si="7"/>
        <v>-0.30926997232444986</v>
      </c>
    </row>
    <row r="61" spans="1:13" x14ac:dyDescent="0.3">
      <c r="A61" s="99">
        <v>43843</v>
      </c>
      <c r="B61" s="100">
        <v>35.276809999999998</v>
      </c>
      <c r="C61" s="100">
        <f t="shared" si="1"/>
        <v>2.8019592337786836E-3</v>
      </c>
      <c r="D61" s="100">
        <f t="shared" si="2"/>
        <v>2.7980410633342881E-3</v>
      </c>
      <c r="E61" s="100">
        <f t="shared" si="0"/>
        <v>7.4947489239485868E-2</v>
      </c>
      <c r="F61" s="100">
        <f t="shared" si="3"/>
        <v>0.52987175408484199</v>
      </c>
      <c r="G61" s="100">
        <v>0.26607671178237463</v>
      </c>
      <c r="H61" s="131">
        <f t="shared" si="4"/>
        <v>-1.3239706216175835</v>
      </c>
      <c r="I61" s="100">
        <f t="array" ref="I61">INDEX($M$3:$M$253,ROWS(M61:$M$253))</f>
        <v>-1.1877156002347715</v>
      </c>
      <c r="J61" s="100">
        <v>59</v>
      </c>
      <c r="K61" s="100">
        <f t="shared" si="5"/>
        <v>0.46613545816733065</v>
      </c>
      <c r="L61" s="100">
        <f t="shared" si="6"/>
        <v>-1.1707860077957193</v>
      </c>
      <c r="M61" s="133">
        <f t="shared" si="7"/>
        <v>-0.30935076779446541</v>
      </c>
    </row>
    <row r="62" spans="1:13" x14ac:dyDescent="0.3">
      <c r="A62" s="99">
        <v>43844</v>
      </c>
      <c r="B62" s="100">
        <v>35.06982</v>
      </c>
      <c r="C62" s="100">
        <f t="shared" si="1"/>
        <v>-5.86759403698911E-3</v>
      </c>
      <c r="D62" s="100">
        <f t="shared" si="2"/>
        <v>-5.8848760024111796E-3</v>
      </c>
      <c r="E62" s="100">
        <f t="shared" si="0"/>
        <v>-0.23840295830873945</v>
      </c>
      <c r="F62" s="100">
        <f t="shared" si="3"/>
        <v>0.40578428658462184</v>
      </c>
      <c r="G62" s="100">
        <v>0.26765784759577971</v>
      </c>
      <c r="H62" s="131">
        <f t="shared" si="4"/>
        <v>-1.3180458022072534</v>
      </c>
      <c r="I62" s="100">
        <f t="array" ref="I62">INDEX($M$3:$M$253,ROWS(M62:$M$253))</f>
        <v>-1.174372994035457</v>
      </c>
      <c r="J62" s="100">
        <v>60</v>
      </c>
      <c r="K62" s="100">
        <f t="shared" si="5"/>
        <v>0.47410358565737054</v>
      </c>
      <c r="L62" s="100">
        <f t="shared" si="6"/>
        <v>-1.1816646882584965</v>
      </c>
      <c r="M62" s="133">
        <f t="shared" si="7"/>
        <v>-0.31150745291089932</v>
      </c>
    </row>
    <row r="63" spans="1:13" x14ac:dyDescent="0.3">
      <c r="A63" s="99">
        <v>43845</v>
      </c>
      <c r="B63" s="100">
        <v>34.478423999999997</v>
      </c>
      <c r="C63" s="100">
        <f t="shared" si="1"/>
        <v>-1.6863388520386047E-2</v>
      </c>
      <c r="D63" s="100">
        <f t="shared" si="2"/>
        <v>-1.7007194452703097E-2</v>
      </c>
      <c r="E63" s="100">
        <f t="shared" si="0"/>
        <v>-0.63978689849654524</v>
      </c>
      <c r="F63" s="100">
        <f t="shared" si="3"/>
        <v>0.26115557567352354</v>
      </c>
      <c r="G63" s="100">
        <v>0.27255399808734215</v>
      </c>
      <c r="H63" s="131">
        <f t="shared" si="4"/>
        <v>-1.2999185263908781</v>
      </c>
      <c r="I63" s="100">
        <f t="array" ref="I63">INDEX($M$3:$M$253,ROWS(M63:$M$253))</f>
        <v>-1.1720563755693731</v>
      </c>
      <c r="J63" s="100">
        <v>61</v>
      </c>
      <c r="K63" s="100">
        <f t="shared" si="5"/>
        <v>0.48207171314741037</v>
      </c>
      <c r="L63" s="100">
        <f t="shared" si="6"/>
        <v>-1.1916691758453801</v>
      </c>
      <c r="M63" s="133">
        <f t="shared" si="7"/>
        <v>-0.31821550686628064</v>
      </c>
    </row>
    <row r="64" spans="1:13" x14ac:dyDescent="0.3">
      <c r="A64" s="99">
        <v>43846</v>
      </c>
      <c r="B64" s="100">
        <v>34.793835000000001</v>
      </c>
      <c r="C64" s="100">
        <f t="shared" si="1"/>
        <v>9.1480689488592226E-3</v>
      </c>
      <c r="D64" s="100">
        <f t="shared" si="2"/>
        <v>9.106478819930805E-3</v>
      </c>
      <c r="E64" s="100">
        <f t="shared" si="0"/>
        <v>0.30260736199791904</v>
      </c>
      <c r="F64" s="100">
        <f t="shared" si="3"/>
        <v>0.61890544834036132</v>
      </c>
      <c r="G64" s="100">
        <v>0.2739021014536509</v>
      </c>
      <c r="H64" s="131">
        <f t="shared" si="4"/>
        <v>-1.2949845304035412</v>
      </c>
      <c r="I64" s="100">
        <f t="array" ref="I64">INDEX($M$3:$M$253,ROWS(M64:$M$253))</f>
        <v>-1.1649108028774833</v>
      </c>
      <c r="J64" s="100">
        <v>62</v>
      </c>
      <c r="K64" s="100">
        <f t="shared" si="5"/>
        <v>0.49003984063745021</v>
      </c>
      <c r="L64" s="100">
        <f t="shared" si="6"/>
        <v>-1.2054467171058407</v>
      </c>
      <c r="M64" s="133">
        <f t="shared" si="7"/>
        <v>-0.32007042676573616</v>
      </c>
    </row>
    <row r="65" spans="1:13" x14ac:dyDescent="0.3">
      <c r="A65" s="99">
        <v>43847</v>
      </c>
      <c r="B65" s="100">
        <v>35.178241999999997</v>
      </c>
      <c r="C65" s="100">
        <f t="shared" si="1"/>
        <v>1.1048135395250291E-2</v>
      </c>
      <c r="D65" s="100">
        <f t="shared" si="2"/>
        <v>1.098755057184916E-2</v>
      </c>
      <c r="E65" s="100">
        <f t="shared" si="0"/>
        <v>0.37049176891679769</v>
      </c>
      <c r="F65" s="100">
        <f t="shared" si="3"/>
        <v>0.64449194580990365</v>
      </c>
      <c r="G65" s="100">
        <v>0.28879052116555159</v>
      </c>
      <c r="H65" s="131">
        <f t="shared" si="4"/>
        <v>-1.2420536939510225</v>
      </c>
      <c r="I65" s="100">
        <f t="array" ref="I65">INDEX($M$3:$M$253,ROWS(M65:$M$253))</f>
        <v>-1.1624944511447122</v>
      </c>
      <c r="J65" s="100">
        <v>63</v>
      </c>
      <c r="K65" s="100">
        <f t="shared" si="5"/>
        <v>0.49800796812749004</v>
      </c>
      <c r="L65" s="100">
        <f t="shared" si="6"/>
        <v>-1.197484136003852</v>
      </c>
      <c r="M65" s="133">
        <f t="shared" si="7"/>
        <v>-0.34078826692630854</v>
      </c>
    </row>
    <row r="66" spans="1:13" x14ac:dyDescent="0.3">
      <c r="A66" s="99">
        <v>43850</v>
      </c>
      <c r="B66" s="100">
        <v>35.523223999999999</v>
      </c>
      <c r="C66" s="100">
        <f t="shared" si="1"/>
        <v>9.8066867582524697E-3</v>
      </c>
      <c r="D66" s="100">
        <f t="shared" si="2"/>
        <v>9.7589132847392401E-3</v>
      </c>
      <c r="E66" s="100">
        <f t="shared" si="0"/>
        <v>0.32615251738701501</v>
      </c>
      <c r="F66" s="100">
        <f t="shared" si="3"/>
        <v>0.6278455178216289</v>
      </c>
      <c r="G66" s="100">
        <v>0.2889607713231952</v>
      </c>
      <c r="H66" s="131">
        <f t="shared" si="4"/>
        <v>-1.2414643394492331</v>
      </c>
      <c r="I66" s="100">
        <f t="array" ref="I66">INDEX($M$3:$M$253,ROWS(M66:$M$253))</f>
        <v>-1.1616345358211106</v>
      </c>
      <c r="J66" s="100">
        <v>64</v>
      </c>
      <c r="K66" s="100">
        <f t="shared" si="5"/>
        <v>0.50597609561752988</v>
      </c>
      <c r="L66" s="100">
        <f t="shared" si="6"/>
        <v>-1.215910586292166</v>
      </c>
      <c r="M66" s="133">
        <f t="shared" si="7"/>
        <v>-0.34102767675323636</v>
      </c>
    </row>
    <row r="67" spans="1:13" x14ac:dyDescent="0.3">
      <c r="A67" s="99">
        <v>43851</v>
      </c>
      <c r="B67" s="100">
        <v>35.306376999999998</v>
      </c>
      <c r="C67" s="100">
        <f t="shared" si="1"/>
        <v>-6.1043727337360965E-3</v>
      </c>
      <c r="D67" s="100">
        <f t="shared" si="2"/>
        <v>-6.1230805889752526E-3</v>
      </c>
      <c r="E67" s="100">
        <f t="shared" ref="E67:E130" si="8">(D67-$O$3)/$O$4</f>
        <v>-0.24699932209325107</v>
      </c>
      <c r="F67" s="100">
        <f t="shared" si="3"/>
        <v>0.40245437435733872</v>
      </c>
      <c r="G67" s="100">
        <v>0.29825938424453957</v>
      </c>
      <c r="H67" s="131">
        <f t="shared" si="4"/>
        <v>-1.2097917541418883</v>
      </c>
      <c r="I67" s="100">
        <f t="array" ref="I67">INDEX($M$3:$M$253,ROWS(M67:$M$253))</f>
        <v>-1.1563773445476913</v>
      </c>
      <c r="J67" s="100">
        <v>65</v>
      </c>
      <c r="K67" s="100">
        <f t="shared" si="5"/>
        <v>0.51394422310756971</v>
      </c>
      <c r="L67" s="100">
        <f t="shared" si="6"/>
        <v>-1.2160789391671543</v>
      </c>
      <c r="M67" s="133">
        <f t="shared" si="7"/>
        <v>-0.35419143646160745</v>
      </c>
    </row>
    <row r="68" spans="1:13" x14ac:dyDescent="0.3">
      <c r="A68" s="99">
        <v>43852</v>
      </c>
      <c r="B68" s="100">
        <v>34.310862999999998</v>
      </c>
      <c r="C68" s="100">
        <f t="shared" ref="C68:C131" si="9">(B68/B67)-1</f>
        <v>-2.8196436014944259E-2</v>
      </c>
      <c r="D68" s="100">
        <f t="shared" ref="D68:D131" si="10">LN(B68/B67)</f>
        <v>-2.860158961115717E-2</v>
      </c>
      <c r="E68" s="100">
        <f t="shared" si="8"/>
        <v>-1.058207215590826</v>
      </c>
      <c r="F68" s="100">
        <f t="shared" ref="F68:F131" si="11">_xlfn.NORM.S.DIST(E68,TRUE)</f>
        <v>0.14498049118682188</v>
      </c>
      <c r="G68" s="100">
        <v>0.30059546475249177</v>
      </c>
      <c r="H68" s="131">
        <f t="shared" ref="H68:H131" si="12">LN(G68)</f>
        <v>-1.2019898890941376</v>
      </c>
      <c r="I68" s="100">
        <f t="array" ref="I68">INDEX($M$3:$M$253,ROWS(M68:$M$253))</f>
        <v>-1.1458578702561233</v>
      </c>
      <c r="J68" s="100">
        <v>66</v>
      </c>
      <c r="K68" s="100">
        <f t="shared" ref="K68:K131" si="13">(2*J68-1)/$O$5</f>
        <v>0.52191235059760954</v>
      </c>
      <c r="L68" s="100">
        <f t="shared" ref="L68:L131" si="14">(H68+I68)*K68</f>
        <v>-1.2253707429278253</v>
      </c>
      <c r="M68" s="133">
        <f t="shared" ref="M68:M131" si="15">LN(1-G68)</f>
        <v>-0.35752596989074559</v>
      </c>
    </row>
    <row r="69" spans="1:13" x14ac:dyDescent="0.3">
      <c r="A69" s="99">
        <v>43853</v>
      </c>
      <c r="B69" s="100">
        <v>34.034874000000002</v>
      </c>
      <c r="C69" s="100">
        <f t="shared" si="9"/>
        <v>-8.0437790212387617E-3</v>
      </c>
      <c r="D69" s="100">
        <f t="shared" si="10"/>
        <v>-8.076304748974715E-3</v>
      </c>
      <c r="E69" s="100">
        <f t="shared" si="8"/>
        <v>-0.31748757622070101</v>
      </c>
      <c r="F69" s="100">
        <f t="shared" si="11"/>
        <v>0.37543683249090515</v>
      </c>
      <c r="G69" s="100">
        <v>0.30151053967746155</v>
      </c>
      <c r="H69" s="131">
        <f t="shared" si="12"/>
        <v>-1.1989503059550441</v>
      </c>
      <c r="I69" s="100">
        <f t="array" ref="I69">INDEX($M$3:$M$253,ROWS(M69:$M$253))</f>
        <v>-1.1388902917759962</v>
      </c>
      <c r="J69" s="100">
        <v>67</v>
      </c>
      <c r="K69" s="100">
        <f t="shared" si="13"/>
        <v>0.52988047808764938</v>
      </c>
      <c r="L69" s="100">
        <f t="shared" si="14"/>
        <v>-1.2387760936184398</v>
      </c>
      <c r="M69" s="133">
        <f t="shared" si="15"/>
        <v>-0.35883518941465387</v>
      </c>
    </row>
    <row r="70" spans="1:13" x14ac:dyDescent="0.3">
      <c r="A70" s="99">
        <v>43854</v>
      </c>
      <c r="B70" s="100">
        <v>33.019646000000002</v>
      </c>
      <c r="C70" s="100">
        <f t="shared" si="9"/>
        <v>-2.982905122551649E-2</v>
      </c>
      <c r="D70" s="100">
        <f t="shared" si="10"/>
        <v>-3.0282987162438622E-2</v>
      </c>
      <c r="E70" s="100">
        <f t="shared" si="8"/>
        <v>-1.1188857492231519</v>
      </c>
      <c r="F70" s="100">
        <f t="shared" si="11"/>
        <v>0.13159444165825049</v>
      </c>
      <c r="G70" s="100">
        <v>0.30307872093337718</v>
      </c>
      <c r="H70" s="131">
        <f t="shared" si="12"/>
        <v>-1.1937627021556076</v>
      </c>
      <c r="I70" s="100">
        <f t="array" ref="I70">INDEX($M$3:$M$253,ROWS(M70:$M$253))</f>
        <v>-1.1329048628568468</v>
      </c>
      <c r="J70" s="100">
        <v>68</v>
      </c>
      <c r="K70" s="100">
        <f t="shared" si="13"/>
        <v>0.53784860557768921</v>
      </c>
      <c r="L70" s="100">
        <f t="shared" si="14"/>
        <v>-1.2513949054847859</v>
      </c>
      <c r="M70" s="133">
        <f t="shared" si="15"/>
        <v>-0.36108281711570506</v>
      </c>
    </row>
    <row r="71" spans="1:13" x14ac:dyDescent="0.3">
      <c r="A71" s="99">
        <v>43857</v>
      </c>
      <c r="B71" s="100">
        <v>32.255755999999998</v>
      </c>
      <c r="C71" s="100">
        <f t="shared" si="9"/>
        <v>-2.3134409133277911E-2</v>
      </c>
      <c r="D71" s="100">
        <f t="shared" si="10"/>
        <v>-2.3406209723060848E-2</v>
      </c>
      <c r="E71" s="100">
        <f t="shared" si="8"/>
        <v>-0.87071554651333694</v>
      </c>
      <c r="F71" s="100">
        <f t="shared" si="11"/>
        <v>0.19195474386575639</v>
      </c>
      <c r="G71" s="100">
        <v>0.30438932396567875</v>
      </c>
      <c r="H71" s="131">
        <f t="shared" si="12"/>
        <v>-1.1894477259957319</v>
      </c>
      <c r="I71" s="100">
        <f t="array" ref="I71">INDEX($M$3:$M$253,ROWS(M71:$M$253))</f>
        <v>-1.129195420121788</v>
      </c>
      <c r="J71" s="100">
        <v>69</v>
      </c>
      <c r="K71" s="100">
        <f t="shared" si="13"/>
        <v>0.54581673306772904</v>
      </c>
      <c r="L71" s="100">
        <f t="shared" si="14"/>
        <v>-1.2655542271637457</v>
      </c>
      <c r="M71" s="133">
        <f t="shared" si="15"/>
        <v>-0.36296514866935459</v>
      </c>
    </row>
    <row r="72" spans="1:13" x14ac:dyDescent="0.3">
      <c r="A72" s="99">
        <v>43858</v>
      </c>
      <c r="B72" s="100">
        <v>33.384338</v>
      </c>
      <c r="C72" s="100">
        <f t="shared" si="9"/>
        <v>3.4988545920300318E-2</v>
      </c>
      <c r="D72" s="100">
        <f t="shared" si="10"/>
        <v>3.4390359912424347E-2</v>
      </c>
      <c r="E72" s="100">
        <f t="shared" si="8"/>
        <v>1.215055954573387</v>
      </c>
      <c r="F72" s="100">
        <f t="shared" si="11"/>
        <v>0.88782762451265962</v>
      </c>
      <c r="G72" s="100">
        <v>0.30717055531194087</v>
      </c>
      <c r="H72" s="131">
        <f t="shared" si="12"/>
        <v>-1.1803521308963325</v>
      </c>
      <c r="I72" s="100">
        <f t="array" ref="I72">INDEX($M$3:$M$253,ROWS(M72:$M$253))</f>
        <v>-1.0754575246144216</v>
      </c>
      <c r="J72" s="100">
        <v>70</v>
      </c>
      <c r="K72" s="100">
        <f t="shared" si="13"/>
        <v>0.55378486055776888</v>
      </c>
      <c r="L72" s="100">
        <f t="shared" si="14"/>
        <v>-1.2492332355218918</v>
      </c>
      <c r="M72" s="133">
        <f t="shared" si="15"/>
        <v>-0.36697142164389623</v>
      </c>
    </row>
    <row r="73" spans="1:13" x14ac:dyDescent="0.3">
      <c r="A73" s="99">
        <v>43859</v>
      </c>
      <c r="B73" s="100">
        <v>33.394196000000001</v>
      </c>
      <c r="C73" s="100">
        <f t="shared" si="9"/>
        <v>2.9528816776291933E-4</v>
      </c>
      <c r="D73" s="100">
        <f t="shared" si="10"/>
        <v>2.9524457879256927E-4</v>
      </c>
      <c r="E73" s="100">
        <f t="shared" si="8"/>
        <v>-1.5373815526534138E-2</v>
      </c>
      <c r="F73" s="100">
        <f t="shared" si="11"/>
        <v>0.49386697657063677</v>
      </c>
      <c r="G73" s="100">
        <v>0.30793959030081985</v>
      </c>
      <c r="H73" s="131">
        <f t="shared" si="12"/>
        <v>-1.1778516506325716</v>
      </c>
      <c r="I73" s="100">
        <f t="array" ref="I73">INDEX($M$3:$M$253,ROWS(M73:$M$253))</f>
        <v>-1.0648413696667576</v>
      </c>
      <c r="J73" s="100">
        <v>71</v>
      </c>
      <c r="K73" s="100">
        <f t="shared" si="13"/>
        <v>0.56175298804780871</v>
      </c>
      <c r="L73" s="100">
        <f t="shared" si="14"/>
        <v>-1.2598395054271132</v>
      </c>
      <c r="M73" s="133">
        <f t="shared" si="15"/>
        <v>-0.36808202992150046</v>
      </c>
    </row>
    <row r="74" spans="1:13" x14ac:dyDescent="0.3">
      <c r="A74" s="99">
        <v>43860</v>
      </c>
      <c r="B74" s="100">
        <v>33.561756000000003</v>
      </c>
      <c r="C74" s="100">
        <f t="shared" si="9"/>
        <v>5.0176383944084968E-3</v>
      </c>
      <c r="D74" s="100">
        <f t="shared" si="10"/>
        <v>5.0050919982308571E-3</v>
      </c>
      <c r="E74" s="100">
        <f t="shared" si="8"/>
        <v>0.15459588308858616</v>
      </c>
      <c r="F74" s="100">
        <f t="shared" si="11"/>
        <v>0.56143004210190184</v>
      </c>
      <c r="G74" s="100">
        <v>0.30852646384588006</v>
      </c>
      <c r="H74" s="131">
        <f t="shared" si="12"/>
        <v>-1.1759476569952685</v>
      </c>
      <c r="I74" s="100">
        <f t="array" ref="I74">INDEX($M$3:$M$253,ROWS(M74:$M$253))</f>
        <v>-1.0484303895726321</v>
      </c>
      <c r="J74" s="100">
        <v>72</v>
      </c>
      <c r="K74" s="100">
        <f t="shared" si="13"/>
        <v>0.56972111553784865</v>
      </c>
      <c r="L74" s="100">
        <f t="shared" si="14"/>
        <v>-1.2672751420685648</v>
      </c>
      <c r="M74" s="133">
        <f t="shared" si="15"/>
        <v>-0.36893039881337814</v>
      </c>
    </row>
    <row r="75" spans="1:13" x14ac:dyDescent="0.3">
      <c r="A75" s="99">
        <v>43861</v>
      </c>
      <c r="B75" s="100">
        <v>33.320270999999998</v>
      </c>
      <c r="C75" s="100">
        <f t="shared" si="9"/>
        <v>-7.1952433001420957E-3</v>
      </c>
      <c r="D75" s="100">
        <f t="shared" si="10"/>
        <v>-7.2212539067448376E-3</v>
      </c>
      <c r="E75" s="100">
        <f t="shared" si="8"/>
        <v>-0.2866303698163904</v>
      </c>
      <c r="F75" s="100">
        <f t="shared" si="11"/>
        <v>0.38719767897614099</v>
      </c>
      <c r="G75" s="100">
        <v>0.30968255242464615</v>
      </c>
      <c r="H75" s="131">
        <f t="shared" si="12"/>
        <v>-1.1722075306108086</v>
      </c>
      <c r="I75" s="100">
        <f t="array" ref="I75">INDEX($M$3:$M$253,ROWS(M75:$M$253))</f>
        <v>-1.0342073740458455</v>
      </c>
      <c r="J75" s="100">
        <v>73</v>
      </c>
      <c r="K75" s="100">
        <f t="shared" si="13"/>
        <v>0.57768924302788849</v>
      </c>
      <c r="L75" s="100">
        <f t="shared" si="14"/>
        <v>-1.2746221560765534</v>
      </c>
      <c r="M75" s="133">
        <f t="shared" si="15"/>
        <v>-0.37060371824031435</v>
      </c>
    </row>
    <row r="76" spans="1:13" x14ac:dyDescent="0.3">
      <c r="A76" s="99">
        <v>43865</v>
      </c>
      <c r="B76" s="100">
        <v>33.793388</v>
      </c>
      <c r="C76" s="100">
        <f t="shared" si="9"/>
        <v>1.4199074191203476E-2</v>
      </c>
      <c r="D76" s="100">
        <f t="shared" si="10"/>
        <v>1.4099211531987035E-2</v>
      </c>
      <c r="E76" s="100">
        <f t="shared" si="8"/>
        <v>0.48278586859490302</v>
      </c>
      <c r="F76" s="100">
        <f t="shared" si="11"/>
        <v>0.68537610717004482</v>
      </c>
      <c r="G76" s="100">
        <v>0.31134217706219314</v>
      </c>
      <c r="H76" s="131">
        <f t="shared" si="12"/>
        <v>-1.1668627238434979</v>
      </c>
      <c r="I76" s="100">
        <f t="array" ref="I76">INDEX($M$3:$M$253,ROWS(M76:$M$253))</f>
        <v>-1.03229960478275</v>
      </c>
      <c r="J76" s="100">
        <v>74</v>
      </c>
      <c r="K76" s="100">
        <f t="shared" si="13"/>
        <v>0.58565737051792832</v>
      </c>
      <c r="L76" s="100">
        <f t="shared" si="14"/>
        <v>-1.2879556267253325</v>
      </c>
      <c r="M76" s="133">
        <f t="shared" si="15"/>
        <v>-0.37301075986656568</v>
      </c>
    </row>
    <row r="77" spans="1:13" x14ac:dyDescent="0.3">
      <c r="A77" s="99">
        <v>43866</v>
      </c>
      <c r="B77" s="100">
        <v>33.492759999999997</v>
      </c>
      <c r="C77" s="100">
        <f t="shared" si="9"/>
        <v>-8.8960597854231827E-3</v>
      </c>
      <c r="D77" s="100">
        <f t="shared" si="10"/>
        <v>-8.9358659799833231E-3</v>
      </c>
      <c r="E77" s="100">
        <f t="shared" si="8"/>
        <v>-0.34850755422950008</v>
      </c>
      <c r="F77" s="100">
        <f t="shared" si="11"/>
        <v>0.36372952077698972</v>
      </c>
      <c r="G77" s="100">
        <v>0.31344521911064493</v>
      </c>
      <c r="H77" s="131">
        <f t="shared" si="12"/>
        <v>-1.1601306738568817</v>
      </c>
      <c r="I77" s="100">
        <f t="array" ref="I77">INDEX($M$3:$M$253,ROWS(M77:$M$253))</f>
        <v>-1.0313389798935779</v>
      </c>
      <c r="J77" s="100">
        <v>75</v>
      </c>
      <c r="K77" s="100">
        <f t="shared" si="13"/>
        <v>0.59362549800796816</v>
      </c>
      <c r="L77" s="100">
        <f t="shared" si="14"/>
        <v>-1.3009122645769662</v>
      </c>
      <c r="M77" s="133">
        <f t="shared" si="15"/>
        <v>-0.37606925959525322</v>
      </c>
    </row>
    <row r="78" spans="1:13" x14ac:dyDescent="0.3">
      <c r="A78" s="99">
        <v>43867</v>
      </c>
      <c r="B78" s="100">
        <v>32.654949000000002</v>
      </c>
      <c r="C78" s="100">
        <f t="shared" si="9"/>
        <v>-2.5014689741902241E-2</v>
      </c>
      <c r="D78" s="100">
        <f t="shared" si="10"/>
        <v>-2.5332874499740265E-2</v>
      </c>
      <c r="E78" s="100">
        <f t="shared" si="8"/>
        <v>-0.94024532152749751</v>
      </c>
      <c r="F78" s="100">
        <f t="shared" si="11"/>
        <v>0.1735458696634978</v>
      </c>
      <c r="G78" s="100">
        <v>0.31677642666611783</v>
      </c>
      <c r="H78" s="131">
        <f t="shared" si="12"/>
        <v>-1.1495590325866287</v>
      </c>
      <c r="I78" s="100">
        <f t="array" ref="I78">INDEX($M$3:$M$253,ROWS(M78:$M$253))</f>
        <v>-1.0092708298671513</v>
      </c>
      <c r="J78" s="100">
        <v>76</v>
      </c>
      <c r="K78" s="100">
        <f t="shared" si="13"/>
        <v>0.60159362549800799</v>
      </c>
      <c r="L78" s="100">
        <f t="shared" si="14"/>
        <v>-1.2987382837869357</v>
      </c>
      <c r="M78" s="133">
        <f t="shared" si="15"/>
        <v>-0.38093313280871238</v>
      </c>
    </row>
    <row r="79" spans="1:13" x14ac:dyDescent="0.3">
      <c r="A79" s="99">
        <v>43868</v>
      </c>
      <c r="B79" s="100">
        <v>32.694374000000003</v>
      </c>
      <c r="C79" s="100">
        <f t="shared" si="9"/>
        <v>1.2073208260101609E-3</v>
      </c>
      <c r="D79" s="100">
        <f t="shared" si="10"/>
        <v>1.2065926002974815E-3</v>
      </c>
      <c r="E79" s="100">
        <f t="shared" si="8"/>
        <v>1.751505214874825E-2</v>
      </c>
      <c r="F79" s="100">
        <f t="shared" si="11"/>
        <v>0.50698713759483327</v>
      </c>
      <c r="G79" s="100">
        <v>0.32694932636456897</v>
      </c>
      <c r="H79" s="131">
        <f t="shared" si="12"/>
        <v>-1.1179500853392044</v>
      </c>
      <c r="I79" s="100">
        <f t="array" ref="I79">INDEX($M$3:$M$253,ROWS(M79:$M$253))</f>
        <v>-1.0037161612167289</v>
      </c>
      <c r="J79" s="100">
        <v>77</v>
      </c>
      <c r="K79" s="100">
        <f t="shared" si="13"/>
        <v>0.60956175298804782</v>
      </c>
      <c r="L79" s="100">
        <f t="shared" si="14"/>
        <v>-1.2932865965062064</v>
      </c>
      <c r="M79" s="133">
        <f t="shared" si="15"/>
        <v>-0.39593465702271785</v>
      </c>
    </row>
    <row r="80" spans="1:13" x14ac:dyDescent="0.3">
      <c r="A80" s="99">
        <v>43871</v>
      </c>
      <c r="B80" s="100">
        <v>32.502170999999997</v>
      </c>
      <c r="C80" s="100">
        <f t="shared" si="9"/>
        <v>-5.8787790217365021E-3</v>
      </c>
      <c r="D80" s="100">
        <f t="shared" si="10"/>
        <v>-5.8961270667582536E-3</v>
      </c>
      <c r="E80" s="100">
        <f t="shared" si="8"/>
        <v>-0.23880898845066698</v>
      </c>
      <c r="F80" s="100">
        <f t="shared" si="11"/>
        <v>0.40562685004514742</v>
      </c>
      <c r="G80" s="100">
        <v>0.33832392009024886</v>
      </c>
      <c r="H80" s="131">
        <f t="shared" si="12"/>
        <v>-1.0837514989547621</v>
      </c>
      <c r="I80" s="100">
        <f t="array" ref="I80">INDEX($M$3:$M$253,ROWS(M80:$M$253))</f>
        <v>-0.9962603215365865</v>
      </c>
      <c r="J80" s="100">
        <v>78</v>
      </c>
      <c r="K80" s="100">
        <f t="shared" si="13"/>
        <v>0.61752988047808766</v>
      </c>
      <c r="L80" s="100">
        <f t="shared" si="14"/>
        <v>-1.2844694509010319</v>
      </c>
      <c r="M80" s="133">
        <f t="shared" si="15"/>
        <v>-0.41297914806629688</v>
      </c>
    </row>
    <row r="81" spans="1:13" x14ac:dyDescent="0.3">
      <c r="A81" s="99">
        <v>43872</v>
      </c>
      <c r="B81" s="100">
        <v>33.364623999999999</v>
      </c>
      <c r="C81" s="100">
        <f t="shared" si="9"/>
        <v>2.6535242830394434E-2</v>
      </c>
      <c r="D81" s="100">
        <f t="shared" si="10"/>
        <v>2.6189289893229321E-2</v>
      </c>
      <c r="E81" s="100">
        <f t="shared" si="8"/>
        <v>0.91909447740724937</v>
      </c>
      <c r="F81" s="100">
        <f t="shared" si="11"/>
        <v>0.82097692118792442</v>
      </c>
      <c r="G81" s="100">
        <v>0.34905605328285477</v>
      </c>
      <c r="H81" s="131">
        <f t="shared" si="12"/>
        <v>-1.0525227585506376</v>
      </c>
      <c r="I81" s="100">
        <f t="array" ref="I81">INDEX($M$3:$M$253,ROWS(M81:$M$253))</f>
        <v>-0.99010132671981566</v>
      </c>
      <c r="J81" s="100">
        <v>79</v>
      </c>
      <c r="K81" s="100">
        <f t="shared" si="13"/>
        <v>0.62549800796812749</v>
      </c>
      <c r="L81" s="100">
        <f t="shared" si="14"/>
        <v>-1.2776572963643871</v>
      </c>
      <c r="M81" s="133">
        <f t="shared" si="15"/>
        <v>-0.42933174383375394</v>
      </c>
    </row>
    <row r="82" spans="1:13" x14ac:dyDescent="0.3">
      <c r="A82" s="99">
        <v>43873</v>
      </c>
      <c r="B82" s="100">
        <v>33.591330999999997</v>
      </c>
      <c r="C82" s="100">
        <f t="shared" si="9"/>
        <v>6.7948315557220251E-3</v>
      </c>
      <c r="D82" s="100">
        <f t="shared" si="10"/>
        <v>6.7718507296155089E-3</v>
      </c>
      <c r="E82" s="100">
        <f t="shared" si="8"/>
        <v>0.21835494412731843</v>
      </c>
      <c r="F82" s="100">
        <f t="shared" si="11"/>
        <v>0.58642371606405486</v>
      </c>
      <c r="G82" s="100">
        <v>0.35553636978136588</v>
      </c>
      <c r="H82" s="131">
        <f t="shared" si="12"/>
        <v>-1.0341277289763395</v>
      </c>
      <c r="I82" s="100">
        <f t="array" ref="I82">INDEX($M$3:$M$253,ROWS(M82:$M$253))</f>
        <v>-0.98844623623861261</v>
      </c>
      <c r="J82" s="100">
        <v>80</v>
      </c>
      <c r="K82" s="100">
        <f t="shared" si="13"/>
        <v>0.63346613545816732</v>
      </c>
      <c r="L82" s="100">
        <f t="shared" si="14"/>
        <v>-1.2812321134230173</v>
      </c>
      <c r="M82" s="133">
        <f t="shared" si="15"/>
        <v>-0.43933688919807889</v>
      </c>
    </row>
    <row r="83" spans="1:13" x14ac:dyDescent="0.3">
      <c r="A83" s="99">
        <v>43874</v>
      </c>
      <c r="B83" s="100">
        <v>33.256207000000003</v>
      </c>
      <c r="C83" s="100">
        <f t="shared" si="9"/>
        <v>-9.976502568474932E-3</v>
      </c>
      <c r="D83" s="100">
        <f t="shared" si="10"/>
        <v>-1.0026601355848609E-2</v>
      </c>
      <c r="E83" s="100">
        <f t="shared" si="8"/>
        <v>-0.38787018036034471</v>
      </c>
      <c r="F83" s="100">
        <f t="shared" si="11"/>
        <v>0.34905605328285477</v>
      </c>
      <c r="G83" s="100">
        <v>0.35669241362375259</v>
      </c>
      <c r="H83" s="131">
        <f t="shared" si="12"/>
        <v>-1.0308814550695562</v>
      </c>
      <c r="I83" s="100">
        <f t="array" ref="I83">INDEX($M$3:$M$253,ROWS(M83:$M$253))</f>
        <v>-0.98017777547868423</v>
      </c>
      <c r="J83" s="100">
        <v>81</v>
      </c>
      <c r="K83" s="100">
        <f t="shared" si="13"/>
        <v>0.64143426294820716</v>
      </c>
      <c r="L83" s="100">
        <f t="shared" si="14"/>
        <v>-1.2899622952918992</v>
      </c>
      <c r="M83" s="133">
        <f t="shared" si="15"/>
        <v>-0.44113230772900169</v>
      </c>
    </row>
    <row r="84" spans="1:13" x14ac:dyDescent="0.3">
      <c r="A84" s="99">
        <v>43875</v>
      </c>
      <c r="B84" s="100">
        <v>32.457816999999999</v>
      </c>
      <c r="C84" s="100">
        <f t="shared" si="9"/>
        <v>-2.4007247729724734E-2</v>
      </c>
      <c r="D84" s="100">
        <f t="shared" si="10"/>
        <v>-2.4300118549203907E-2</v>
      </c>
      <c r="E84" s="100">
        <f t="shared" si="8"/>
        <v>-0.90297506582214981</v>
      </c>
      <c r="F84" s="100">
        <f t="shared" si="11"/>
        <v>0.1832695642404128</v>
      </c>
      <c r="G84" s="100">
        <v>0.35718699238612706</v>
      </c>
      <c r="H84" s="131">
        <f t="shared" si="12"/>
        <v>-1.0294958461352186</v>
      </c>
      <c r="I84" s="100">
        <f t="array" ref="I84">INDEX($M$3:$M$253,ROWS(M84:$M$253))</f>
        <v>-0.97228586183759391</v>
      </c>
      <c r="J84" s="100">
        <v>82</v>
      </c>
      <c r="K84" s="100">
        <f t="shared" si="13"/>
        <v>0.64940239043824699</v>
      </c>
      <c r="L84" s="100">
        <f t="shared" si="14"/>
        <v>-1.2999618262931014</v>
      </c>
      <c r="M84" s="133">
        <f t="shared" si="15"/>
        <v>-0.44190140945875378</v>
      </c>
    </row>
    <row r="85" spans="1:13" x14ac:dyDescent="0.3">
      <c r="A85" s="99">
        <v>43878</v>
      </c>
      <c r="B85" s="100">
        <v>32.428249000000001</v>
      </c>
      <c r="C85" s="100">
        <f t="shared" si="9"/>
        <v>-9.1096699448389717E-4</v>
      </c>
      <c r="D85" s="100">
        <f t="shared" si="10"/>
        <v>-9.1138217708066217E-4</v>
      </c>
      <c r="E85" s="100">
        <f t="shared" si="8"/>
        <v>-5.8918747617173535E-2</v>
      </c>
      <c r="F85" s="100">
        <f t="shared" si="11"/>
        <v>0.4765084127758612</v>
      </c>
      <c r="G85" s="100">
        <v>0.36150545653779181</v>
      </c>
      <c r="H85" s="131">
        <f t="shared" si="12"/>
        <v>-1.0174781433401328</v>
      </c>
      <c r="I85" s="100">
        <f t="array" ref="I85">INDEX($M$3:$M$253,ROWS(M85:$M$253))</f>
        <v>-0.96740362141797198</v>
      </c>
      <c r="J85" s="100">
        <v>83</v>
      </c>
      <c r="K85" s="100">
        <f t="shared" si="13"/>
        <v>0.65737051792828682</v>
      </c>
      <c r="L85" s="100">
        <f t="shared" si="14"/>
        <v>-1.3048027537254472</v>
      </c>
      <c r="M85" s="133">
        <f t="shared" si="15"/>
        <v>-0.44864214941574093</v>
      </c>
    </row>
    <row r="86" spans="1:13" x14ac:dyDescent="0.3">
      <c r="A86" s="99">
        <v>43879</v>
      </c>
      <c r="B86" s="100">
        <v>31.95513</v>
      </c>
      <c r="C86" s="100">
        <f t="shared" si="9"/>
        <v>-1.4589717748867637E-2</v>
      </c>
      <c r="D86" s="100">
        <f t="shared" si="10"/>
        <v>-1.4697194330476934E-2</v>
      </c>
      <c r="E86" s="100">
        <f t="shared" si="8"/>
        <v>-0.55642325852909624</v>
      </c>
      <c r="F86" s="100">
        <f t="shared" si="11"/>
        <v>0.2889607713231952</v>
      </c>
      <c r="G86" s="100">
        <v>0.36372952077698972</v>
      </c>
      <c r="H86" s="131">
        <f t="shared" si="12"/>
        <v>-1.0113447623507985</v>
      </c>
      <c r="I86" s="100">
        <f t="array" ref="I86">INDEX($M$3:$M$253,ROWS(M86:$M$253))</f>
        <v>-0.96470776755812782</v>
      </c>
      <c r="J86" s="100">
        <v>84</v>
      </c>
      <c r="K86" s="100">
        <f t="shared" si="13"/>
        <v>0.66533864541832666</v>
      </c>
      <c r="L86" s="100">
        <f t="shared" si="14"/>
        <v>-1.3147441135250624</v>
      </c>
      <c r="M86" s="133">
        <f t="shared" si="15"/>
        <v>-0.45213152425150116</v>
      </c>
    </row>
    <row r="87" spans="1:13" x14ac:dyDescent="0.3">
      <c r="A87" s="99">
        <v>43880</v>
      </c>
      <c r="B87" s="100">
        <v>31.275023999999998</v>
      </c>
      <c r="C87" s="100">
        <f t="shared" si="9"/>
        <v>-2.128315547456705E-2</v>
      </c>
      <c r="D87" s="100">
        <f t="shared" si="10"/>
        <v>-2.1512907576134131E-2</v>
      </c>
      <c r="E87" s="100">
        <f t="shared" si="8"/>
        <v>-0.80238976721688715</v>
      </c>
      <c r="F87" s="100">
        <f t="shared" si="11"/>
        <v>0.21116376521399371</v>
      </c>
      <c r="G87" s="100">
        <v>0.3676095000116516</v>
      </c>
      <c r="H87" s="131">
        <f t="shared" si="12"/>
        <v>-1.0007340454948985</v>
      </c>
      <c r="I87" s="100">
        <f t="array" ref="I87">INDEX($M$3:$M$253,ROWS(M87:$M$253))</f>
        <v>-0.89696990666606935</v>
      </c>
      <c r="J87" s="100">
        <v>85</v>
      </c>
      <c r="K87" s="100">
        <f t="shared" si="13"/>
        <v>0.67330677290836649</v>
      </c>
      <c r="L87" s="100">
        <f t="shared" si="14"/>
        <v>-1.2777369239649543</v>
      </c>
      <c r="M87" s="133">
        <f t="shared" si="15"/>
        <v>-0.45824819591596566</v>
      </c>
    </row>
    <row r="88" spans="1:13" x14ac:dyDescent="0.3">
      <c r="A88" s="99">
        <v>43881</v>
      </c>
      <c r="B88" s="100">
        <v>30.456925999999999</v>
      </c>
      <c r="C88" s="100">
        <f t="shared" si="9"/>
        <v>-2.6158189359023365E-2</v>
      </c>
      <c r="D88" s="100">
        <f t="shared" si="10"/>
        <v>-2.6506400602790126E-2</v>
      </c>
      <c r="E88" s="100">
        <f t="shared" si="8"/>
        <v>-0.98259571216417552</v>
      </c>
      <c r="F88" s="100">
        <f t="shared" si="11"/>
        <v>0.16290322779583591</v>
      </c>
      <c r="G88" s="100">
        <v>0.37543683249090515</v>
      </c>
      <c r="H88" s="131">
        <f t="shared" si="12"/>
        <v>-0.97966504432331536</v>
      </c>
      <c r="I88" s="100">
        <f t="array" ref="I88">INDEX($M$3:$M$253,ROWS(M88:$M$253))</f>
        <v>-0.89214065163212009</v>
      </c>
      <c r="J88" s="100">
        <v>86</v>
      </c>
      <c r="K88" s="100">
        <f t="shared" si="13"/>
        <v>0.68127490039840632</v>
      </c>
      <c r="L88" s="100">
        <f t="shared" si="14"/>
        <v>-1.275214239077209</v>
      </c>
      <c r="M88" s="133">
        <f t="shared" si="15"/>
        <v>-0.47070280559801453</v>
      </c>
    </row>
    <row r="89" spans="1:13" x14ac:dyDescent="0.3">
      <c r="A89" s="99">
        <v>43882</v>
      </c>
      <c r="B89" s="100">
        <v>31.659431000000001</v>
      </c>
      <c r="C89" s="100">
        <f t="shared" si="9"/>
        <v>3.9482152598065978E-2</v>
      </c>
      <c r="D89" s="100">
        <f t="shared" si="10"/>
        <v>3.872265895070811E-2</v>
      </c>
      <c r="E89" s="100">
        <f t="shared" si="8"/>
        <v>1.3714006290969383</v>
      </c>
      <c r="F89" s="100">
        <f t="shared" si="11"/>
        <v>0.91487494926282409</v>
      </c>
      <c r="G89" s="100">
        <v>0.37771930780819885</v>
      </c>
      <c r="H89" s="131">
        <f t="shared" si="12"/>
        <v>-0.97360393114163535</v>
      </c>
      <c r="I89" s="100">
        <f t="array" ref="I89">INDEX($M$3:$M$253,ROWS(M89:$M$253))</f>
        <v>-0.88761136449547695</v>
      </c>
      <c r="J89" s="100">
        <v>87</v>
      </c>
      <c r="K89" s="100">
        <f t="shared" si="13"/>
        <v>0.68924302788844627</v>
      </c>
      <c r="L89" s="100">
        <f t="shared" si="14"/>
        <v>-1.2828296659172129</v>
      </c>
      <c r="M89" s="133">
        <f t="shared" si="15"/>
        <v>-0.47436401441601539</v>
      </c>
    </row>
    <row r="90" spans="1:13" x14ac:dyDescent="0.3">
      <c r="A90" s="99">
        <v>43885</v>
      </c>
      <c r="B90" s="100">
        <v>31.846708</v>
      </c>
      <c r="C90" s="100">
        <f t="shared" si="9"/>
        <v>5.9153621554348668E-3</v>
      </c>
      <c r="D90" s="100">
        <f t="shared" si="10"/>
        <v>5.8979350918767952E-3</v>
      </c>
      <c r="E90" s="100">
        <f t="shared" si="8"/>
        <v>0.18681694207900471</v>
      </c>
      <c r="F90" s="100">
        <f t="shared" si="11"/>
        <v>0.5740979185419981</v>
      </c>
      <c r="G90" s="100">
        <v>0.38034736509790945</v>
      </c>
      <c r="H90" s="131">
        <f t="shared" si="12"/>
        <v>-0.96667032513503381</v>
      </c>
      <c r="I90" s="100">
        <f t="array" ref="I90">INDEX($M$3:$M$253,ROWS(M90:$M$253))</f>
        <v>-0.88291329801235507</v>
      </c>
      <c r="J90" s="100">
        <v>88</v>
      </c>
      <c r="K90" s="100">
        <f t="shared" si="13"/>
        <v>0.6972111553784861</v>
      </c>
      <c r="L90" s="100">
        <f t="shared" si="14"/>
        <v>-1.2895503348637174</v>
      </c>
      <c r="M90" s="133">
        <f t="shared" si="15"/>
        <v>-0.47859622423775355</v>
      </c>
    </row>
    <row r="91" spans="1:13" x14ac:dyDescent="0.3">
      <c r="A91" s="99">
        <v>43886</v>
      </c>
      <c r="B91" s="100">
        <v>30.949757000000002</v>
      </c>
      <c r="C91" s="100">
        <f t="shared" si="9"/>
        <v>-2.8164637927411418E-2</v>
      </c>
      <c r="D91" s="100">
        <f t="shared" si="10"/>
        <v>-2.8568869451965691E-2</v>
      </c>
      <c r="E91" s="100">
        <f t="shared" si="8"/>
        <v>-1.0570264054496181</v>
      </c>
      <c r="F91" s="100">
        <f t="shared" si="11"/>
        <v>0.14524976825882799</v>
      </c>
      <c r="G91" s="100">
        <v>0.38697160205188547</v>
      </c>
      <c r="H91" s="131">
        <f t="shared" si="12"/>
        <v>-0.9494039683556682</v>
      </c>
      <c r="I91" s="100">
        <f t="array" ref="I91">INDEX($M$3:$M$253,ROWS(M91:$M$253))</f>
        <v>-0.87617475652558974</v>
      </c>
      <c r="J91" s="100">
        <v>89</v>
      </c>
      <c r="K91" s="100">
        <f t="shared" si="13"/>
        <v>0.70517928286852594</v>
      </c>
      <c r="L91" s="100">
        <f t="shared" si="14"/>
        <v>-1.2873602960318034</v>
      </c>
      <c r="M91" s="133">
        <f t="shared" si="15"/>
        <v>-0.4893440179393177</v>
      </c>
    </row>
    <row r="92" spans="1:13" x14ac:dyDescent="0.3">
      <c r="A92" s="99">
        <v>43887</v>
      </c>
      <c r="B92" s="100">
        <v>31.077891999999999</v>
      </c>
      <c r="C92" s="100">
        <f t="shared" si="9"/>
        <v>4.1400971258027663E-3</v>
      </c>
      <c r="D92" s="100">
        <f t="shared" si="10"/>
        <v>4.1315505048040288E-3</v>
      </c>
      <c r="E92" s="100">
        <f t="shared" si="8"/>
        <v>0.12307138321778827</v>
      </c>
      <c r="F92" s="100">
        <f t="shared" si="11"/>
        <v>0.54897471406855047</v>
      </c>
      <c r="G92" s="100">
        <v>0.38719767897614099</v>
      </c>
      <c r="H92" s="131">
        <f t="shared" si="12"/>
        <v>-0.94881991797748266</v>
      </c>
      <c r="I92" s="100">
        <f t="array" ref="I92">INDEX($M$3:$M$253,ROWS(M92:$M$253))</f>
        <v>-0.87472107491107054</v>
      </c>
      <c r="J92" s="100">
        <v>90</v>
      </c>
      <c r="K92" s="100">
        <f t="shared" si="13"/>
        <v>0.71314741035856577</v>
      </c>
      <c r="L92" s="100">
        <f t="shared" si="14"/>
        <v>-1.3004535367611594</v>
      </c>
      <c r="M92" s="133">
        <f t="shared" si="15"/>
        <v>-0.48971287299135685</v>
      </c>
    </row>
    <row r="93" spans="1:13" x14ac:dyDescent="0.3">
      <c r="A93" s="99">
        <v>43888</v>
      </c>
      <c r="B93" s="100">
        <v>29.697966000000001</v>
      </c>
      <c r="C93" s="100">
        <f t="shared" si="9"/>
        <v>-4.4402175025255786E-2</v>
      </c>
      <c r="D93" s="100">
        <f t="shared" si="10"/>
        <v>-4.5418139616429695E-2</v>
      </c>
      <c r="E93" s="100">
        <f t="shared" si="8"/>
        <v>-1.6650854605941772</v>
      </c>
      <c r="F93" s="100">
        <f t="shared" si="11"/>
        <v>4.7947853506928699E-2</v>
      </c>
      <c r="G93" s="100">
        <v>0.39489456206150325</v>
      </c>
      <c r="H93" s="131">
        <f t="shared" si="12"/>
        <v>-0.92913648120343162</v>
      </c>
      <c r="I93" s="100">
        <f t="array" ref="I93">INDEX($M$3:$M$253,ROWS(M93:$M$253))</f>
        <v>-0.87004654832421091</v>
      </c>
      <c r="J93" s="100">
        <v>91</v>
      </c>
      <c r="K93" s="100">
        <f t="shared" si="13"/>
        <v>0.7211155378486056</v>
      </c>
      <c r="L93" s="100">
        <f t="shared" si="14"/>
        <v>-1.2974188380259095</v>
      </c>
      <c r="M93" s="133">
        <f t="shared" si="15"/>
        <v>-0.50235255855157734</v>
      </c>
    </row>
    <row r="94" spans="1:13" x14ac:dyDescent="0.3">
      <c r="A94" s="99">
        <v>43889</v>
      </c>
      <c r="B94" s="100">
        <v>29.264277</v>
      </c>
      <c r="C94" s="100">
        <f t="shared" si="9"/>
        <v>-1.4603323338709506E-2</v>
      </c>
      <c r="D94" s="100">
        <f t="shared" si="10"/>
        <v>-1.4711001456314965E-2</v>
      </c>
      <c r="E94" s="100">
        <f t="shared" si="8"/>
        <v>-0.55692153221153984</v>
      </c>
      <c r="F94" s="100">
        <f t="shared" si="11"/>
        <v>0.28879052116555159</v>
      </c>
      <c r="G94" s="100">
        <v>0.39735405042751609</v>
      </c>
      <c r="H94" s="131">
        <f t="shared" si="12"/>
        <v>-0.92292758104650352</v>
      </c>
      <c r="I94" s="100">
        <f t="array" ref="I94">INDEX($M$3:$M$253,ROWS(M94:$M$253))</f>
        <v>-0.8660739144433024</v>
      </c>
      <c r="J94" s="100">
        <v>92</v>
      </c>
      <c r="K94" s="100">
        <f t="shared" si="13"/>
        <v>0.72908366533864544</v>
      </c>
      <c r="L94" s="100">
        <f t="shared" si="14"/>
        <v>-1.3043317676280259</v>
      </c>
      <c r="M94" s="133">
        <f t="shared" si="15"/>
        <v>-0.50642540299835737</v>
      </c>
    </row>
    <row r="95" spans="1:13" x14ac:dyDescent="0.3">
      <c r="A95" s="99">
        <v>43892</v>
      </c>
      <c r="B95" s="100">
        <v>30.397787000000001</v>
      </c>
      <c r="C95" s="100">
        <f t="shared" si="9"/>
        <v>3.8733572676338479E-2</v>
      </c>
      <c r="D95" s="100">
        <f t="shared" si="10"/>
        <v>3.8002252551123362E-2</v>
      </c>
      <c r="E95" s="100">
        <f t="shared" si="8"/>
        <v>1.3454024920633554</v>
      </c>
      <c r="F95" s="100">
        <f t="shared" si="11"/>
        <v>0.91075235453676495</v>
      </c>
      <c r="G95" s="100">
        <v>0.40242709875214316</v>
      </c>
      <c r="H95" s="131">
        <f t="shared" si="12"/>
        <v>-0.91024131964061639</v>
      </c>
      <c r="I95" s="100">
        <f t="array" ref="I95">INDEX($M$3:$M$253,ROWS(M95:$M$253))</f>
        <v>-0.85947214764677515</v>
      </c>
      <c r="J95" s="100">
        <v>93</v>
      </c>
      <c r="K95" s="100">
        <f t="shared" si="13"/>
        <v>0.73705179282868527</v>
      </c>
      <c r="L95" s="100">
        <f t="shared" si="14"/>
        <v>-1.3043704838572407</v>
      </c>
      <c r="M95" s="133">
        <f t="shared" si="15"/>
        <v>-0.51487899216247768</v>
      </c>
    </row>
    <row r="96" spans="1:13" x14ac:dyDescent="0.3">
      <c r="A96" s="99">
        <v>43893</v>
      </c>
      <c r="B96" s="100">
        <v>30.713197999999998</v>
      </c>
      <c r="C96" s="100">
        <f t="shared" si="9"/>
        <v>1.0376117182477662E-2</v>
      </c>
      <c r="D96" s="100">
        <f t="shared" si="10"/>
        <v>1.0322654781988938E-2</v>
      </c>
      <c r="E96" s="100">
        <f t="shared" si="8"/>
        <v>0.34649690731117849</v>
      </c>
      <c r="F96" s="100">
        <f t="shared" si="11"/>
        <v>0.63551534597759052</v>
      </c>
      <c r="G96" s="100">
        <v>0.40245437435733872</v>
      </c>
      <c r="H96" s="131">
        <f t="shared" si="12"/>
        <v>-0.91017354418269547</v>
      </c>
      <c r="I96" s="100">
        <f t="array" ref="I96">INDEX($M$3:$M$253,ROWS(M96:$M$253))</f>
        <v>-0.85354581486603409</v>
      </c>
      <c r="J96" s="100">
        <v>94</v>
      </c>
      <c r="K96" s="100">
        <f t="shared" si="13"/>
        <v>0.7450199203187251</v>
      </c>
      <c r="L96" s="100">
        <f t="shared" si="14"/>
        <v>-1.3140060563430773</v>
      </c>
      <c r="M96" s="133">
        <f t="shared" si="15"/>
        <v>-0.51492463718359749</v>
      </c>
    </row>
    <row r="97" spans="1:13" x14ac:dyDescent="0.3">
      <c r="A97" s="99">
        <v>43894</v>
      </c>
      <c r="B97" s="100">
        <v>31.560866999999998</v>
      </c>
      <c r="C97" s="100">
        <f t="shared" si="9"/>
        <v>2.7599502988910452E-2</v>
      </c>
      <c r="D97" s="100">
        <f t="shared" si="10"/>
        <v>2.7225502591456639E-2</v>
      </c>
      <c r="E97" s="100">
        <f t="shared" si="8"/>
        <v>0.95648948075533302</v>
      </c>
      <c r="F97" s="100">
        <f t="shared" si="11"/>
        <v>0.83058750179998364</v>
      </c>
      <c r="G97" s="100">
        <v>0.40562685004514742</v>
      </c>
      <c r="H97" s="131">
        <f t="shared" si="12"/>
        <v>-0.90232163056001446</v>
      </c>
      <c r="I97" s="100">
        <f t="array" ref="I97">INDEX($M$3:$M$253,ROWS(M97:$M$253))</f>
        <v>-0.85176303245969032</v>
      </c>
      <c r="J97" s="100">
        <v>95</v>
      </c>
      <c r="K97" s="100">
        <f t="shared" si="13"/>
        <v>0.75298804780876494</v>
      </c>
      <c r="L97" s="100">
        <f t="shared" si="14"/>
        <v>-1.3208047860985028</v>
      </c>
      <c r="M97" s="133">
        <f t="shared" si="15"/>
        <v>-0.52024795827642834</v>
      </c>
    </row>
    <row r="98" spans="1:13" x14ac:dyDescent="0.3">
      <c r="A98" s="99">
        <v>43895</v>
      </c>
      <c r="B98" s="100">
        <v>30.496352999999999</v>
      </c>
      <c r="C98" s="100">
        <f t="shared" si="9"/>
        <v>-3.3728921325260175E-2</v>
      </c>
      <c r="D98" s="100">
        <f t="shared" si="10"/>
        <v>-3.4310864389868051E-2</v>
      </c>
      <c r="E98" s="100">
        <f t="shared" si="8"/>
        <v>-1.2642444025798112</v>
      </c>
      <c r="F98" s="100">
        <f t="shared" si="11"/>
        <v>0.10307115904396659</v>
      </c>
      <c r="G98" s="100">
        <v>0.40578428658462184</v>
      </c>
      <c r="H98" s="131">
        <f t="shared" si="12"/>
        <v>-0.90193357440859412</v>
      </c>
      <c r="I98" s="100">
        <f t="array" ref="I98">INDEX($M$3:$M$253,ROWS(M98:$M$253))</f>
        <v>-0.85087158283191788</v>
      </c>
      <c r="J98" s="100">
        <v>96</v>
      </c>
      <c r="K98" s="100">
        <f t="shared" si="13"/>
        <v>0.76095617529880477</v>
      </c>
      <c r="L98" s="100">
        <f t="shared" si="14"/>
        <v>-1.3338079084977601</v>
      </c>
      <c r="M98" s="133">
        <f t="shared" si="15"/>
        <v>-0.52051287164596594</v>
      </c>
    </row>
    <row r="99" spans="1:13" x14ac:dyDescent="0.3">
      <c r="A99" s="99">
        <v>43896</v>
      </c>
      <c r="B99" s="100">
        <v>29.471264000000001</v>
      </c>
      <c r="C99" s="100">
        <f t="shared" si="9"/>
        <v>-3.3613494702136926E-2</v>
      </c>
      <c r="D99" s="100">
        <f t="shared" si="10"/>
        <v>-3.4191415787883178E-2</v>
      </c>
      <c r="E99" s="100">
        <f t="shared" si="8"/>
        <v>-1.2599337230457834</v>
      </c>
      <c r="F99" s="100">
        <f t="shared" si="11"/>
        <v>0.10384663607178464</v>
      </c>
      <c r="G99" s="100">
        <v>0.40635318350143351</v>
      </c>
      <c r="H99" s="131">
        <f t="shared" si="12"/>
        <v>-0.9005325874308544</v>
      </c>
      <c r="I99" s="100">
        <f t="array" ref="I99">INDEX($M$3:$M$253,ROWS(M99:$M$253))</f>
        <v>-0.84257786804964452</v>
      </c>
      <c r="J99" s="100">
        <v>97</v>
      </c>
      <c r="K99" s="100">
        <f t="shared" si="13"/>
        <v>0.7689243027888446</v>
      </c>
      <c r="L99" s="100">
        <f t="shared" si="14"/>
        <v>-1.3403199916642878</v>
      </c>
      <c r="M99" s="133">
        <f t="shared" si="15"/>
        <v>-0.52147072147451257</v>
      </c>
    </row>
    <row r="100" spans="1:13" x14ac:dyDescent="0.3">
      <c r="A100" s="99">
        <v>43899</v>
      </c>
      <c r="B100" s="100">
        <v>26.563566000000002</v>
      </c>
      <c r="C100" s="100">
        <f t="shared" si="9"/>
        <v>-9.8662140856937808E-2</v>
      </c>
      <c r="D100" s="100">
        <f t="shared" si="10"/>
        <v>-0.10387510926139391</v>
      </c>
      <c r="E100" s="100">
        <f t="shared" si="8"/>
        <v>-3.7746895788721302</v>
      </c>
      <c r="F100" s="100">
        <f t="shared" si="11"/>
        <v>8.0103517234105469E-5</v>
      </c>
      <c r="G100" s="100">
        <v>0.40825909917800574</v>
      </c>
      <c r="H100" s="131">
        <f t="shared" si="12"/>
        <v>-0.89585325913008096</v>
      </c>
      <c r="I100" s="100">
        <f t="array" ref="I100">INDEX($M$3:$M$253,ROWS(M100:$M$253))</f>
        <v>-0.8261768698126184</v>
      </c>
      <c r="J100" s="100">
        <v>98</v>
      </c>
      <c r="K100" s="100">
        <f t="shared" si="13"/>
        <v>0.77689243027888444</v>
      </c>
      <c r="L100" s="100">
        <f t="shared" si="14"/>
        <v>-1.3378321718877544</v>
      </c>
      <c r="M100" s="133">
        <f t="shared" si="15"/>
        <v>-0.52468640743293471</v>
      </c>
    </row>
    <row r="101" spans="1:13" x14ac:dyDescent="0.3">
      <c r="A101" s="99">
        <v>43900</v>
      </c>
      <c r="B101" s="100">
        <v>27.706931999999998</v>
      </c>
      <c r="C101" s="100">
        <f t="shared" si="9"/>
        <v>4.3042639681735384E-2</v>
      </c>
      <c r="D101" s="100">
        <f t="shared" si="10"/>
        <v>4.2142056948804518E-2</v>
      </c>
      <c r="E101" s="100">
        <f t="shared" si="8"/>
        <v>1.4948003903679534</v>
      </c>
      <c r="F101" s="100">
        <f t="shared" si="11"/>
        <v>0.93251672778201966</v>
      </c>
      <c r="G101" s="100">
        <v>0.41385453280771112</v>
      </c>
      <c r="H101" s="131">
        <f t="shared" si="12"/>
        <v>-0.8822407369314188</v>
      </c>
      <c r="I101" s="100">
        <f t="array" ref="I101">INDEX($M$3:$M$253,ROWS(M101:$M$253))</f>
        <v>-0.82423594078864193</v>
      </c>
      <c r="J101" s="100">
        <v>99</v>
      </c>
      <c r="K101" s="100">
        <f t="shared" si="13"/>
        <v>0.78486055776892427</v>
      </c>
      <c r="L101" s="100">
        <f t="shared" si="14"/>
        <v>-1.3393462370950278</v>
      </c>
      <c r="M101" s="133">
        <f t="shared" si="15"/>
        <v>-0.53418728268145876</v>
      </c>
    </row>
    <row r="102" spans="1:13" x14ac:dyDescent="0.3">
      <c r="A102" s="99">
        <v>43901</v>
      </c>
      <c r="B102" s="100">
        <v>27.549226999999998</v>
      </c>
      <c r="C102" s="100">
        <f t="shared" si="9"/>
        <v>-5.6918968870317554E-3</v>
      </c>
      <c r="D102" s="100">
        <f t="shared" si="10"/>
        <v>-5.7081574638251356E-3</v>
      </c>
      <c r="E102" s="100">
        <f t="shared" si="8"/>
        <v>-0.2320255124876269</v>
      </c>
      <c r="F102" s="100">
        <f t="shared" si="11"/>
        <v>0.40825909917800574</v>
      </c>
      <c r="G102" s="100">
        <v>0.42528741583033414</v>
      </c>
      <c r="H102" s="131">
        <f t="shared" si="12"/>
        <v>-0.85499006608498884</v>
      </c>
      <c r="I102" s="100">
        <f t="array" ref="I102">INDEX($M$3:$M$253,ROWS(M102:$M$253))</f>
        <v>-0.81025593841413979</v>
      </c>
      <c r="J102" s="100">
        <v>100</v>
      </c>
      <c r="K102" s="100">
        <f t="shared" si="13"/>
        <v>0.79282868525896411</v>
      </c>
      <c r="L102" s="100">
        <f t="shared" si="14"/>
        <v>-1.3202548003797872</v>
      </c>
      <c r="M102" s="133">
        <f t="shared" si="15"/>
        <v>-0.55388521677122438</v>
      </c>
    </row>
    <row r="103" spans="1:13" x14ac:dyDescent="0.3">
      <c r="A103" s="99">
        <v>43902</v>
      </c>
      <c r="B103" s="100">
        <v>27.667504999999998</v>
      </c>
      <c r="C103" s="100">
        <f t="shared" si="9"/>
        <v>4.2933328038567975E-3</v>
      </c>
      <c r="D103" s="100">
        <f t="shared" si="10"/>
        <v>4.2841427451719176E-3</v>
      </c>
      <c r="E103" s="100">
        <f t="shared" si="8"/>
        <v>0.12857815547527027</v>
      </c>
      <c r="F103" s="100">
        <f t="shared" si="11"/>
        <v>0.55115427389363636</v>
      </c>
      <c r="G103" s="100">
        <v>0.42554229325200177</v>
      </c>
      <c r="H103" s="131">
        <f t="shared" si="12"/>
        <v>-0.85439093931127374</v>
      </c>
      <c r="I103" s="100">
        <f t="array" ref="I103">INDEX($M$3:$M$253,ROWS(M103:$M$253))</f>
        <v>-0.8063064223048203</v>
      </c>
      <c r="J103" s="100">
        <v>101</v>
      </c>
      <c r="K103" s="100">
        <f t="shared" si="13"/>
        <v>0.80079681274900394</v>
      </c>
      <c r="L103" s="100">
        <f t="shared" si="14"/>
        <v>-1.3298811541228481</v>
      </c>
      <c r="M103" s="133">
        <f t="shared" si="15"/>
        <v>-0.55432880190018452</v>
      </c>
    </row>
    <row r="104" spans="1:13" x14ac:dyDescent="0.3">
      <c r="A104" s="99">
        <v>43903</v>
      </c>
      <c r="B104" s="100">
        <v>29.067143999999999</v>
      </c>
      <c r="C104" s="100">
        <f t="shared" si="9"/>
        <v>5.0587828573628091E-2</v>
      </c>
      <c r="D104" s="100">
        <f t="shared" si="10"/>
        <v>4.9349844256097668E-2</v>
      </c>
      <c r="E104" s="100">
        <f t="shared" si="8"/>
        <v>1.7549161281403283</v>
      </c>
      <c r="F104" s="100">
        <f t="shared" si="11"/>
        <v>0.96036317248436842</v>
      </c>
      <c r="G104" s="100">
        <v>0.42593742630928993</v>
      </c>
      <c r="H104" s="131">
        <f t="shared" si="12"/>
        <v>-0.85346283009957036</v>
      </c>
      <c r="I104" s="100">
        <f t="array" ref="I104">INDEX($M$3:$M$253,ROWS(M104:$M$253))</f>
        <v>-0.80458335067461351</v>
      </c>
      <c r="J104" s="100">
        <v>102</v>
      </c>
      <c r="K104" s="100">
        <f t="shared" si="13"/>
        <v>0.80876494023904377</v>
      </c>
      <c r="L104" s="100">
        <f t="shared" si="14"/>
        <v>-1.3409696203074075</v>
      </c>
      <c r="M104" s="133">
        <f t="shared" si="15"/>
        <v>-0.55501687520564968</v>
      </c>
    </row>
    <row r="105" spans="1:13" x14ac:dyDescent="0.3">
      <c r="A105" s="99">
        <v>43907</v>
      </c>
      <c r="B105" s="100">
        <v>31.008896</v>
      </c>
      <c r="C105" s="100">
        <f t="shared" si="9"/>
        <v>6.6802297466858063E-2</v>
      </c>
      <c r="D105" s="100">
        <f t="shared" si="10"/>
        <v>6.4665666929381832E-2</v>
      </c>
      <c r="E105" s="100">
        <f t="shared" si="8"/>
        <v>2.3076358941940671</v>
      </c>
      <c r="F105" s="100">
        <f t="shared" si="11"/>
        <v>0.98949030182735354</v>
      </c>
      <c r="G105" s="100">
        <v>0.4283648097470581</v>
      </c>
      <c r="H105" s="131">
        <f t="shared" si="12"/>
        <v>-0.84778008723007792</v>
      </c>
      <c r="I105" s="100">
        <f t="array" ref="I105">INDEX($M$3:$M$253,ROWS(M105:$M$253))</f>
        <v>-0.80389706633175384</v>
      </c>
      <c r="J105" s="100">
        <v>103</v>
      </c>
      <c r="K105" s="100">
        <f t="shared" si="13"/>
        <v>0.81673306772908372</v>
      </c>
      <c r="L105" s="100">
        <f t="shared" si="14"/>
        <v>-1.3489793485265957</v>
      </c>
      <c r="M105" s="133">
        <f t="shared" si="15"/>
        <v>-0.55925427034813269</v>
      </c>
    </row>
    <row r="106" spans="1:13" x14ac:dyDescent="0.3">
      <c r="A106" s="99">
        <v>43908</v>
      </c>
      <c r="B106" s="100">
        <v>30.585062000000001</v>
      </c>
      <c r="C106" s="100">
        <f t="shared" si="9"/>
        <v>-1.3668142200225386E-2</v>
      </c>
      <c r="D106" s="100">
        <f t="shared" si="10"/>
        <v>-1.3762411229755651E-2</v>
      </c>
      <c r="E106" s="100">
        <f t="shared" si="8"/>
        <v>-0.52268866210791254</v>
      </c>
      <c r="F106" s="100">
        <f t="shared" si="11"/>
        <v>0.30059546475249177</v>
      </c>
      <c r="G106" s="100">
        <v>0.42935377900869476</v>
      </c>
      <c r="H106" s="131">
        <f t="shared" si="12"/>
        <v>-0.84547404020517347</v>
      </c>
      <c r="I106" s="100">
        <f t="array" ref="I106">INDEX($M$3:$M$253,ROWS(M106:$M$253))</f>
        <v>-0.80107604469986782</v>
      </c>
      <c r="J106" s="100">
        <v>104</v>
      </c>
      <c r="K106" s="100">
        <f t="shared" si="13"/>
        <v>0.82470119521912355</v>
      </c>
      <c r="L106" s="100">
        <f t="shared" si="14"/>
        <v>-1.3579118230093368</v>
      </c>
      <c r="M106" s="133">
        <f t="shared" si="15"/>
        <v>-0.56098583929253887</v>
      </c>
    </row>
    <row r="107" spans="1:13" x14ac:dyDescent="0.3">
      <c r="A107" s="99">
        <v>43909</v>
      </c>
      <c r="B107" s="100">
        <v>31.156745999999998</v>
      </c>
      <c r="C107" s="100">
        <f t="shared" si="9"/>
        <v>1.8691608341352861E-2</v>
      </c>
      <c r="D107" s="100">
        <f t="shared" si="10"/>
        <v>1.8519066964712168E-2</v>
      </c>
      <c r="E107" s="100">
        <f t="shared" si="8"/>
        <v>0.64229029175778518</v>
      </c>
      <c r="F107" s="100">
        <f t="shared" si="11"/>
        <v>0.73965764171779558</v>
      </c>
      <c r="G107" s="100">
        <v>0.4307806078646238</v>
      </c>
      <c r="H107" s="131">
        <f t="shared" si="12"/>
        <v>-0.84215634895489533</v>
      </c>
      <c r="I107" s="100">
        <f t="array" ref="I107">INDEX($M$3:$M$253,ROWS(M107:$M$253))</f>
        <v>-0.79623187468426826</v>
      </c>
      <c r="J107" s="100">
        <v>105</v>
      </c>
      <c r="K107" s="100">
        <f t="shared" si="13"/>
        <v>0.83266932270916338</v>
      </c>
      <c r="L107" s="100">
        <f t="shared" si="14"/>
        <v>-1.3642356125122916</v>
      </c>
      <c r="M107" s="133">
        <f t="shared" si="15"/>
        <v>-0.56348934424035513</v>
      </c>
    </row>
    <row r="108" spans="1:13" x14ac:dyDescent="0.3">
      <c r="A108" s="99">
        <v>43910</v>
      </c>
      <c r="B108" s="100">
        <v>29.964093999999999</v>
      </c>
      <c r="C108" s="100">
        <f t="shared" si="9"/>
        <v>-3.8279093715370638E-2</v>
      </c>
      <c r="D108" s="100">
        <f t="shared" si="10"/>
        <v>-3.9030988616105017E-2</v>
      </c>
      <c r="E108" s="100">
        <f t="shared" si="8"/>
        <v>-1.4345849721804942</v>
      </c>
      <c r="F108" s="100">
        <f t="shared" si="11"/>
        <v>7.5702699727414169E-2</v>
      </c>
      <c r="G108" s="100">
        <v>0.4335602833527018</v>
      </c>
      <c r="H108" s="131">
        <f t="shared" si="12"/>
        <v>-0.83572443048580758</v>
      </c>
      <c r="I108" s="100">
        <f t="array" ref="I108">INDEX($M$3:$M$253,ROWS(M108:$M$253))</f>
        <v>-0.78499937045898849</v>
      </c>
      <c r="J108" s="100">
        <v>106</v>
      </c>
      <c r="K108" s="100">
        <f t="shared" si="13"/>
        <v>0.84063745019920322</v>
      </c>
      <c r="L108" s="100">
        <f t="shared" si="14"/>
        <v>-1.3624411235033944</v>
      </c>
      <c r="M108" s="133">
        <f t="shared" si="15"/>
        <v>-0.56838461786167749</v>
      </c>
    </row>
    <row r="109" spans="1:13" x14ac:dyDescent="0.3">
      <c r="A109" s="99">
        <v>43913</v>
      </c>
      <c r="B109" s="100">
        <v>29.126282</v>
      </c>
      <c r="C109" s="100">
        <f t="shared" si="9"/>
        <v>-2.7960531695034763E-2</v>
      </c>
      <c r="D109" s="100">
        <f t="shared" si="10"/>
        <v>-2.8358870094047056E-2</v>
      </c>
      <c r="E109" s="100">
        <f t="shared" si="8"/>
        <v>-1.0494479162978281</v>
      </c>
      <c r="F109" s="100">
        <f t="shared" si="11"/>
        <v>0.14698600734515452</v>
      </c>
      <c r="G109" s="100">
        <v>0.43402221463414986</v>
      </c>
      <c r="H109" s="131">
        <f t="shared" si="12"/>
        <v>-0.83465956039870814</v>
      </c>
      <c r="I109" s="100">
        <f t="array" ref="I109">INDEX($M$3:$M$253,ROWS(M109:$M$253))</f>
        <v>-0.78387149005610868</v>
      </c>
      <c r="J109" s="100">
        <v>107</v>
      </c>
      <c r="K109" s="100">
        <f t="shared" si="13"/>
        <v>0.84860557768924305</v>
      </c>
      <c r="L109" s="100">
        <f t="shared" si="14"/>
        <v>-1.373494477079187</v>
      </c>
      <c r="M109" s="133">
        <f t="shared" si="15"/>
        <v>-0.56920045001942499</v>
      </c>
    </row>
    <row r="110" spans="1:13" x14ac:dyDescent="0.3">
      <c r="A110" s="99">
        <v>43914</v>
      </c>
      <c r="B110" s="100">
        <v>31.531296000000001</v>
      </c>
      <c r="C110" s="100">
        <f t="shared" si="9"/>
        <v>8.257195339933876E-2</v>
      </c>
      <c r="D110" s="100">
        <f t="shared" si="10"/>
        <v>7.9339648338467197E-2</v>
      </c>
      <c r="E110" s="100">
        <f t="shared" si="8"/>
        <v>2.8371927939128221</v>
      </c>
      <c r="F110" s="100">
        <f t="shared" si="11"/>
        <v>0.99772439394839529</v>
      </c>
      <c r="G110" s="100">
        <v>0.43437355402563271</v>
      </c>
      <c r="H110" s="131">
        <f t="shared" si="12"/>
        <v>-0.83385039153047391</v>
      </c>
      <c r="I110" s="100">
        <f t="array" ref="I110">INDEX($M$3:$M$253,ROWS(M110:$M$253))</f>
        <v>-0.78228776852417492</v>
      </c>
      <c r="J110" s="100">
        <v>108</v>
      </c>
      <c r="K110" s="100">
        <f t="shared" si="13"/>
        <v>0.85657370517928288</v>
      </c>
      <c r="L110" s="100">
        <f t="shared" si="14"/>
        <v>-1.3843414518396395</v>
      </c>
      <c r="M110" s="133">
        <f t="shared" si="15"/>
        <v>-0.5698214081124432</v>
      </c>
    </row>
    <row r="111" spans="1:13" x14ac:dyDescent="0.3">
      <c r="A111" s="99">
        <v>43915</v>
      </c>
      <c r="B111" s="100">
        <v>33.906742000000001</v>
      </c>
      <c r="C111" s="100">
        <f t="shared" si="9"/>
        <v>7.5336135882267508E-2</v>
      </c>
      <c r="D111" s="100">
        <f t="shared" si="10"/>
        <v>7.2633297245647196E-2</v>
      </c>
      <c r="E111" s="100">
        <f t="shared" si="8"/>
        <v>2.5951729634297056</v>
      </c>
      <c r="F111" s="100">
        <f t="shared" si="11"/>
        <v>0.99527283358434582</v>
      </c>
      <c r="G111" s="100">
        <v>0.43451655204684669</v>
      </c>
      <c r="H111" s="131">
        <f t="shared" si="12"/>
        <v>-0.83352124053311383</v>
      </c>
      <c r="I111" s="100">
        <f t="array" ref="I111">INDEX($M$3:$M$253,ROWS(M111:$M$253))</f>
        <v>-0.78030830302120391</v>
      </c>
      <c r="J111" s="100">
        <v>109</v>
      </c>
      <c r="K111" s="100">
        <f t="shared" si="13"/>
        <v>0.86454183266932272</v>
      </c>
      <c r="L111" s="100">
        <f t="shared" si="14"/>
        <v>-1.3952231512003463</v>
      </c>
      <c r="M111" s="133">
        <f t="shared" si="15"/>
        <v>-0.57007425361002662</v>
      </c>
    </row>
    <row r="112" spans="1:13" x14ac:dyDescent="0.3">
      <c r="A112" s="99">
        <v>43916</v>
      </c>
      <c r="B112" s="100">
        <v>35.276809999999998</v>
      </c>
      <c r="C112" s="100">
        <f t="shared" si="9"/>
        <v>4.0406949154831784E-2</v>
      </c>
      <c r="D112" s="100">
        <f t="shared" si="10"/>
        <v>3.9611933880733231E-2</v>
      </c>
      <c r="E112" s="100">
        <f t="shared" si="8"/>
        <v>1.4034929196493948</v>
      </c>
      <c r="F112" s="100">
        <f t="shared" si="11"/>
        <v>0.91976504907159096</v>
      </c>
      <c r="G112" s="100">
        <v>0.43504185491681907</v>
      </c>
      <c r="H112" s="131">
        <f t="shared" si="12"/>
        <v>-0.832313034322543</v>
      </c>
      <c r="I112" s="100">
        <f t="array" ref="I112">INDEX($M$3:$M$253,ROWS(M112:$M$253))</f>
        <v>-0.77839600308689605</v>
      </c>
      <c r="J112" s="100">
        <v>110</v>
      </c>
      <c r="K112" s="100">
        <f t="shared" si="13"/>
        <v>0.87250996015936255</v>
      </c>
      <c r="L112" s="100">
        <f t="shared" si="14"/>
        <v>-1.405359678058435</v>
      </c>
      <c r="M112" s="133">
        <f t="shared" si="15"/>
        <v>-0.57100363007851263</v>
      </c>
    </row>
    <row r="113" spans="1:13" x14ac:dyDescent="0.3">
      <c r="A113" s="99">
        <v>43917</v>
      </c>
      <c r="B113" s="100">
        <v>31.117318999999998</v>
      </c>
      <c r="C113" s="100">
        <f t="shared" si="9"/>
        <v>-0.11791006613126298</v>
      </c>
      <c r="D113" s="100">
        <f t="shared" si="10"/>
        <v>-0.1254612623359381</v>
      </c>
      <c r="E113" s="100">
        <f t="shared" si="8"/>
        <v>-4.5536939935794134</v>
      </c>
      <c r="F113" s="100">
        <f t="shared" si="11"/>
        <v>2.6356008381723967E-6</v>
      </c>
      <c r="G113" s="100">
        <v>0.44181076832151212</v>
      </c>
      <c r="H113" s="131">
        <f t="shared" si="12"/>
        <v>-0.81687361454595708</v>
      </c>
      <c r="I113" s="100">
        <f t="array" ref="I113">INDEX($M$3:$M$253,ROWS(M113:$M$253))</f>
        <v>-0.77695741305636923</v>
      </c>
      <c r="J113" s="100">
        <v>111</v>
      </c>
      <c r="K113" s="100">
        <f t="shared" si="13"/>
        <v>0.88047808764940239</v>
      </c>
      <c r="L113" s="100">
        <f t="shared" si="14"/>
        <v>-1.4033332952195783</v>
      </c>
      <c r="M113" s="133">
        <f t="shared" si="15"/>
        <v>-0.58305724921882629</v>
      </c>
    </row>
    <row r="114" spans="1:13" x14ac:dyDescent="0.3">
      <c r="A114" s="99">
        <v>43920</v>
      </c>
      <c r="B114" s="100">
        <v>33.788460000000001</v>
      </c>
      <c r="C114" s="100">
        <f t="shared" si="9"/>
        <v>8.5840974924607183E-2</v>
      </c>
      <c r="D114" s="100">
        <f t="shared" si="10"/>
        <v>8.2354778860082675E-2</v>
      </c>
      <c r="E114" s="100">
        <f t="shared" si="8"/>
        <v>2.9460032882675105</v>
      </c>
      <c r="F114" s="100">
        <f t="shared" si="11"/>
        <v>0.99839045511005753</v>
      </c>
      <c r="G114" s="100">
        <v>0.44571358536534156</v>
      </c>
      <c r="H114" s="131">
        <f t="shared" si="12"/>
        <v>-0.80807871853086488</v>
      </c>
      <c r="I114" s="100">
        <f t="array" ref="I114">INDEX($M$3:$M$253,ROWS(M114:$M$253))</f>
        <v>-0.75474975784927534</v>
      </c>
      <c r="J114" s="100">
        <v>112</v>
      </c>
      <c r="K114" s="100">
        <f t="shared" si="13"/>
        <v>0.88844621513944222</v>
      </c>
      <c r="L114" s="100">
        <f t="shared" si="14"/>
        <v>-1.3884890447520768</v>
      </c>
      <c r="M114" s="133">
        <f t="shared" si="15"/>
        <v>-0.59007373190479306</v>
      </c>
    </row>
    <row r="115" spans="1:13" x14ac:dyDescent="0.3">
      <c r="A115" s="99">
        <v>43921</v>
      </c>
      <c r="B115" s="100">
        <v>33.985591999999997</v>
      </c>
      <c r="C115" s="100">
        <f t="shared" si="9"/>
        <v>5.834299639581042E-3</v>
      </c>
      <c r="D115" s="100">
        <f t="shared" si="10"/>
        <v>5.8173460231301724E-3</v>
      </c>
      <c r="E115" s="100">
        <f t="shared" si="8"/>
        <v>0.18390863136176064</v>
      </c>
      <c r="F115" s="100">
        <f t="shared" si="11"/>
        <v>0.57295743327092641</v>
      </c>
      <c r="G115" s="100">
        <v>0.45286774827638204</v>
      </c>
      <c r="H115" s="131">
        <f t="shared" si="12"/>
        <v>-0.79215514253350505</v>
      </c>
      <c r="I115" s="100">
        <f t="array" ref="I115">INDEX($M$3:$M$253,ROWS(M115:$M$253))</f>
        <v>-0.73279895409045925</v>
      </c>
      <c r="J115" s="100">
        <v>113</v>
      </c>
      <c r="K115" s="100">
        <f t="shared" si="13"/>
        <v>0.89641434262948205</v>
      </c>
      <c r="L115" s="100">
        <f t="shared" si="14"/>
        <v>-1.3669907240653065</v>
      </c>
      <c r="M115" s="133">
        <f t="shared" si="15"/>
        <v>-0.60306472932337774</v>
      </c>
    </row>
    <row r="116" spans="1:13" x14ac:dyDescent="0.3">
      <c r="A116" s="99">
        <v>43922</v>
      </c>
      <c r="B116" s="100">
        <v>32.280399000000003</v>
      </c>
      <c r="C116" s="100">
        <f t="shared" si="9"/>
        <v>-5.0173997263310732E-2</v>
      </c>
      <c r="D116" s="100">
        <f t="shared" si="10"/>
        <v>-5.1476466176489717E-2</v>
      </c>
      <c r="E116" s="100">
        <f t="shared" si="8"/>
        <v>-1.8837192819947417</v>
      </c>
      <c r="F116" s="100">
        <f t="shared" si="11"/>
        <v>2.980147841829333E-2</v>
      </c>
      <c r="G116" s="100">
        <v>0.45485376183479798</v>
      </c>
      <c r="H116" s="131">
        <f t="shared" si="12"/>
        <v>-0.7877793142529429</v>
      </c>
      <c r="I116" s="100">
        <f t="array" ref="I116">INDEX($M$3:$M$253,ROWS(M116:$M$253))</f>
        <v>-0.73043660552516798</v>
      </c>
      <c r="J116" s="100">
        <v>114</v>
      </c>
      <c r="K116" s="100">
        <f t="shared" si="13"/>
        <v>0.90438247011952189</v>
      </c>
      <c r="L116" s="100">
        <f t="shared" si="14"/>
        <v>-1.3730478637037098</v>
      </c>
      <c r="M116" s="133">
        <f t="shared" si="15"/>
        <v>-0.60670119340349182</v>
      </c>
    </row>
    <row r="117" spans="1:13" x14ac:dyDescent="0.3">
      <c r="A117" s="99">
        <v>43923</v>
      </c>
      <c r="B117" s="100">
        <v>32.743659999999998</v>
      </c>
      <c r="C117" s="100">
        <f t="shared" si="9"/>
        <v>1.435115470536763E-2</v>
      </c>
      <c r="D117" s="100">
        <f t="shared" si="10"/>
        <v>1.4249151634314993E-2</v>
      </c>
      <c r="E117" s="100">
        <f t="shared" si="8"/>
        <v>0.48819693008658138</v>
      </c>
      <c r="F117" s="100">
        <f t="shared" si="11"/>
        <v>0.687294820590172</v>
      </c>
      <c r="G117" s="100">
        <v>0.45670843313390846</v>
      </c>
      <c r="H117" s="131">
        <f t="shared" si="12"/>
        <v>-0.78371009359291588</v>
      </c>
      <c r="I117" s="100">
        <f t="array" ref="I117">INDEX($M$3:$M$253,ROWS(M117:$M$253))</f>
        <v>-0.72123375770751041</v>
      </c>
      <c r="J117" s="100">
        <v>115</v>
      </c>
      <c r="K117" s="100">
        <f t="shared" si="13"/>
        <v>0.91235059760956172</v>
      </c>
      <c r="L117" s="100">
        <f t="shared" si="14"/>
        <v>-1.3730364221027793</v>
      </c>
      <c r="M117" s="133">
        <f t="shared" si="15"/>
        <v>-0.61010914760275436</v>
      </c>
    </row>
    <row r="118" spans="1:13" x14ac:dyDescent="0.3">
      <c r="A118" s="99">
        <v>43924</v>
      </c>
      <c r="B118" s="100">
        <v>31.05818</v>
      </c>
      <c r="C118" s="100">
        <f t="shared" si="9"/>
        <v>-5.1475003099836658E-2</v>
      </c>
      <c r="D118" s="100">
        <f t="shared" si="10"/>
        <v>-5.2847135816047337E-2</v>
      </c>
      <c r="E118" s="100">
        <f t="shared" si="8"/>
        <v>-1.9331842189213586</v>
      </c>
      <c r="F118" s="100">
        <f t="shared" si="11"/>
        <v>2.6606754052165241E-2</v>
      </c>
      <c r="G118" s="100">
        <v>0.45950789698366085</v>
      </c>
      <c r="H118" s="131">
        <f t="shared" si="12"/>
        <v>-0.77759915129781487</v>
      </c>
      <c r="I118" s="100">
        <f t="array" ref="I118">INDEX($M$3:$M$253,ROWS(M118:$M$253))</f>
        <v>-0.71518012877300585</v>
      </c>
      <c r="J118" s="100">
        <v>116</v>
      </c>
      <c r="K118" s="100">
        <f t="shared" si="13"/>
        <v>0.92031872509960155</v>
      </c>
      <c r="L118" s="100">
        <f t="shared" si="14"/>
        <v>-1.3738327238898789</v>
      </c>
      <c r="M118" s="133">
        <f t="shared" si="15"/>
        <v>-0.61527525252516979</v>
      </c>
    </row>
    <row r="119" spans="1:13" x14ac:dyDescent="0.3">
      <c r="A119" s="99">
        <v>43927</v>
      </c>
      <c r="B119" s="100">
        <v>31.215885</v>
      </c>
      <c r="C119" s="100">
        <f t="shared" si="9"/>
        <v>5.0777283150524877E-3</v>
      </c>
      <c r="D119" s="100">
        <f t="shared" si="10"/>
        <v>5.064880127348589E-3</v>
      </c>
      <c r="E119" s="100">
        <f t="shared" si="8"/>
        <v>0.15675352629481018</v>
      </c>
      <c r="F119" s="100">
        <f t="shared" si="11"/>
        <v>0.56228044970485935</v>
      </c>
      <c r="G119" s="100">
        <v>0.45984741306717514</v>
      </c>
      <c r="H119" s="131">
        <f t="shared" si="12"/>
        <v>-0.77686055525070008</v>
      </c>
      <c r="I119" s="100">
        <f t="array" ref="I119">INDEX($M$3:$M$253,ROWS(M119:$M$253))</f>
        <v>-0.70722001520845479</v>
      </c>
      <c r="J119" s="100">
        <v>117</v>
      </c>
      <c r="K119" s="100">
        <f t="shared" si="13"/>
        <v>0.92828685258964139</v>
      </c>
      <c r="L119" s="100">
        <f t="shared" si="14"/>
        <v>-1.3776524817409683</v>
      </c>
      <c r="M119" s="133">
        <f t="shared" si="15"/>
        <v>-0.61590361094462664</v>
      </c>
    </row>
    <row r="120" spans="1:13" x14ac:dyDescent="0.3">
      <c r="A120" s="99">
        <v>43928</v>
      </c>
      <c r="B120" s="100">
        <v>32.250832000000003</v>
      </c>
      <c r="C120" s="100">
        <f t="shared" si="9"/>
        <v>3.3154498102488494E-2</v>
      </c>
      <c r="D120" s="100">
        <f t="shared" si="10"/>
        <v>3.2616741492851091E-2</v>
      </c>
      <c r="E120" s="100">
        <f t="shared" si="8"/>
        <v>1.1510493400514572</v>
      </c>
      <c r="F120" s="100">
        <f t="shared" si="11"/>
        <v>0.87514403116380823</v>
      </c>
      <c r="G120" s="100">
        <v>0.46139542674301648</v>
      </c>
      <c r="H120" s="131">
        <f t="shared" si="12"/>
        <v>-0.77349984498857838</v>
      </c>
      <c r="I120" s="100">
        <f t="array" ref="I120">INDEX($M$3:$M$253,ROWS(M120:$M$253))</f>
        <v>-0.69412711314423392</v>
      </c>
      <c r="J120" s="100">
        <v>118</v>
      </c>
      <c r="K120" s="100">
        <f t="shared" si="13"/>
        <v>0.93625498007968122</v>
      </c>
      <c r="L120" s="100">
        <f t="shared" si="14"/>
        <v>-1.3740730484510393</v>
      </c>
      <c r="M120" s="133">
        <f t="shared" si="15"/>
        <v>-0.61877360763254818</v>
      </c>
    </row>
    <row r="121" spans="1:13" x14ac:dyDescent="0.3">
      <c r="A121" s="99">
        <v>43929</v>
      </c>
      <c r="B121" s="100">
        <v>32.980217000000003</v>
      </c>
      <c r="C121" s="100">
        <f t="shared" si="9"/>
        <v>2.2616005689403584E-2</v>
      </c>
      <c r="D121" s="100">
        <f t="shared" si="10"/>
        <v>2.236405549648695E-2</v>
      </c>
      <c r="E121" s="100">
        <f t="shared" si="8"/>
        <v>0.78104882971532597</v>
      </c>
      <c r="F121" s="100">
        <f t="shared" si="11"/>
        <v>0.78261311199086292</v>
      </c>
      <c r="G121" s="100">
        <v>0.47259899893750268</v>
      </c>
      <c r="H121" s="131">
        <f t="shared" si="12"/>
        <v>-0.74950803243406416</v>
      </c>
      <c r="I121" s="100">
        <f t="array" ref="I121">INDEX($M$3:$M$253,ROWS(M121:$M$253))</f>
        <v>-0.6916422855905302</v>
      </c>
      <c r="J121" s="100">
        <v>119</v>
      </c>
      <c r="K121" s="100">
        <f t="shared" si="13"/>
        <v>0.94422310756972117</v>
      </c>
      <c r="L121" s="100">
        <f t="shared" si="14"/>
        <v>-1.3607674317602745</v>
      </c>
      <c r="M121" s="133">
        <f t="shared" si="15"/>
        <v>-0.63979410695611105</v>
      </c>
    </row>
    <row r="122" spans="1:13" x14ac:dyDescent="0.3">
      <c r="A122" s="99">
        <v>43934</v>
      </c>
      <c r="B122" s="100">
        <v>31.826996000000001</v>
      </c>
      <c r="C122" s="100">
        <f t="shared" si="9"/>
        <v>-3.4967053127637149E-2</v>
      </c>
      <c r="D122" s="100">
        <f t="shared" si="10"/>
        <v>-3.5593036389324921E-2</v>
      </c>
      <c r="E122" s="100">
        <f t="shared" si="8"/>
        <v>-1.3105156230488644</v>
      </c>
      <c r="F122" s="100">
        <f t="shared" si="11"/>
        <v>9.5010731279628238E-2</v>
      </c>
      <c r="G122" s="100">
        <v>0.47625269045169294</v>
      </c>
      <c r="H122" s="131">
        <f t="shared" si="12"/>
        <v>-0.74180670331478338</v>
      </c>
      <c r="I122" s="100">
        <f t="array" ref="I122">INDEX($M$3:$M$253,ROWS(M122:$M$253))</f>
        <v>-0.68847274107405498</v>
      </c>
      <c r="J122" s="100">
        <v>120</v>
      </c>
      <c r="K122" s="100">
        <f t="shared" si="13"/>
        <v>0.952191235059761</v>
      </c>
      <c r="L122" s="100">
        <f t="shared" si="14"/>
        <v>-1.3618995506331966</v>
      </c>
      <c r="M122" s="133">
        <f t="shared" si="15"/>
        <v>-0.64674594465959057</v>
      </c>
    </row>
    <row r="123" spans="1:13" x14ac:dyDescent="0.3">
      <c r="A123" s="99">
        <v>43935</v>
      </c>
      <c r="B123" s="100">
        <v>33.167496</v>
      </c>
      <c r="C123" s="100">
        <f t="shared" si="9"/>
        <v>4.2118332499868849E-2</v>
      </c>
      <c r="D123" s="100">
        <f t="shared" si="10"/>
        <v>4.1255499743160735E-2</v>
      </c>
      <c r="E123" s="100">
        <f t="shared" si="8"/>
        <v>1.4628061774712842</v>
      </c>
      <c r="F123" s="100">
        <f t="shared" si="11"/>
        <v>0.92823978886755509</v>
      </c>
      <c r="G123" s="100">
        <v>0.4765084127758612</v>
      </c>
      <c r="H123" s="131">
        <f t="shared" si="12"/>
        <v>-0.74126990069040533</v>
      </c>
      <c r="I123" s="100">
        <f t="array" ref="I123">INDEX($M$3:$M$253,ROWS(M123:$M$253))</f>
        <v>-0.68095575209186654</v>
      </c>
      <c r="J123" s="100">
        <v>121</v>
      </c>
      <c r="K123" s="100">
        <f t="shared" si="13"/>
        <v>0.96015936254980083</v>
      </c>
      <c r="L123" s="100">
        <f t="shared" si="14"/>
        <v>-1.3655632761774006</v>
      </c>
      <c r="M123" s="133">
        <f t="shared" si="15"/>
        <v>-0.64723431905064699</v>
      </c>
    </row>
    <row r="124" spans="1:13" x14ac:dyDescent="0.3">
      <c r="A124" s="99">
        <v>43936</v>
      </c>
      <c r="B124" s="100">
        <v>32.043838999999998</v>
      </c>
      <c r="C124" s="100">
        <f t="shared" si="9"/>
        <v>-3.3878258400935723E-2</v>
      </c>
      <c r="D124" s="100">
        <f t="shared" si="10"/>
        <v>-3.4465426210224727E-2</v>
      </c>
      <c r="E124" s="100">
        <f t="shared" si="8"/>
        <v>-1.2698222533430874</v>
      </c>
      <c r="F124" s="100">
        <f t="shared" si="11"/>
        <v>0.10207397601003854</v>
      </c>
      <c r="G124" s="100">
        <v>0.47730106038154091</v>
      </c>
      <c r="H124" s="131">
        <f t="shared" si="12"/>
        <v>-0.73960783334790392</v>
      </c>
      <c r="I124" s="100">
        <f t="array" ref="I124">INDEX($M$3:$M$253,ROWS(M124:$M$253))</f>
        <v>-0.68060120382408495</v>
      </c>
      <c r="J124" s="100">
        <v>122</v>
      </c>
      <c r="K124" s="100">
        <f t="shared" si="13"/>
        <v>0.96812749003984067</v>
      </c>
      <c r="L124" s="100">
        <f t="shared" si="14"/>
        <v>-1.3749434104892164</v>
      </c>
      <c r="M124" s="133">
        <f t="shared" si="15"/>
        <v>-0.64874962192715302</v>
      </c>
    </row>
    <row r="125" spans="1:13" x14ac:dyDescent="0.3">
      <c r="A125" s="99">
        <v>43937</v>
      </c>
      <c r="B125" s="100">
        <v>31.767855000000001</v>
      </c>
      <c r="C125" s="100">
        <f t="shared" si="9"/>
        <v>-8.61270086895638E-3</v>
      </c>
      <c r="D125" s="100">
        <f t="shared" si="10"/>
        <v>-8.6500045216598744E-3</v>
      </c>
      <c r="E125" s="100">
        <f t="shared" si="8"/>
        <v>-0.33819134192156292</v>
      </c>
      <c r="F125" s="100">
        <f t="shared" si="11"/>
        <v>0.3676095000116516</v>
      </c>
      <c r="G125" s="100">
        <v>0.48961724446122978</v>
      </c>
      <c r="H125" s="131">
        <f t="shared" si="12"/>
        <v>-0.71413132687399472</v>
      </c>
      <c r="I125" s="100">
        <f t="array" ref="I125">INDEX($M$3:$M$253,ROWS(M125:$M$253))</f>
        <v>-0.68025300913667974</v>
      </c>
      <c r="J125" s="100">
        <v>123</v>
      </c>
      <c r="K125" s="100">
        <f t="shared" si="13"/>
        <v>0.9760956175298805</v>
      </c>
      <c r="L125" s="100">
        <f t="shared" si="14"/>
        <v>-1.3610524395323316</v>
      </c>
      <c r="M125" s="133">
        <f t="shared" si="15"/>
        <v>-0.67259433369244348</v>
      </c>
    </row>
    <row r="126" spans="1:13" x14ac:dyDescent="0.3">
      <c r="A126" s="99">
        <v>43938</v>
      </c>
      <c r="B126" s="100">
        <v>32.990074</v>
      </c>
      <c r="C126" s="100">
        <f t="shared" si="9"/>
        <v>3.8473450599670667E-2</v>
      </c>
      <c r="D126" s="100">
        <f t="shared" si="10"/>
        <v>3.775179886488722E-2</v>
      </c>
      <c r="E126" s="100">
        <f t="shared" si="8"/>
        <v>1.3363640808844897</v>
      </c>
      <c r="F126" s="100">
        <f t="shared" si="11"/>
        <v>0.90928484966367429</v>
      </c>
      <c r="G126" s="100">
        <v>0.48961724446122978</v>
      </c>
      <c r="H126" s="131">
        <f t="shared" si="12"/>
        <v>-0.71413132687399472</v>
      </c>
      <c r="I126" s="100">
        <f t="array" ref="I126">INDEX($M$3:$M$253,ROWS(M126:$M$253))</f>
        <v>-0.67985132842299556</v>
      </c>
      <c r="J126" s="100">
        <v>124</v>
      </c>
      <c r="K126" s="100">
        <f t="shared" si="13"/>
        <v>0.98406374501992033</v>
      </c>
      <c r="L126" s="100">
        <f t="shared" si="14"/>
        <v>-1.371767792264369</v>
      </c>
      <c r="M126" s="133">
        <f t="shared" si="15"/>
        <v>-0.67259433369244348</v>
      </c>
    </row>
    <row r="127" spans="1:13" x14ac:dyDescent="0.3">
      <c r="A127" s="99">
        <v>43941</v>
      </c>
      <c r="B127" s="100">
        <v>31.462299000000002</v>
      </c>
      <c r="C127" s="100">
        <f t="shared" si="9"/>
        <v>-4.6310141650485526E-2</v>
      </c>
      <c r="D127" s="100">
        <f t="shared" si="10"/>
        <v>-4.7416756458724771E-2</v>
      </c>
      <c r="E127" s="100">
        <f t="shared" si="8"/>
        <v>-1.7372118528271789</v>
      </c>
      <c r="F127" s="100">
        <f t="shared" si="11"/>
        <v>4.1174891768150298E-2</v>
      </c>
      <c r="G127" s="100">
        <v>0.48961724446122978</v>
      </c>
      <c r="H127" s="131">
        <f t="shared" si="12"/>
        <v>-0.71413132687399472</v>
      </c>
      <c r="I127" s="100">
        <f t="array" ref="I127">INDEX($M$3:$M$253,ROWS(M127:$M$253))</f>
        <v>-0.67259433369244348</v>
      </c>
      <c r="J127" s="100">
        <v>125</v>
      </c>
      <c r="K127" s="100">
        <f t="shared" si="13"/>
        <v>0.99203187250996017</v>
      </c>
      <c r="L127" s="100">
        <f t="shared" si="14"/>
        <v>-1.3756760537093351</v>
      </c>
      <c r="M127" s="133">
        <f t="shared" si="15"/>
        <v>-0.67259433369244348</v>
      </c>
    </row>
    <row r="128" spans="1:13" x14ac:dyDescent="0.3">
      <c r="A128" s="99">
        <v>43942</v>
      </c>
      <c r="B128" s="100">
        <v>31.915704999999999</v>
      </c>
      <c r="C128" s="100">
        <f t="shared" si="9"/>
        <v>1.4411089284988243E-2</v>
      </c>
      <c r="D128" s="100">
        <f t="shared" si="10"/>
        <v>1.4308236507188182E-2</v>
      </c>
      <c r="E128" s="100">
        <f t="shared" si="8"/>
        <v>0.49032919407320674</v>
      </c>
      <c r="F128" s="100">
        <f t="shared" si="11"/>
        <v>0.68804951412256721</v>
      </c>
      <c r="G128" s="100">
        <v>0.48961724446122978</v>
      </c>
      <c r="H128" s="131">
        <f t="shared" si="12"/>
        <v>-0.71413132687399472</v>
      </c>
      <c r="I128" s="100">
        <f t="array" ref="I128">INDEX($M$3:$M$253,ROWS(M128:$M$253))</f>
        <v>-0.67259433369244348</v>
      </c>
      <c r="J128" s="100">
        <v>126</v>
      </c>
      <c r="K128" s="100">
        <f t="shared" si="13"/>
        <v>1</v>
      </c>
      <c r="L128" s="100">
        <f t="shared" si="14"/>
        <v>-1.3867256605664382</v>
      </c>
      <c r="M128" s="133">
        <f t="shared" si="15"/>
        <v>-0.67259433369244348</v>
      </c>
    </row>
    <row r="129" spans="1:13" x14ac:dyDescent="0.3">
      <c r="A129" s="99">
        <v>43943</v>
      </c>
      <c r="B129" s="100">
        <v>32.280399000000003</v>
      </c>
      <c r="C129" s="100">
        <f t="shared" si="9"/>
        <v>1.1426788159622392E-2</v>
      </c>
      <c r="D129" s="100">
        <f t="shared" si="10"/>
        <v>1.1361995529743383E-2</v>
      </c>
      <c r="E129" s="100">
        <f t="shared" si="8"/>
        <v>0.38400479619206823</v>
      </c>
      <c r="F129" s="100">
        <f t="shared" si="11"/>
        <v>0.64951255365651261</v>
      </c>
      <c r="G129" s="100">
        <v>0.48961724446122978</v>
      </c>
      <c r="H129" s="131">
        <f t="shared" si="12"/>
        <v>-0.71413132687399472</v>
      </c>
      <c r="I129" s="100">
        <f t="array" ref="I129">INDEX($M$3:$M$253,ROWS(M129:$M$253))</f>
        <v>-0.67259433369244348</v>
      </c>
      <c r="J129" s="100">
        <v>127</v>
      </c>
      <c r="K129" s="100">
        <f t="shared" si="13"/>
        <v>1.0079681274900398</v>
      </c>
      <c r="L129" s="100">
        <f t="shared" si="14"/>
        <v>-1.3977752674235413</v>
      </c>
      <c r="M129" s="133">
        <f t="shared" si="15"/>
        <v>-0.67259433369244348</v>
      </c>
    </row>
    <row r="130" spans="1:13" x14ac:dyDescent="0.3">
      <c r="A130" s="99">
        <v>43944</v>
      </c>
      <c r="B130" s="100">
        <v>31.452444</v>
      </c>
      <c r="C130" s="100">
        <f t="shared" si="9"/>
        <v>-2.5648846533774305E-2</v>
      </c>
      <c r="D130" s="100">
        <f t="shared" si="10"/>
        <v>-2.5983513141190566E-2</v>
      </c>
      <c r="E130" s="100">
        <f t="shared" si="8"/>
        <v>-0.96372566896683087</v>
      </c>
      <c r="F130" s="100">
        <f t="shared" si="11"/>
        <v>0.16759174074939603</v>
      </c>
      <c r="G130" s="100">
        <v>0.49330768248800277</v>
      </c>
      <c r="H130" s="131">
        <f t="shared" si="12"/>
        <v>-0.7066221972006218</v>
      </c>
      <c r="I130" s="100">
        <f t="array" ref="I130">INDEX($M$3:$M$253,ROWS(M130:$M$253))</f>
        <v>-0.67259433369244348</v>
      </c>
      <c r="J130" s="100">
        <v>128</v>
      </c>
      <c r="K130" s="100">
        <f t="shared" si="13"/>
        <v>1.0159362549800797</v>
      </c>
      <c r="L130" s="100">
        <f t="shared" si="14"/>
        <v>-1.4011960772021181</v>
      </c>
      <c r="M130" s="133">
        <f t="shared" si="15"/>
        <v>-0.67985132842299556</v>
      </c>
    </row>
    <row r="131" spans="1:13" x14ac:dyDescent="0.3">
      <c r="A131" s="99">
        <v>43945</v>
      </c>
      <c r="B131" s="100">
        <v>32.162120999999999</v>
      </c>
      <c r="C131" s="100">
        <f t="shared" si="9"/>
        <v>2.2563492999144952E-2</v>
      </c>
      <c r="D131" s="100">
        <f t="shared" si="10"/>
        <v>2.2312702849637277E-2</v>
      </c>
      <c r="E131" s="100">
        <f t="shared" ref="E131:E194" si="16">(D131-$O$3)/$O$4</f>
        <v>0.77919560749158601</v>
      </c>
      <c r="F131" s="100">
        <f t="shared" si="11"/>
        <v>0.78206775139570561</v>
      </c>
      <c r="G131" s="100">
        <v>0.49351117014844897</v>
      </c>
      <c r="H131" s="131">
        <f t="shared" si="12"/>
        <v>-0.70620978581876237</v>
      </c>
      <c r="I131" s="100">
        <f t="array" ref="I131">INDEX($M$3:$M$253,ROWS(M131:$M$253))</f>
        <v>-0.67259433369244348</v>
      </c>
      <c r="J131" s="100">
        <v>129</v>
      </c>
      <c r="K131" s="100">
        <f t="shared" si="13"/>
        <v>1.0239043824701195</v>
      </c>
      <c r="L131" s="100">
        <f t="shared" si="14"/>
        <v>-1.4117635805353781</v>
      </c>
      <c r="M131" s="133">
        <f t="shared" si="15"/>
        <v>-0.68025300913667974</v>
      </c>
    </row>
    <row r="132" spans="1:13" x14ac:dyDescent="0.3">
      <c r="A132" s="99">
        <v>43948</v>
      </c>
      <c r="B132" s="100">
        <v>32.674664</v>
      </c>
      <c r="C132" s="100">
        <f t="shared" ref="C132:C195" si="17">(B132/B131)-1</f>
        <v>1.5936231320067495E-2</v>
      </c>
      <c r="D132" s="100">
        <f t="shared" ref="D132:D195" si="18">LN(B132/B131)</f>
        <v>1.581058273776725E-2</v>
      </c>
      <c r="E132" s="100">
        <f t="shared" si="16"/>
        <v>0.54454609608434246</v>
      </c>
      <c r="F132" s="100">
        <f t="shared" ref="F132:F195" si="19">_xlfn.NORM.S.DIST(E132,TRUE)</f>
        <v>0.70696713161991021</v>
      </c>
      <c r="G132" s="100">
        <v>0.49368749616856011</v>
      </c>
      <c r="H132" s="131">
        <f t="shared" ref="H132:H195" si="20">LN(G132)</f>
        <v>-0.7058525608183599</v>
      </c>
      <c r="I132" s="100">
        <f t="array" ref="I132">INDEX($M$3:$M$253,ROWS(M132:$M$253))</f>
        <v>-0.64874962192715302</v>
      </c>
      <c r="J132" s="100">
        <v>130</v>
      </c>
      <c r="K132" s="100">
        <f t="shared" ref="K132:K195" si="21">(2*J132-1)/$O$5</f>
        <v>1.0318725099601593</v>
      </c>
      <c r="L132" s="100">
        <f t="shared" ref="L132:L195" si="22">(H132+I132)*K132</f>
        <v>-1.3977767543071227</v>
      </c>
      <c r="M132" s="133">
        <f t="shared" ref="M132:M195" si="23">LN(1-G132)</f>
        <v>-0.68060120382408495</v>
      </c>
    </row>
    <row r="133" spans="1:13" x14ac:dyDescent="0.3">
      <c r="A133" s="99">
        <v>43949</v>
      </c>
      <c r="B133" s="100">
        <v>35.956913</v>
      </c>
      <c r="C133" s="100">
        <f t="shared" si="17"/>
        <v>0.10045241781216174</v>
      </c>
      <c r="D133" s="100">
        <f t="shared" si="18"/>
        <v>9.572138416836784E-2</v>
      </c>
      <c r="E133" s="100">
        <f t="shared" si="16"/>
        <v>3.428379398028504</v>
      </c>
      <c r="F133" s="100">
        <f t="shared" si="19"/>
        <v>0.99969640187553632</v>
      </c>
      <c r="G133" s="100">
        <v>0.49386697657063677</v>
      </c>
      <c r="H133" s="131">
        <f t="shared" si="20"/>
        <v>-0.70548907625318968</v>
      </c>
      <c r="I133" s="100">
        <f t="array" ref="I133">INDEX($M$3:$M$253,ROWS(M133:$M$253))</f>
        <v>-0.64723431905064699</v>
      </c>
      <c r="J133" s="100">
        <v>131</v>
      </c>
      <c r="K133" s="100">
        <f t="shared" si="21"/>
        <v>1.0398406374501992</v>
      </c>
      <c r="L133" s="100">
        <f t="shared" si="22"/>
        <v>-1.4066167576665394</v>
      </c>
      <c r="M133" s="133">
        <f t="shared" si="23"/>
        <v>-0.68095575209186654</v>
      </c>
    </row>
    <row r="134" spans="1:13" x14ac:dyDescent="0.3">
      <c r="A134" s="99">
        <v>43950</v>
      </c>
      <c r="B134" s="100">
        <v>34.409427999999998</v>
      </c>
      <c r="C134" s="100">
        <f t="shared" si="17"/>
        <v>-4.3037204000243356E-2</v>
      </c>
      <c r="D134" s="100">
        <f t="shared" si="18"/>
        <v>-4.3990763938197425E-2</v>
      </c>
      <c r="E134" s="100">
        <f t="shared" si="16"/>
        <v>-1.6135741074156433</v>
      </c>
      <c r="F134" s="100">
        <f t="shared" si="19"/>
        <v>5.3309918434508829E-2</v>
      </c>
      <c r="G134" s="100">
        <v>0.49765730913944706</v>
      </c>
      <c r="H134" s="131">
        <f t="shared" si="20"/>
        <v>-0.6978435730886744</v>
      </c>
      <c r="I134" s="100">
        <f t="array" ref="I134">INDEX($M$3:$M$253,ROWS(M134:$M$253))</f>
        <v>-0.64674594465959057</v>
      </c>
      <c r="J134" s="100">
        <v>132</v>
      </c>
      <c r="K134" s="100">
        <f t="shared" si="21"/>
        <v>1.047808764940239</v>
      </c>
      <c r="L134" s="100">
        <f t="shared" si="22"/>
        <v>-1.408872681943401</v>
      </c>
      <c r="M134" s="133">
        <f t="shared" si="23"/>
        <v>-0.68847274107405498</v>
      </c>
    </row>
    <row r="135" spans="1:13" x14ac:dyDescent="0.3">
      <c r="A135" s="99">
        <v>43951</v>
      </c>
      <c r="B135" s="100">
        <v>35.079678000000001</v>
      </c>
      <c r="C135" s="100">
        <f t="shared" si="17"/>
        <v>1.9478673112496958E-2</v>
      </c>
      <c r="D135" s="100">
        <f t="shared" si="18"/>
        <v>1.9291391845933984E-2</v>
      </c>
      <c r="E135" s="100">
        <f t="shared" si="16"/>
        <v>0.67016207094800917</v>
      </c>
      <c r="F135" s="100">
        <f t="shared" si="19"/>
        <v>0.74862276013005469</v>
      </c>
      <c r="G135" s="100">
        <v>0.4992469860539559</v>
      </c>
      <c r="H135" s="131">
        <f t="shared" si="20"/>
        <v>-0.69465434365194434</v>
      </c>
      <c r="I135" s="100">
        <f t="array" ref="I135">INDEX($M$3:$M$253,ROWS(M135:$M$253))</f>
        <v>-0.63979410695611105</v>
      </c>
      <c r="J135" s="100">
        <v>133</v>
      </c>
      <c r="K135" s="100">
        <f t="shared" si="21"/>
        <v>1.0557768924302788</v>
      </c>
      <c r="L135" s="100">
        <f t="shared" si="22"/>
        <v>-1.4088798382913732</v>
      </c>
      <c r="M135" s="133">
        <f t="shared" si="23"/>
        <v>-0.6916422855905302</v>
      </c>
    </row>
    <row r="136" spans="1:13" x14ac:dyDescent="0.3">
      <c r="A136" s="99">
        <v>43955</v>
      </c>
      <c r="B136" s="100">
        <v>35.582363000000001</v>
      </c>
      <c r="C136" s="100">
        <f t="shared" si="17"/>
        <v>1.4329806562078495E-2</v>
      </c>
      <c r="D136" s="100">
        <f t="shared" si="18"/>
        <v>1.4228105305495911E-2</v>
      </c>
      <c r="E136" s="100">
        <f t="shared" si="16"/>
        <v>0.48743740693269533</v>
      </c>
      <c r="F136" s="100">
        <f t="shared" si="19"/>
        <v>0.68702580496587617</v>
      </c>
      <c r="G136" s="100">
        <v>0.50048972630357413</v>
      </c>
      <c r="H136" s="131">
        <f t="shared" si="20"/>
        <v>-0.69216820730352657</v>
      </c>
      <c r="I136" s="100">
        <f t="array" ref="I136">INDEX($M$3:$M$253,ROWS(M136:$M$253))</f>
        <v>-0.61877360763254818</v>
      </c>
      <c r="J136" s="100">
        <v>134</v>
      </c>
      <c r="K136" s="100">
        <f t="shared" si="21"/>
        <v>1.0637450199203187</v>
      </c>
      <c r="L136" s="100">
        <f t="shared" si="22"/>
        <v>-1.3945078270435536</v>
      </c>
      <c r="M136" s="133">
        <f t="shared" si="23"/>
        <v>-0.69412711314423392</v>
      </c>
    </row>
    <row r="137" spans="1:13" x14ac:dyDescent="0.3">
      <c r="A137" s="99">
        <v>43956</v>
      </c>
      <c r="B137" s="100">
        <v>35.168385000000001</v>
      </c>
      <c r="C137" s="100">
        <f t="shared" si="17"/>
        <v>-1.16343594156465E-2</v>
      </c>
      <c r="D137" s="100">
        <f t="shared" si="18"/>
        <v>-1.1702568134449271E-2</v>
      </c>
      <c r="E137" s="100">
        <f t="shared" si="16"/>
        <v>-0.44835272743225862</v>
      </c>
      <c r="F137" s="100">
        <f t="shared" si="19"/>
        <v>0.32694932636456897</v>
      </c>
      <c r="G137" s="100">
        <v>0.50698713759483327</v>
      </c>
      <c r="H137" s="131">
        <f t="shared" si="20"/>
        <v>-0.67926964534820589</v>
      </c>
      <c r="I137" s="100">
        <f t="array" ref="I137">INDEX($M$3:$M$253,ROWS(M137:$M$253))</f>
        <v>-0.61590361094462664</v>
      </c>
      <c r="J137" s="100">
        <v>135</v>
      </c>
      <c r="K137" s="100">
        <f t="shared" si="21"/>
        <v>1.0717131474103585</v>
      </c>
      <c r="L137" s="100">
        <f t="shared" si="22"/>
        <v>-1.3880542069433144</v>
      </c>
      <c r="M137" s="133">
        <f t="shared" si="23"/>
        <v>-0.70722001520845479</v>
      </c>
    </row>
    <row r="138" spans="1:13" x14ac:dyDescent="0.3">
      <c r="A138" s="99">
        <v>43957</v>
      </c>
      <c r="B138" s="100">
        <v>34.448853</v>
      </c>
      <c r="C138" s="100">
        <f t="shared" si="17"/>
        <v>-2.0459625882735311E-2</v>
      </c>
      <c r="D138" s="100">
        <f t="shared" si="18"/>
        <v>-2.0671823338026567E-2</v>
      </c>
      <c r="E138" s="100">
        <f t="shared" si="16"/>
        <v>-0.77203658977189038</v>
      </c>
      <c r="F138" s="100">
        <f t="shared" si="19"/>
        <v>0.22004637828922424</v>
      </c>
      <c r="G138" s="100">
        <v>0.51089599784275164</v>
      </c>
      <c r="H138" s="131">
        <f t="shared" si="20"/>
        <v>-0.67158923621932087</v>
      </c>
      <c r="I138" s="100">
        <f t="array" ref="I138">INDEX($M$3:$M$253,ROWS(M138:$M$253))</f>
        <v>-0.61527525252516979</v>
      </c>
      <c r="J138" s="100">
        <v>136</v>
      </c>
      <c r="K138" s="100">
        <f t="shared" si="21"/>
        <v>1.0796812749003983</v>
      </c>
      <c r="L138" s="100">
        <f t="shared" si="22"/>
        <v>-1.3894034918317011</v>
      </c>
      <c r="M138" s="133">
        <f t="shared" si="23"/>
        <v>-0.71518012877300585</v>
      </c>
    </row>
    <row r="139" spans="1:13" x14ac:dyDescent="0.3">
      <c r="A139" s="99">
        <v>43958</v>
      </c>
      <c r="B139" s="100">
        <v>34.369999</v>
      </c>
      <c r="C139" s="100">
        <f t="shared" si="17"/>
        <v>-2.2890167054328003E-3</v>
      </c>
      <c r="D139" s="100">
        <f t="shared" si="18"/>
        <v>-2.2916405088896654E-3</v>
      </c>
      <c r="E139" s="100">
        <f t="shared" si="16"/>
        <v>-0.1087297227456554</v>
      </c>
      <c r="F139" s="100">
        <f t="shared" si="19"/>
        <v>0.45670843313390846</v>
      </c>
      <c r="G139" s="100">
        <v>0.51384790808283154</v>
      </c>
      <c r="H139" s="131">
        <f t="shared" si="20"/>
        <v>-0.66582795598515565</v>
      </c>
      <c r="I139" s="100">
        <f t="array" ref="I139">INDEX($M$3:$M$253,ROWS(M139:$M$253))</f>
        <v>-0.61010914760275436</v>
      </c>
      <c r="J139" s="100">
        <v>137</v>
      </c>
      <c r="K139" s="100">
        <f t="shared" si="21"/>
        <v>1.0876494023904382</v>
      </c>
      <c r="L139" s="100">
        <f t="shared" si="22"/>
        <v>-1.387772228205177</v>
      </c>
      <c r="M139" s="133">
        <f t="shared" si="23"/>
        <v>-0.72123375770751041</v>
      </c>
    </row>
    <row r="140" spans="1:13" x14ac:dyDescent="0.3">
      <c r="A140" s="99">
        <v>43959</v>
      </c>
      <c r="B140" s="100">
        <v>34.5</v>
      </c>
      <c r="C140" s="100">
        <f t="shared" si="17"/>
        <v>3.782397549676908E-3</v>
      </c>
      <c r="D140" s="100">
        <f t="shared" si="18"/>
        <v>3.7752622707130272E-3</v>
      </c>
      <c r="E140" s="100">
        <f t="shared" si="16"/>
        <v>0.11021359858582171</v>
      </c>
      <c r="F140" s="100">
        <f t="shared" si="19"/>
        <v>0.54388001106821193</v>
      </c>
      <c r="G140" s="100">
        <v>0.5183013681123807</v>
      </c>
      <c r="H140" s="131">
        <f t="shared" si="20"/>
        <v>-0.65719841417510239</v>
      </c>
      <c r="I140" s="100">
        <f t="array" ref="I140">INDEX($M$3:$M$253,ROWS(M140:$M$253))</f>
        <v>-0.60670119340349182</v>
      </c>
      <c r="J140" s="100">
        <v>138</v>
      </c>
      <c r="K140" s="100">
        <f t="shared" si="21"/>
        <v>1.095617529880478</v>
      </c>
      <c r="L140" s="100">
        <f t="shared" si="22"/>
        <v>-1.3847505660721648</v>
      </c>
      <c r="M140" s="133">
        <f t="shared" si="23"/>
        <v>-0.73043660552516798</v>
      </c>
    </row>
    <row r="141" spans="1:13" x14ac:dyDescent="0.3">
      <c r="A141" s="99">
        <v>43962</v>
      </c>
      <c r="B141" s="100">
        <v>36.330002</v>
      </c>
      <c r="C141" s="100">
        <f t="shared" si="17"/>
        <v>5.3043536231883959E-2</v>
      </c>
      <c r="D141" s="100">
        <f t="shared" si="18"/>
        <v>5.1684577246716996E-2</v>
      </c>
      <c r="E141" s="100">
        <f t="shared" si="16"/>
        <v>1.8391723316692472</v>
      </c>
      <c r="F141" s="100">
        <f t="shared" si="19"/>
        <v>0.96705507856692363</v>
      </c>
      <c r="G141" s="100">
        <v>0.51943796513656548</v>
      </c>
      <c r="H141" s="131">
        <f t="shared" si="20"/>
        <v>-0.65500788820724887</v>
      </c>
      <c r="I141" s="100">
        <f t="array" ref="I141">INDEX($M$3:$M$253,ROWS(M141:$M$253))</f>
        <v>-0.60306472932337774</v>
      </c>
      <c r="J141" s="100">
        <v>139</v>
      </c>
      <c r="K141" s="100">
        <f t="shared" si="21"/>
        <v>1.1035856573705178</v>
      </c>
      <c r="L141" s="100">
        <f t="shared" si="22"/>
        <v>-1.3883908966373846</v>
      </c>
      <c r="M141" s="133">
        <f t="shared" si="23"/>
        <v>-0.73279895409045925</v>
      </c>
    </row>
    <row r="142" spans="1:13" x14ac:dyDescent="0.3">
      <c r="A142" s="99">
        <v>43963</v>
      </c>
      <c r="B142" s="100">
        <v>37.110000999999997</v>
      </c>
      <c r="C142" s="100">
        <f t="shared" si="17"/>
        <v>2.1469830912753451E-2</v>
      </c>
      <c r="D142" s="100">
        <f t="shared" si="18"/>
        <v>2.1242600735389132E-2</v>
      </c>
      <c r="E142" s="100">
        <f t="shared" si="16"/>
        <v>0.74057759768186426</v>
      </c>
      <c r="F142" s="100">
        <f t="shared" si="19"/>
        <v>0.77052520232771582</v>
      </c>
      <c r="G142" s="100">
        <v>0.52987175408484199</v>
      </c>
      <c r="H142" s="131">
        <f t="shared" si="20"/>
        <v>-0.6351202751410886</v>
      </c>
      <c r="I142" s="100">
        <f t="array" ref="I142">INDEX($M$3:$M$253,ROWS(M142:$M$253))</f>
        <v>-0.59007373190479306</v>
      </c>
      <c r="J142" s="100">
        <v>140</v>
      </c>
      <c r="K142" s="100">
        <f t="shared" si="21"/>
        <v>1.1115537848605577</v>
      </c>
      <c r="L142" s="100">
        <f t="shared" si="22"/>
        <v>-1.3618690357203227</v>
      </c>
      <c r="M142" s="133">
        <f t="shared" si="23"/>
        <v>-0.75474975784927534</v>
      </c>
    </row>
    <row r="143" spans="1:13" x14ac:dyDescent="0.3">
      <c r="A143" s="99">
        <v>43964</v>
      </c>
      <c r="B143" s="100">
        <v>36.610000999999997</v>
      </c>
      <c r="C143" s="100">
        <f t="shared" si="17"/>
        <v>-1.3473456926072269E-2</v>
      </c>
      <c r="D143" s="100">
        <f t="shared" si="18"/>
        <v>-1.3565047572334668E-2</v>
      </c>
      <c r="E143" s="100">
        <f t="shared" si="16"/>
        <v>-0.5155661720605762</v>
      </c>
      <c r="F143" s="100">
        <f t="shared" si="19"/>
        <v>0.30307872093337718</v>
      </c>
      <c r="G143" s="100">
        <v>0.54019712458725266</v>
      </c>
      <c r="H143" s="131">
        <f t="shared" si="20"/>
        <v>-0.61582116050477709</v>
      </c>
      <c r="I143" s="100">
        <f t="array" ref="I143">INDEX($M$3:$M$253,ROWS(M143:$M$253))</f>
        <v>-0.58305724921882629</v>
      </c>
      <c r="J143" s="100">
        <v>141</v>
      </c>
      <c r="K143" s="100">
        <f t="shared" si="21"/>
        <v>1.1195219123505975</v>
      </c>
      <c r="L143" s="100">
        <f t="shared" si="22"/>
        <v>-1.3421706499296115</v>
      </c>
      <c r="M143" s="133">
        <f t="shared" si="23"/>
        <v>-0.77695741305636923</v>
      </c>
    </row>
    <row r="144" spans="1:13" x14ac:dyDescent="0.3">
      <c r="A144" s="99">
        <v>43965</v>
      </c>
      <c r="B144" s="100">
        <v>35.669998</v>
      </c>
      <c r="C144" s="100">
        <f t="shared" si="17"/>
        <v>-2.5676126039985592E-2</v>
      </c>
      <c r="D144" s="100">
        <f t="shared" si="18"/>
        <v>-2.6011511145813328E-2</v>
      </c>
      <c r="E144" s="100">
        <f t="shared" si="16"/>
        <v>-0.96473606526712619</v>
      </c>
      <c r="F144" s="100">
        <f t="shared" si="19"/>
        <v>0.16733851312366987</v>
      </c>
      <c r="G144" s="100">
        <v>0.54085811685738805</v>
      </c>
      <c r="H144" s="131">
        <f t="shared" si="20"/>
        <v>-0.61459829542413114</v>
      </c>
      <c r="I144" s="100">
        <f t="array" ref="I144">INDEX($M$3:$M$253,ROWS(M144:$M$253))</f>
        <v>-0.57100363007851263</v>
      </c>
      <c r="J144" s="100">
        <v>142</v>
      </c>
      <c r="K144" s="100">
        <f t="shared" si="21"/>
        <v>1.1274900398406376</v>
      </c>
      <c r="L144" s="100">
        <f t="shared" si="22"/>
        <v>-1.3367543622201123</v>
      </c>
      <c r="M144" s="133">
        <f t="shared" si="23"/>
        <v>-0.77839600308689605</v>
      </c>
    </row>
    <row r="145" spans="1:13" x14ac:dyDescent="0.3">
      <c r="A145" s="99">
        <v>43966</v>
      </c>
      <c r="B145" s="100">
        <v>35.599997999999999</v>
      </c>
      <c r="C145" s="100">
        <f t="shared" si="17"/>
        <v>-1.9624335274703864E-3</v>
      </c>
      <c r="D145" s="100">
        <f t="shared" si="18"/>
        <v>-1.9643616230645014E-3</v>
      </c>
      <c r="E145" s="100">
        <f t="shared" si="16"/>
        <v>-9.691883193904198E-2</v>
      </c>
      <c r="F145" s="100">
        <f t="shared" si="19"/>
        <v>0.46139542674301648</v>
      </c>
      <c r="G145" s="100">
        <v>0.54173529486932037</v>
      </c>
      <c r="H145" s="131">
        <f t="shared" si="20"/>
        <v>-0.61297778269166681</v>
      </c>
      <c r="I145" s="100">
        <f t="array" ref="I145">INDEX($M$3:$M$253,ROWS(M145:$M$253))</f>
        <v>-0.57007425361002662</v>
      </c>
      <c r="J145" s="100">
        <v>143</v>
      </c>
      <c r="K145" s="100">
        <f t="shared" si="21"/>
        <v>1.1354581673306774</v>
      </c>
      <c r="L145" s="100">
        <f t="shared" si="22"/>
        <v>-1.3433060969959469</v>
      </c>
      <c r="M145" s="133">
        <f t="shared" si="23"/>
        <v>-0.78030830302120391</v>
      </c>
    </row>
    <row r="146" spans="1:13" x14ac:dyDescent="0.3">
      <c r="A146" s="99">
        <v>43969</v>
      </c>
      <c r="B146" s="100">
        <v>37</v>
      </c>
      <c r="C146" s="100">
        <f t="shared" si="17"/>
        <v>3.9325901085724757E-2</v>
      </c>
      <c r="D146" s="100">
        <f t="shared" si="18"/>
        <v>3.8572330966016505E-2</v>
      </c>
      <c r="E146" s="100">
        <f t="shared" si="16"/>
        <v>1.3659755696468174</v>
      </c>
      <c r="F146" s="100">
        <f t="shared" si="19"/>
        <v>0.91402668423655087</v>
      </c>
      <c r="G146" s="100">
        <v>0.54264151683089734</v>
      </c>
      <c r="H146" s="131">
        <f t="shared" si="20"/>
        <v>-0.61130636706792829</v>
      </c>
      <c r="I146" s="100">
        <f t="array" ref="I146">INDEX($M$3:$M$253,ROWS(M146:$M$253))</f>
        <v>-0.5698214081124432</v>
      </c>
      <c r="J146" s="100">
        <v>144</v>
      </c>
      <c r="K146" s="100">
        <f t="shared" si="21"/>
        <v>1.1434262948207172</v>
      </c>
      <c r="L146" s="100">
        <f t="shared" si="22"/>
        <v>-1.3505325556843293</v>
      </c>
      <c r="M146" s="133">
        <f t="shared" si="23"/>
        <v>-0.78228776852417492</v>
      </c>
    </row>
    <row r="147" spans="1:13" x14ac:dyDescent="0.3">
      <c r="A147" s="99">
        <v>43970</v>
      </c>
      <c r="B147" s="100">
        <v>35.990001999999997</v>
      </c>
      <c r="C147" s="100">
        <f t="shared" si="17"/>
        <v>-2.7297243243243341E-2</v>
      </c>
      <c r="D147" s="100">
        <f t="shared" si="18"/>
        <v>-2.7676734982294816E-2</v>
      </c>
      <c r="E147" s="100">
        <f t="shared" si="16"/>
        <v>-1.0248309193902836</v>
      </c>
      <c r="F147" s="100">
        <f t="shared" si="19"/>
        <v>0.15272148724516571</v>
      </c>
      <c r="G147" s="100">
        <v>0.54336527204387219</v>
      </c>
      <c r="H147" s="131">
        <f t="shared" si="20"/>
        <v>-0.6099734926742536</v>
      </c>
      <c r="I147" s="100">
        <f t="array" ref="I147">INDEX($M$3:$M$253,ROWS(M147:$M$253))</f>
        <v>-0.56920045001942499</v>
      </c>
      <c r="J147" s="100">
        <v>145</v>
      </c>
      <c r="K147" s="100">
        <f t="shared" si="21"/>
        <v>1.1513944223107571</v>
      </c>
      <c r="L147" s="100">
        <f t="shared" si="22"/>
        <v>-1.3576943005516859</v>
      </c>
      <c r="M147" s="133">
        <f t="shared" si="23"/>
        <v>-0.78387149005610868</v>
      </c>
    </row>
    <row r="148" spans="1:13" x14ac:dyDescent="0.3">
      <c r="A148" s="99">
        <v>43971</v>
      </c>
      <c r="B148" s="100">
        <v>35.880001</v>
      </c>
      <c r="C148" s="100">
        <f t="shared" si="17"/>
        <v>-3.0564321724682042E-3</v>
      </c>
      <c r="D148" s="100">
        <f t="shared" si="18"/>
        <v>-3.0611126006545651E-3</v>
      </c>
      <c r="E148" s="100">
        <f t="shared" si="16"/>
        <v>-0.13649855003085529</v>
      </c>
      <c r="F148" s="100">
        <f t="shared" si="19"/>
        <v>0.44571358536534156</v>
      </c>
      <c r="G148" s="100">
        <v>0.54388001106821193</v>
      </c>
      <c r="H148" s="131">
        <f t="shared" si="20"/>
        <v>-0.60902662434418509</v>
      </c>
      <c r="I148" s="100">
        <f t="array" ref="I148">INDEX($M$3:$M$253,ROWS(M148:$M$253))</f>
        <v>-0.56838461786167749</v>
      </c>
      <c r="J148" s="100">
        <v>146</v>
      </c>
      <c r="K148" s="100">
        <f t="shared" si="21"/>
        <v>1.1593625498007969</v>
      </c>
      <c r="L148" s="100">
        <f t="shared" si="22"/>
        <v>-1.3650464999279126</v>
      </c>
      <c r="M148" s="133">
        <f t="shared" si="23"/>
        <v>-0.78499937045898849</v>
      </c>
    </row>
    <row r="149" spans="1:13" x14ac:dyDescent="0.3">
      <c r="A149" s="99">
        <v>43972</v>
      </c>
      <c r="B149" s="100">
        <v>35.689999</v>
      </c>
      <c r="C149" s="100">
        <f t="shared" si="17"/>
        <v>-5.2954848022439549E-3</v>
      </c>
      <c r="D149" s="100">
        <f t="shared" si="18"/>
        <v>-5.3095555782593359E-3</v>
      </c>
      <c r="E149" s="100">
        <f t="shared" si="16"/>
        <v>-0.21764070628829621</v>
      </c>
      <c r="F149" s="100">
        <f t="shared" si="19"/>
        <v>0.41385453280771112</v>
      </c>
      <c r="G149" s="100">
        <v>0.54897471406855047</v>
      </c>
      <c r="H149" s="131">
        <f t="shared" si="20"/>
        <v>-0.59970289669624788</v>
      </c>
      <c r="I149" s="100">
        <f t="array" ref="I149">INDEX($M$3:$M$253,ROWS(M149:$M$253))</f>
        <v>-0.56348934424035513</v>
      </c>
      <c r="J149" s="100">
        <v>147</v>
      </c>
      <c r="K149" s="100">
        <f t="shared" si="21"/>
        <v>1.1673306772908367</v>
      </c>
      <c r="L149" s="100">
        <f t="shared" si="22"/>
        <v>-1.3578299864319709</v>
      </c>
      <c r="M149" s="133">
        <f t="shared" si="23"/>
        <v>-0.79623187468426826</v>
      </c>
    </row>
    <row r="150" spans="1:13" x14ac:dyDescent="0.3">
      <c r="A150" s="99">
        <v>43973</v>
      </c>
      <c r="B150" s="100">
        <v>35.540000999999997</v>
      </c>
      <c r="C150" s="100">
        <f t="shared" si="17"/>
        <v>-4.2028020230542307E-3</v>
      </c>
      <c r="D150" s="100">
        <f t="shared" si="18"/>
        <v>-4.2116586192007758E-3</v>
      </c>
      <c r="E150" s="100">
        <f t="shared" si="16"/>
        <v>-0.1780196318408577</v>
      </c>
      <c r="F150" s="100">
        <f t="shared" si="19"/>
        <v>0.42935377900869476</v>
      </c>
      <c r="G150" s="100">
        <v>0.55115427389363636</v>
      </c>
      <c r="H150" s="131">
        <f t="shared" si="20"/>
        <v>-0.59574052010113432</v>
      </c>
      <c r="I150" s="100">
        <f t="array" ref="I150">INDEX($M$3:$M$253,ROWS(M150:$M$253))</f>
        <v>-0.56098583929253887</v>
      </c>
      <c r="J150" s="100">
        <v>148</v>
      </c>
      <c r="K150" s="100">
        <f t="shared" si="21"/>
        <v>1.1752988047808766</v>
      </c>
      <c r="L150" s="100">
        <f t="shared" si="22"/>
        <v>-1.3594991076539187</v>
      </c>
      <c r="M150" s="133">
        <f t="shared" si="23"/>
        <v>-0.80107604469986782</v>
      </c>
    </row>
    <row r="151" spans="1:13" x14ac:dyDescent="0.3">
      <c r="A151" s="99">
        <v>43976</v>
      </c>
      <c r="B151" s="100">
        <v>35.259998000000003</v>
      </c>
      <c r="C151" s="100">
        <f t="shared" si="17"/>
        <v>-7.8785310107333251E-3</v>
      </c>
      <c r="D151" s="100">
        <f t="shared" si="18"/>
        <v>-7.9097306155896524E-3</v>
      </c>
      <c r="E151" s="100">
        <f t="shared" si="16"/>
        <v>-0.31147622325591418</v>
      </c>
      <c r="F151" s="100">
        <f t="shared" si="19"/>
        <v>0.37771930780819885</v>
      </c>
      <c r="G151" s="100">
        <v>0.55241869308088476</v>
      </c>
      <c r="H151" s="131">
        <f t="shared" si="20"/>
        <v>-0.59344901826414831</v>
      </c>
      <c r="I151" s="100">
        <f t="array" ref="I151">INDEX($M$3:$M$253,ROWS(M151:$M$253))</f>
        <v>-0.55925427034813269</v>
      </c>
      <c r="J151" s="100">
        <v>149</v>
      </c>
      <c r="K151" s="100">
        <f t="shared" si="21"/>
        <v>1.1832669322709164</v>
      </c>
      <c r="L151" s="100">
        <f t="shared" si="22"/>
        <v>-1.3639556841348506</v>
      </c>
      <c r="M151" s="133">
        <f t="shared" si="23"/>
        <v>-0.80389706633175384</v>
      </c>
    </row>
    <row r="152" spans="1:13" x14ac:dyDescent="0.3">
      <c r="A152" s="99">
        <v>43977</v>
      </c>
      <c r="B152" s="100">
        <v>35.830002</v>
      </c>
      <c r="C152" s="100">
        <f t="shared" si="17"/>
        <v>1.61657411324867E-2</v>
      </c>
      <c r="D152" s="100">
        <f t="shared" si="18"/>
        <v>1.6036466887781705E-2</v>
      </c>
      <c r="E152" s="100">
        <f t="shared" si="16"/>
        <v>0.55269783805828276</v>
      </c>
      <c r="F152" s="100">
        <f t="shared" si="19"/>
        <v>0.70976483299776105</v>
      </c>
      <c r="G152" s="100">
        <v>0.55272575574577854</v>
      </c>
      <c r="H152" s="131">
        <f t="shared" si="20"/>
        <v>-0.5928933213629487</v>
      </c>
      <c r="I152" s="100">
        <f t="array" ref="I152">INDEX($M$3:$M$253,ROWS(M152:$M$253))</f>
        <v>-0.55501687520564968</v>
      </c>
      <c r="J152" s="100">
        <v>150</v>
      </c>
      <c r="K152" s="100">
        <f t="shared" si="21"/>
        <v>1.1912350597609562</v>
      </c>
      <c r="L152" s="100">
        <f t="shared" si="22"/>
        <v>-1.3674308716096051</v>
      </c>
      <c r="M152" s="133">
        <f t="shared" si="23"/>
        <v>-0.80458335067461351</v>
      </c>
    </row>
    <row r="153" spans="1:13" x14ac:dyDescent="0.3">
      <c r="A153" s="99">
        <v>43978</v>
      </c>
      <c r="B153" s="100">
        <v>36.029998999999997</v>
      </c>
      <c r="C153" s="100">
        <f t="shared" si="17"/>
        <v>5.5818305564145909E-3</v>
      </c>
      <c r="D153" s="100">
        <f t="shared" si="18"/>
        <v>5.5663098693456087E-3</v>
      </c>
      <c r="E153" s="100">
        <f t="shared" si="16"/>
        <v>0.17484920000435372</v>
      </c>
      <c r="F153" s="100">
        <f t="shared" si="19"/>
        <v>0.56940093612242226</v>
      </c>
      <c r="G153" s="100">
        <v>0.55349577771495562</v>
      </c>
      <c r="H153" s="131">
        <f t="shared" si="20"/>
        <v>-0.59150115520047164</v>
      </c>
      <c r="I153" s="100">
        <f t="array" ref="I153">INDEX($M$3:$M$253,ROWS(M153:$M$253))</f>
        <v>-0.55432880190018452</v>
      </c>
      <c r="J153" s="100">
        <v>151</v>
      </c>
      <c r="K153" s="100">
        <f t="shared" si="21"/>
        <v>1.1992031872509961</v>
      </c>
      <c r="L153" s="100">
        <f t="shared" si="22"/>
        <v>-1.3740829366027789</v>
      </c>
      <c r="M153" s="133">
        <f t="shared" si="23"/>
        <v>-0.8063064223048203</v>
      </c>
    </row>
    <row r="154" spans="1:13" x14ac:dyDescent="0.3">
      <c r="A154" s="99">
        <v>43979</v>
      </c>
      <c r="B154" s="100">
        <v>35.130001</v>
      </c>
      <c r="C154" s="100">
        <f t="shared" si="17"/>
        <v>-2.4979129197311267E-2</v>
      </c>
      <c r="D154" s="100">
        <f t="shared" si="18"/>
        <v>-2.5296402261918361E-2</v>
      </c>
      <c r="E154" s="100">
        <f t="shared" si="16"/>
        <v>-0.93892910579515276</v>
      </c>
      <c r="F154" s="100">
        <f t="shared" si="19"/>
        <v>0.17388357219413342</v>
      </c>
      <c r="G154" s="100">
        <v>0.55525577547619187</v>
      </c>
      <c r="H154" s="131">
        <f t="shared" si="20"/>
        <v>-0.58832641468368296</v>
      </c>
      <c r="I154" s="100">
        <f t="array" ref="I154">INDEX($M$3:$M$253,ROWS(M154:$M$253))</f>
        <v>-0.55388521677122438</v>
      </c>
      <c r="J154" s="100">
        <v>152</v>
      </c>
      <c r="K154" s="100">
        <f t="shared" si="21"/>
        <v>1.2071713147410359</v>
      </c>
      <c r="L154" s="100">
        <f t="shared" si="22"/>
        <v>-1.3788451168559241</v>
      </c>
      <c r="M154" s="133">
        <f t="shared" si="23"/>
        <v>-0.81025593841413979</v>
      </c>
    </row>
    <row r="155" spans="1:13" x14ac:dyDescent="0.3">
      <c r="A155" s="99">
        <v>43980</v>
      </c>
      <c r="B155" s="100">
        <v>34.669998</v>
      </c>
      <c r="C155" s="100">
        <f t="shared" si="17"/>
        <v>-1.3094306487494878E-2</v>
      </c>
      <c r="D155" s="100">
        <f t="shared" si="18"/>
        <v>-1.3180792733264625E-2</v>
      </c>
      <c r="E155" s="100">
        <f t="shared" si="16"/>
        <v>-0.50169912428348995</v>
      </c>
      <c r="F155" s="100">
        <f t="shared" si="19"/>
        <v>0.30793959030081985</v>
      </c>
      <c r="G155" s="100">
        <v>0.56143004210190184</v>
      </c>
      <c r="H155" s="131">
        <f t="shared" si="20"/>
        <v>-0.57726810365764747</v>
      </c>
      <c r="I155" s="100">
        <f t="array" ref="I155">INDEX($M$3:$M$253,ROWS(M155:$M$253))</f>
        <v>-0.53418728268145876</v>
      </c>
      <c r="J155" s="100">
        <v>153</v>
      </c>
      <c r="K155" s="100">
        <f t="shared" si="21"/>
        <v>1.2151394422310757</v>
      </c>
      <c r="L155" s="100">
        <f t="shared" si="22"/>
        <v>-1.3505732782208264</v>
      </c>
      <c r="M155" s="133">
        <f t="shared" si="23"/>
        <v>-0.82423594078864193</v>
      </c>
    </row>
    <row r="156" spans="1:13" x14ac:dyDescent="0.3">
      <c r="A156" s="99">
        <v>43983</v>
      </c>
      <c r="B156" s="100">
        <v>36.389999000000003</v>
      </c>
      <c r="C156" s="100">
        <f t="shared" si="17"/>
        <v>4.9610646069261577E-2</v>
      </c>
      <c r="D156" s="100">
        <f t="shared" si="18"/>
        <v>4.8419282133821802E-2</v>
      </c>
      <c r="E156" s="100">
        <f t="shared" si="16"/>
        <v>1.7213338590389784</v>
      </c>
      <c r="F156" s="100">
        <f t="shared" si="19"/>
        <v>0.95740487063187074</v>
      </c>
      <c r="G156" s="100">
        <v>0.56228044970485935</v>
      </c>
      <c r="H156" s="131">
        <f t="shared" si="20"/>
        <v>-0.57575453273078026</v>
      </c>
      <c r="I156" s="100">
        <f t="array" ref="I156">INDEX($M$3:$M$253,ROWS(M156:$M$253))</f>
        <v>-0.52468640743293471</v>
      </c>
      <c r="J156" s="100">
        <v>154</v>
      </c>
      <c r="K156" s="100">
        <f t="shared" si="21"/>
        <v>1.2231075697211156</v>
      </c>
      <c r="L156" s="100">
        <f t="shared" si="22"/>
        <v>-1.345957643945261</v>
      </c>
      <c r="M156" s="133">
        <f t="shared" si="23"/>
        <v>-0.8261768698126184</v>
      </c>
    </row>
    <row r="157" spans="1:13" x14ac:dyDescent="0.3">
      <c r="A157" s="99">
        <v>43984</v>
      </c>
      <c r="B157" s="100">
        <v>37.040000999999997</v>
      </c>
      <c r="C157" s="100">
        <f t="shared" si="17"/>
        <v>1.786210546474587E-2</v>
      </c>
      <c r="D157" s="100">
        <f t="shared" si="18"/>
        <v>1.7704452631827221E-2</v>
      </c>
      <c r="E157" s="100">
        <f t="shared" si="16"/>
        <v>0.61289236432672523</v>
      </c>
      <c r="F157" s="100">
        <f t="shared" si="19"/>
        <v>0.73002624379109249</v>
      </c>
      <c r="G157" s="100">
        <v>0.56940093612242226</v>
      </c>
      <c r="H157" s="131">
        <f t="shared" si="20"/>
        <v>-0.56317046008893268</v>
      </c>
      <c r="I157" s="100">
        <f t="array" ref="I157">INDEX($M$3:$M$253,ROWS(M157:$M$253))</f>
        <v>-0.52147072147451257</v>
      </c>
      <c r="J157" s="100">
        <v>155</v>
      </c>
      <c r="K157" s="100">
        <f t="shared" si="21"/>
        <v>1.2310756972111554</v>
      </c>
      <c r="L157" s="100">
        <f t="shared" si="22"/>
        <v>-1.3352753988171495</v>
      </c>
      <c r="M157" s="133">
        <f t="shared" si="23"/>
        <v>-0.84257786804964452</v>
      </c>
    </row>
    <row r="158" spans="1:13" x14ac:dyDescent="0.3">
      <c r="A158" s="99">
        <v>43985</v>
      </c>
      <c r="B158" s="100">
        <v>36.560001</v>
      </c>
      <c r="C158" s="100">
        <f t="shared" si="17"/>
        <v>-1.2958962933073304E-2</v>
      </c>
      <c r="D158" s="100">
        <f t="shared" si="18"/>
        <v>-1.3043662837571912E-2</v>
      </c>
      <c r="E158" s="100">
        <f t="shared" si="16"/>
        <v>-0.49675035950061874</v>
      </c>
      <c r="F158" s="100">
        <f t="shared" si="19"/>
        <v>0.30968255242464615</v>
      </c>
      <c r="G158" s="100">
        <v>0.57295743327092641</v>
      </c>
      <c r="H158" s="131">
        <f t="shared" si="20"/>
        <v>-0.55694385251214362</v>
      </c>
      <c r="I158" s="100">
        <f t="array" ref="I158">INDEX($M$3:$M$253,ROWS(M158:$M$253))</f>
        <v>-0.52051287164596594</v>
      </c>
      <c r="J158" s="100">
        <v>156</v>
      </c>
      <c r="K158" s="100">
        <f t="shared" si="21"/>
        <v>1.2390438247011952</v>
      </c>
      <c r="L158" s="100">
        <f t="shared" si="22"/>
        <v>-1.3350161004508849</v>
      </c>
      <c r="M158" s="133">
        <f t="shared" si="23"/>
        <v>-0.85087158283191788</v>
      </c>
    </row>
    <row r="159" spans="1:13" x14ac:dyDescent="0.3">
      <c r="A159" s="99">
        <v>43986</v>
      </c>
      <c r="B159" s="100">
        <v>35.860000999999997</v>
      </c>
      <c r="C159" s="100">
        <f t="shared" si="17"/>
        <v>-1.9146607791394876E-2</v>
      </c>
      <c r="D159" s="100">
        <f t="shared" si="18"/>
        <v>-1.9332277875035966E-2</v>
      </c>
      <c r="E159" s="100">
        <f t="shared" si="16"/>
        <v>-0.72369486691987517</v>
      </c>
      <c r="F159" s="100">
        <f t="shared" si="19"/>
        <v>0.23462654259022309</v>
      </c>
      <c r="G159" s="100">
        <v>0.57333795057687542</v>
      </c>
      <c r="H159" s="131">
        <f t="shared" si="20"/>
        <v>-0.55627994454341645</v>
      </c>
      <c r="I159" s="100">
        <f t="array" ref="I159">INDEX($M$3:$M$253,ROWS(M159:$M$253))</f>
        <v>-0.52024795827642834</v>
      </c>
      <c r="J159" s="100">
        <v>157</v>
      </c>
      <c r="K159" s="100">
        <f t="shared" si="21"/>
        <v>1.2470119521912351</v>
      </c>
      <c r="L159" s="100">
        <f t="shared" si="22"/>
        <v>-1.3424431616837107</v>
      </c>
      <c r="M159" s="133">
        <f t="shared" si="23"/>
        <v>-0.85176303245969032</v>
      </c>
    </row>
    <row r="160" spans="1:13" x14ac:dyDescent="0.3">
      <c r="A160" s="99">
        <v>43987</v>
      </c>
      <c r="B160" s="100">
        <v>35.270000000000003</v>
      </c>
      <c r="C160" s="100">
        <f t="shared" si="17"/>
        <v>-1.645289970850794E-2</v>
      </c>
      <c r="D160" s="100">
        <f t="shared" si="18"/>
        <v>-1.6589751815249854E-2</v>
      </c>
      <c r="E160" s="100">
        <f t="shared" si="16"/>
        <v>-0.624722164343121</v>
      </c>
      <c r="F160" s="100">
        <f t="shared" si="19"/>
        <v>0.26607671178237463</v>
      </c>
      <c r="G160" s="100">
        <v>0.5740979185419981</v>
      </c>
      <c r="H160" s="131">
        <f t="shared" si="20"/>
        <v>-0.55495530741693333</v>
      </c>
      <c r="I160" s="100">
        <f t="array" ref="I160">INDEX($M$3:$M$253,ROWS(M160:$M$253))</f>
        <v>-0.51492463718359749</v>
      </c>
      <c r="J160" s="100">
        <v>158</v>
      </c>
      <c r="K160" s="100">
        <f t="shared" si="21"/>
        <v>1.2549800796812749</v>
      </c>
      <c r="L160" s="100">
        <f t="shared" si="22"/>
        <v>-1.3426780181241722</v>
      </c>
      <c r="M160" s="133">
        <f t="shared" si="23"/>
        <v>-0.85354581486603409</v>
      </c>
    </row>
    <row r="161" spans="1:13" x14ac:dyDescent="0.3">
      <c r="A161" s="99">
        <v>43990</v>
      </c>
      <c r="B161" s="100">
        <v>36.259998000000003</v>
      </c>
      <c r="C161" s="100">
        <f t="shared" si="17"/>
        <v>2.8069123901332649E-2</v>
      </c>
      <c r="D161" s="100">
        <f t="shared" si="18"/>
        <v>2.7682405921544903E-2</v>
      </c>
      <c r="E161" s="100">
        <f t="shared" si="16"/>
        <v>0.97297827845838236</v>
      </c>
      <c r="F161" s="100">
        <f t="shared" si="19"/>
        <v>0.83471795103973878</v>
      </c>
      <c r="G161" s="100">
        <v>0.5766144916185052</v>
      </c>
      <c r="H161" s="131">
        <f t="shared" si="20"/>
        <v>-0.55058136121383905</v>
      </c>
      <c r="I161" s="100">
        <f t="array" ref="I161">INDEX($M$3:$M$253,ROWS(M161:$M$253))</f>
        <v>-0.51487899216247768</v>
      </c>
      <c r="J161" s="100">
        <v>159</v>
      </c>
      <c r="K161" s="100">
        <f t="shared" si="21"/>
        <v>1.2629482071713147</v>
      </c>
      <c r="L161" s="100">
        <f t="shared" si="22"/>
        <v>-1.3456212431087347</v>
      </c>
      <c r="M161" s="133">
        <f t="shared" si="23"/>
        <v>-0.85947214764677515</v>
      </c>
    </row>
    <row r="162" spans="1:13" x14ac:dyDescent="0.3">
      <c r="A162" s="99">
        <v>43991</v>
      </c>
      <c r="B162" s="100">
        <v>35.560001</v>
      </c>
      <c r="C162" s="100">
        <f t="shared" si="17"/>
        <v>-1.9304937634028629E-2</v>
      </c>
      <c r="D162" s="100">
        <f t="shared" si="18"/>
        <v>-1.9493711402317291E-2</v>
      </c>
      <c r="E162" s="100">
        <f t="shared" si="16"/>
        <v>-0.72952070490034526</v>
      </c>
      <c r="F162" s="100">
        <f t="shared" si="19"/>
        <v>0.23284160364483308</v>
      </c>
      <c r="G162" s="100">
        <v>0.57940037800556921</v>
      </c>
      <c r="H162" s="131">
        <f t="shared" si="20"/>
        <v>-0.54576154123845433</v>
      </c>
      <c r="I162" s="100">
        <f t="array" ref="I162">INDEX($M$3:$M$253,ROWS(M162:$M$253))</f>
        <v>-0.50642540299835737</v>
      </c>
      <c r="J162" s="100">
        <v>160</v>
      </c>
      <c r="K162" s="100">
        <f t="shared" si="21"/>
        <v>1.2709163346613546</v>
      </c>
      <c r="L162" s="100">
        <f t="shared" si="22"/>
        <v>-1.3372415745479798</v>
      </c>
      <c r="M162" s="133">
        <f t="shared" si="23"/>
        <v>-0.8660739144433024</v>
      </c>
    </row>
    <row r="163" spans="1:13" x14ac:dyDescent="0.3">
      <c r="A163" s="99">
        <v>43992</v>
      </c>
      <c r="B163" s="100">
        <v>35.330002</v>
      </c>
      <c r="C163" s="100">
        <f t="shared" si="17"/>
        <v>-6.4679132039394682E-3</v>
      </c>
      <c r="D163" s="100">
        <f t="shared" si="18"/>
        <v>-6.4889207870219524E-3</v>
      </c>
      <c r="E163" s="100">
        <f t="shared" si="16"/>
        <v>-0.26020181947069465</v>
      </c>
      <c r="F163" s="100">
        <f t="shared" si="19"/>
        <v>0.39735405042751609</v>
      </c>
      <c r="G163" s="100">
        <v>0.58106795179103021</v>
      </c>
      <c r="H163" s="131">
        <f t="shared" si="20"/>
        <v>-0.54288757235804952</v>
      </c>
      <c r="I163" s="100">
        <f t="array" ref="I163">INDEX($M$3:$M$253,ROWS(M163:$M$253))</f>
        <v>-0.50235255855157734</v>
      </c>
      <c r="J163" s="100">
        <v>161</v>
      </c>
      <c r="K163" s="100">
        <f t="shared" si="21"/>
        <v>1.2788844621513944</v>
      </c>
      <c r="L163" s="100">
        <f t="shared" si="22"/>
        <v>-1.3367413626374112</v>
      </c>
      <c r="M163" s="133">
        <f t="shared" si="23"/>
        <v>-0.87004654832421091</v>
      </c>
    </row>
    <row r="164" spans="1:13" x14ac:dyDescent="0.3">
      <c r="A164" s="99">
        <v>43993</v>
      </c>
      <c r="B164" s="100">
        <v>34.509998000000003</v>
      </c>
      <c r="C164" s="100">
        <f t="shared" si="17"/>
        <v>-2.3209848671958633E-2</v>
      </c>
      <c r="D164" s="100">
        <f t="shared" si="18"/>
        <v>-2.3483438824472E-2</v>
      </c>
      <c r="E164" s="100">
        <f t="shared" si="16"/>
        <v>-0.87350260221221043</v>
      </c>
      <c r="F164" s="100">
        <f t="shared" si="19"/>
        <v>0.1911945942452154</v>
      </c>
      <c r="G164" s="100">
        <v>0.58302169082830679</v>
      </c>
      <c r="H164" s="131">
        <f t="shared" si="20"/>
        <v>-0.53953088778634906</v>
      </c>
      <c r="I164" s="100">
        <f t="array" ref="I164">INDEX($M$3:$M$253,ROWS(M164:$M$253))</f>
        <v>-0.48971287299135685</v>
      </c>
      <c r="J164" s="100">
        <v>162</v>
      </c>
      <c r="K164" s="100">
        <f t="shared" si="21"/>
        <v>1.2868525896414342</v>
      </c>
      <c r="L164" s="100">
        <f t="shared" si="22"/>
        <v>-1.3244849989290797</v>
      </c>
      <c r="M164" s="133">
        <f t="shared" si="23"/>
        <v>-0.87472107491107054</v>
      </c>
    </row>
    <row r="165" spans="1:13" x14ac:dyDescent="0.3">
      <c r="A165" s="99">
        <v>43994</v>
      </c>
      <c r="B165" s="100">
        <v>35.090000000000003</v>
      </c>
      <c r="C165" s="100">
        <f t="shared" si="17"/>
        <v>1.6806781617315636E-2</v>
      </c>
      <c r="D165" s="100">
        <f t="shared" si="18"/>
        <v>1.6667110439429533E-2</v>
      </c>
      <c r="E165" s="100">
        <f t="shared" si="16"/>
        <v>0.57545659961916884</v>
      </c>
      <c r="F165" s="100">
        <f t="shared" si="19"/>
        <v>0.71750873265556647</v>
      </c>
      <c r="G165" s="100">
        <v>0.58362740416616588</v>
      </c>
      <c r="H165" s="131">
        <f t="shared" si="20"/>
        <v>-0.53849250633149159</v>
      </c>
      <c r="I165" s="100">
        <f t="array" ref="I165">INDEX($M$3:$M$253,ROWS(M165:$M$253))</f>
        <v>-0.4893440179393177</v>
      </c>
      <c r="J165" s="100">
        <v>163</v>
      </c>
      <c r="K165" s="100">
        <f t="shared" si="21"/>
        <v>1.2948207171314741</v>
      </c>
      <c r="L165" s="100">
        <f t="shared" si="22"/>
        <v>-1.3308640254502508</v>
      </c>
      <c r="M165" s="133">
        <f t="shared" si="23"/>
        <v>-0.87617475652558974</v>
      </c>
    </row>
    <row r="166" spans="1:13" x14ac:dyDescent="0.3">
      <c r="A166" s="99">
        <v>43997</v>
      </c>
      <c r="B166" s="100">
        <v>35.159999999999997</v>
      </c>
      <c r="C166" s="100">
        <f t="shared" si="17"/>
        <v>1.9948703334280449E-3</v>
      </c>
      <c r="D166" s="100">
        <f t="shared" si="18"/>
        <v>1.9928832218522193E-3</v>
      </c>
      <c r="E166" s="100">
        <f t="shared" si="16"/>
        <v>4.5890829125721615E-2</v>
      </c>
      <c r="F166" s="100">
        <f t="shared" si="19"/>
        <v>0.5183013681123807</v>
      </c>
      <c r="G166" s="100">
        <v>0.58642371606405486</v>
      </c>
      <c r="H166" s="131">
        <f t="shared" si="20"/>
        <v>-0.53371268573492114</v>
      </c>
      <c r="I166" s="100">
        <f t="array" ref="I166">INDEX($M$3:$M$253,ROWS(M166:$M$253))</f>
        <v>-0.47859622423775355</v>
      </c>
      <c r="J166" s="100">
        <v>164</v>
      </c>
      <c r="K166" s="100">
        <f t="shared" si="21"/>
        <v>1.3027888446215139</v>
      </c>
      <c r="L166" s="100">
        <f t="shared" si="22"/>
        <v>-1.3188247552233652</v>
      </c>
      <c r="M166" s="133">
        <f t="shared" si="23"/>
        <v>-0.88291329801235507</v>
      </c>
    </row>
    <row r="167" spans="1:13" x14ac:dyDescent="0.3">
      <c r="A167" s="99">
        <v>43998</v>
      </c>
      <c r="B167" s="100">
        <v>35.650002000000001</v>
      </c>
      <c r="C167" s="100">
        <f t="shared" si="17"/>
        <v>1.3936348122866926E-2</v>
      </c>
      <c r="D167" s="100">
        <f t="shared" si="18"/>
        <v>1.384013014430892E-2</v>
      </c>
      <c r="E167" s="100">
        <f t="shared" si="16"/>
        <v>0.47343609959841859</v>
      </c>
      <c r="F167" s="100">
        <f t="shared" si="19"/>
        <v>0.68204895997984383</v>
      </c>
      <c r="G167" s="100">
        <v>0.58836216788862528</v>
      </c>
      <c r="H167" s="131">
        <f t="shared" si="20"/>
        <v>-0.5304125889082616</v>
      </c>
      <c r="I167" s="100">
        <f t="array" ref="I167">INDEX($M$3:$M$253,ROWS(M167:$M$253))</f>
        <v>-0.47436401441601539</v>
      </c>
      <c r="J167" s="100">
        <v>165</v>
      </c>
      <c r="K167" s="100">
        <f t="shared" si="21"/>
        <v>1.3107569721115537</v>
      </c>
      <c r="L167" s="100">
        <f t="shared" si="22"/>
        <v>-1.317017938221861</v>
      </c>
      <c r="M167" s="133">
        <f t="shared" si="23"/>
        <v>-0.88761136449547695</v>
      </c>
    </row>
    <row r="168" spans="1:13" x14ac:dyDescent="0.3">
      <c r="A168" s="99">
        <v>43999</v>
      </c>
      <c r="B168" s="100">
        <v>37.540000999999997</v>
      </c>
      <c r="C168" s="100">
        <f t="shared" si="17"/>
        <v>5.3015396745279109E-2</v>
      </c>
      <c r="D168" s="100">
        <f t="shared" si="18"/>
        <v>5.1657854835329635E-2</v>
      </c>
      <c r="E168" s="100">
        <f t="shared" si="16"/>
        <v>1.8382079691739712</v>
      </c>
      <c r="F168" s="100">
        <f t="shared" si="19"/>
        <v>0.9669841170240383</v>
      </c>
      <c r="G168" s="100">
        <v>0.5902223779337521</v>
      </c>
      <c r="H168" s="131">
        <f t="shared" si="20"/>
        <v>-0.52725590134364086</v>
      </c>
      <c r="I168" s="100">
        <f t="array" ref="I168">INDEX($M$3:$M$253,ROWS(M168:$M$253))</f>
        <v>-0.47070280559801453</v>
      </c>
      <c r="J168" s="100">
        <v>166</v>
      </c>
      <c r="K168" s="100">
        <f t="shared" si="21"/>
        <v>1.3187250996015936</v>
      </c>
      <c r="L168" s="100">
        <f t="shared" si="22"/>
        <v>-1.316033195209912</v>
      </c>
      <c r="M168" s="133">
        <f t="shared" si="23"/>
        <v>-0.89214065163212009</v>
      </c>
    </row>
    <row r="169" spans="1:13" x14ac:dyDescent="0.3">
      <c r="A169" s="99">
        <v>44000</v>
      </c>
      <c r="B169" s="100">
        <v>37.020000000000003</v>
      </c>
      <c r="C169" s="100">
        <f t="shared" si="17"/>
        <v>-1.3851917585191109E-2</v>
      </c>
      <c r="D169" s="100">
        <f t="shared" si="18"/>
        <v>-1.3948750651263268E-2</v>
      </c>
      <c r="E169" s="100">
        <f t="shared" si="16"/>
        <v>-0.52941330783275076</v>
      </c>
      <c r="F169" s="100">
        <f t="shared" si="19"/>
        <v>0.29825938424453957</v>
      </c>
      <c r="G169" s="100">
        <v>0.59219652790436328</v>
      </c>
      <c r="H169" s="131">
        <f t="shared" si="20"/>
        <v>-0.52391672637748854</v>
      </c>
      <c r="I169" s="100">
        <f t="array" ref="I169">INDEX($M$3:$M$253,ROWS(M169:$M$253))</f>
        <v>-0.45824819591596566</v>
      </c>
      <c r="J169" s="100">
        <v>167</v>
      </c>
      <c r="K169" s="100">
        <f t="shared" si="21"/>
        <v>1.3266932270916334</v>
      </c>
      <c r="L169" s="100">
        <f t="shared" si="22"/>
        <v>-1.3030315502937062</v>
      </c>
      <c r="M169" s="133">
        <f t="shared" si="23"/>
        <v>-0.89696990666606935</v>
      </c>
    </row>
    <row r="170" spans="1:13" x14ac:dyDescent="0.3">
      <c r="A170" s="99">
        <v>44001</v>
      </c>
      <c r="B170" s="100">
        <v>37.830002</v>
      </c>
      <c r="C170" s="100">
        <f t="shared" si="17"/>
        <v>2.1880118854673114E-2</v>
      </c>
      <c r="D170" s="100">
        <f t="shared" si="18"/>
        <v>2.1644184367679106E-2</v>
      </c>
      <c r="E170" s="100">
        <f t="shared" si="16"/>
        <v>0.75507000961592918</v>
      </c>
      <c r="F170" s="100">
        <f t="shared" si="19"/>
        <v>0.77489651167701612</v>
      </c>
      <c r="G170" s="100">
        <v>0.61890544834036132</v>
      </c>
      <c r="H170" s="131">
        <f t="shared" si="20"/>
        <v>-0.47980276701113067</v>
      </c>
      <c r="I170" s="100">
        <f t="array" ref="I170">INDEX($M$3:$M$253,ROWS(M170:$M$253))</f>
        <v>-0.45213152425150116</v>
      </c>
      <c r="J170" s="100">
        <v>168</v>
      </c>
      <c r="K170" s="100">
        <f t="shared" si="21"/>
        <v>1.3346613545816732</v>
      </c>
      <c r="L170" s="100">
        <f t="shared" si="22"/>
        <v>-1.2438166835576958</v>
      </c>
      <c r="M170" s="133">
        <f t="shared" si="23"/>
        <v>-0.96470776755812782</v>
      </c>
    </row>
    <row r="171" spans="1:13" x14ac:dyDescent="0.3">
      <c r="A171" s="99">
        <v>44004</v>
      </c>
      <c r="B171" s="100">
        <v>38.520000000000003</v>
      </c>
      <c r="C171" s="100">
        <f t="shared" si="17"/>
        <v>1.8239438633918192E-2</v>
      </c>
      <c r="D171" s="100">
        <f t="shared" si="18"/>
        <v>1.8075095416894282E-2</v>
      </c>
      <c r="E171" s="100">
        <f t="shared" si="16"/>
        <v>0.62626817820377656</v>
      </c>
      <c r="F171" s="100">
        <f t="shared" si="19"/>
        <v>0.73443047254184002</v>
      </c>
      <c r="G171" s="100">
        <v>0.61993143997528688</v>
      </c>
      <c r="H171" s="131">
        <f t="shared" si="20"/>
        <v>-0.47814638774251567</v>
      </c>
      <c r="I171" s="100">
        <f t="array" ref="I171">INDEX($M$3:$M$253,ROWS(M171:$M$253))</f>
        <v>-0.44864214941574093</v>
      </c>
      <c r="J171" s="100">
        <v>169</v>
      </c>
      <c r="K171" s="100">
        <f t="shared" si="21"/>
        <v>1.3426294820717131</v>
      </c>
      <c r="L171" s="100">
        <f t="shared" si="22"/>
        <v>-1.2443336136347907</v>
      </c>
      <c r="M171" s="133">
        <f t="shared" si="23"/>
        <v>-0.96740362141797198</v>
      </c>
    </row>
    <row r="172" spans="1:13" x14ac:dyDescent="0.3">
      <c r="A172" s="99">
        <v>44005</v>
      </c>
      <c r="B172" s="100">
        <v>39.479999999999997</v>
      </c>
      <c r="C172" s="100">
        <f t="shared" si="17"/>
        <v>2.4922118380062086E-2</v>
      </c>
      <c r="D172" s="100">
        <f t="shared" si="18"/>
        <v>2.4616627635355812E-2</v>
      </c>
      <c r="E172" s="100">
        <f t="shared" si="16"/>
        <v>0.86233999978002829</v>
      </c>
      <c r="F172" s="100">
        <f t="shared" si="19"/>
        <v>0.8057497762880601</v>
      </c>
      <c r="G172" s="100">
        <v>0.62178250371529165</v>
      </c>
      <c r="H172" s="131">
        <f t="shared" si="20"/>
        <v>-0.47516491987608972</v>
      </c>
      <c r="I172" s="100">
        <f t="array" ref="I172">INDEX($M$3:$M$253,ROWS(M172:$M$253))</f>
        <v>-0.44190140945875378</v>
      </c>
      <c r="J172" s="100">
        <v>170</v>
      </c>
      <c r="K172" s="100">
        <f t="shared" si="21"/>
        <v>1.3505976095617529</v>
      </c>
      <c r="L172" s="100">
        <f t="shared" si="22"/>
        <v>-1.2385875922092109</v>
      </c>
      <c r="M172" s="133">
        <f t="shared" si="23"/>
        <v>-0.97228586183759391</v>
      </c>
    </row>
    <row r="173" spans="1:13" x14ac:dyDescent="0.3">
      <c r="A173" s="99">
        <v>44006</v>
      </c>
      <c r="B173" s="100">
        <v>38.990001999999997</v>
      </c>
      <c r="C173" s="100">
        <f t="shared" si="17"/>
        <v>-1.2411296859169196E-2</v>
      </c>
      <c r="D173" s="100">
        <f t="shared" si="18"/>
        <v>-1.2488960275572289E-2</v>
      </c>
      <c r="E173" s="100">
        <f t="shared" si="16"/>
        <v>-0.47673216806303803</v>
      </c>
      <c r="F173" s="100">
        <f t="shared" si="19"/>
        <v>0.31677642666611783</v>
      </c>
      <c r="G173" s="100">
        <v>0.62475561632851706</v>
      </c>
      <c r="H173" s="131">
        <f t="shared" si="20"/>
        <v>-0.47039471958596668</v>
      </c>
      <c r="I173" s="100">
        <f t="array" ref="I173">INDEX($M$3:$M$253,ROWS(M173:$M$253))</f>
        <v>-0.44113230772900169</v>
      </c>
      <c r="J173" s="100">
        <v>171</v>
      </c>
      <c r="K173" s="100">
        <f t="shared" si="21"/>
        <v>1.3585657370517927</v>
      </c>
      <c r="L173" s="100">
        <f t="shared" si="22"/>
        <v>-1.2383693877067896</v>
      </c>
      <c r="M173" s="133">
        <f t="shared" si="23"/>
        <v>-0.98017777547868423</v>
      </c>
    </row>
    <row r="174" spans="1:13" x14ac:dyDescent="0.3">
      <c r="A174" s="99">
        <v>44007</v>
      </c>
      <c r="B174" s="100">
        <v>39.240001999999997</v>
      </c>
      <c r="C174" s="100">
        <f t="shared" si="17"/>
        <v>6.4119001584046487E-3</v>
      </c>
      <c r="D174" s="100">
        <f t="shared" si="18"/>
        <v>6.3914313758520235E-3</v>
      </c>
      <c r="E174" s="100">
        <f t="shared" si="16"/>
        <v>0.20462631193433542</v>
      </c>
      <c r="F174" s="100">
        <f t="shared" si="19"/>
        <v>0.58106795179103021</v>
      </c>
      <c r="G174" s="100">
        <v>0.6278455178216289</v>
      </c>
      <c r="H174" s="131">
        <f t="shared" si="20"/>
        <v>-0.4654611335045109</v>
      </c>
      <c r="I174" s="100">
        <f t="array" ref="I174">INDEX($M$3:$M$253,ROWS(M174:$M$253))</f>
        <v>-0.43933688919807889</v>
      </c>
      <c r="J174" s="100">
        <v>172</v>
      </c>
      <c r="K174" s="100">
        <f t="shared" si="21"/>
        <v>1.3665338645418326</v>
      </c>
      <c r="L174" s="100">
        <f t="shared" si="22"/>
        <v>-1.2364371385935788</v>
      </c>
      <c r="M174" s="133">
        <f t="shared" si="23"/>
        <v>-0.98844623623861261</v>
      </c>
    </row>
    <row r="175" spans="1:13" x14ac:dyDescent="0.3">
      <c r="A175" s="99">
        <v>44008</v>
      </c>
      <c r="B175" s="100">
        <v>39.470001000000003</v>
      </c>
      <c r="C175" s="100">
        <f t="shared" si="17"/>
        <v>5.8613401701663737E-3</v>
      </c>
      <c r="D175" s="100">
        <f t="shared" si="18"/>
        <v>5.8442293448930189E-3</v>
      </c>
      <c r="E175" s="100">
        <f t="shared" si="16"/>
        <v>0.18487880081543465</v>
      </c>
      <c r="F175" s="100">
        <f t="shared" si="19"/>
        <v>0.57333795057687542</v>
      </c>
      <c r="G175" s="100">
        <v>0.62846095771777166</v>
      </c>
      <c r="H175" s="131">
        <f t="shared" si="20"/>
        <v>-0.46448137266214135</v>
      </c>
      <c r="I175" s="100">
        <f t="array" ref="I175">INDEX($M$3:$M$253,ROWS(M175:$M$253))</f>
        <v>-0.42933174383375394</v>
      </c>
      <c r="J175" s="100">
        <v>173</v>
      </c>
      <c r="K175" s="100">
        <f t="shared" si="21"/>
        <v>1.3745019920318724</v>
      </c>
      <c r="L175" s="100">
        <f t="shared" si="22"/>
        <v>-1.2285479091278242</v>
      </c>
      <c r="M175" s="133">
        <f t="shared" si="23"/>
        <v>-0.99010132671981566</v>
      </c>
    </row>
    <row r="176" spans="1:13" x14ac:dyDescent="0.3">
      <c r="A176" s="99">
        <v>44011</v>
      </c>
      <c r="B176" s="100">
        <v>38.970001000000003</v>
      </c>
      <c r="C176" s="100">
        <f t="shared" si="17"/>
        <v>-1.2667848678291183E-2</v>
      </c>
      <c r="D176" s="100">
        <f t="shared" si="18"/>
        <v>-1.2748769999071241E-2</v>
      </c>
      <c r="E176" s="100">
        <f t="shared" si="16"/>
        <v>-0.4861082213547307</v>
      </c>
      <c r="F176" s="100">
        <f t="shared" si="19"/>
        <v>0.31344521911064493</v>
      </c>
      <c r="G176" s="100">
        <v>0.63074223236272298</v>
      </c>
      <c r="H176" s="131">
        <f t="shared" si="20"/>
        <v>-0.46085800645915675</v>
      </c>
      <c r="I176" s="100">
        <f t="array" ref="I176">INDEX($M$3:$M$253,ROWS(M176:$M$253))</f>
        <v>-0.41297914806629688</v>
      </c>
      <c r="J176" s="100">
        <v>174</v>
      </c>
      <c r="K176" s="100">
        <f t="shared" si="21"/>
        <v>1.3824701195219125</v>
      </c>
      <c r="L176" s="100">
        <f t="shared" si="22"/>
        <v>-1.2080537554594917</v>
      </c>
      <c r="M176" s="133">
        <f t="shared" si="23"/>
        <v>-0.9962603215365865</v>
      </c>
    </row>
    <row r="177" spans="1:13" x14ac:dyDescent="0.3">
      <c r="A177" s="99">
        <v>44012</v>
      </c>
      <c r="B177" s="100">
        <v>38.470001000000003</v>
      </c>
      <c r="C177" s="100">
        <f t="shared" si="17"/>
        <v>-1.2830382016156494E-2</v>
      </c>
      <c r="D177" s="100">
        <f t="shared" si="18"/>
        <v>-1.2913402252897563E-2</v>
      </c>
      <c r="E177" s="100">
        <f t="shared" si="16"/>
        <v>-0.49204949547110649</v>
      </c>
      <c r="F177" s="100">
        <f t="shared" si="19"/>
        <v>0.31134217706219314</v>
      </c>
      <c r="G177" s="100">
        <v>0.63348512110320265</v>
      </c>
      <c r="H177" s="131">
        <f t="shared" si="20"/>
        <v>-0.45651876631096544</v>
      </c>
      <c r="I177" s="100">
        <f t="array" ref="I177">INDEX($M$3:$M$253,ROWS(M177:$M$253))</f>
        <v>-0.39593465702271785</v>
      </c>
      <c r="J177" s="100">
        <v>175</v>
      </c>
      <c r="K177" s="100">
        <f t="shared" si="21"/>
        <v>1.3904382470119523</v>
      </c>
      <c r="L177" s="100">
        <f t="shared" si="22"/>
        <v>-1.1852838435994244</v>
      </c>
      <c r="M177" s="133">
        <f t="shared" si="23"/>
        <v>-1.0037161612167289</v>
      </c>
    </row>
    <row r="178" spans="1:13" x14ac:dyDescent="0.3">
      <c r="A178" s="99">
        <v>44013</v>
      </c>
      <c r="B178" s="100">
        <v>38.990001999999997</v>
      </c>
      <c r="C178" s="100">
        <f t="shared" si="17"/>
        <v>1.3517051897139032E-2</v>
      </c>
      <c r="D178" s="100">
        <f t="shared" si="18"/>
        <v>1.3426511531223623E-2</v>
      </c>
      <c r="E178" s="100">
        <f t="shared" si="16"/>
        <v>0.45850936742498088</v>
      </c>
      <c r="F178" s="100">
        <f t="shared" si="19"/>
        <v>0.67670673293399686</v>
      </c>
      <c r="G178" s="100">
        <v>0.63551534597759052</v>
      </c>
      <c r="H178" s="131">
        <f t="shared" si="20"/>
        <v>-0.45331904076441887</v>
      </c>
      <c r="I178" s="100">
        <f t="array" ref="I178">INDEX($M$3:$M$253,ROWS(M178:$M$253))</f>
        <v>-0.38093313280871238</v>
      </c>
      <c r="J178" s="100">
        <v>176</v>
      </c>
      <c r="K178" s="100">
        <f t="shared" si="21"/>
        <v>1.3984063745019921</v>
      </c>
      <c r="L178" s="100">
        <f t="shared" si="22"/>
        <v>-1.1666235574668091</v>
      </c>
      <c r="M178" s="133">
        <f t="shared" si="23"/>
        <v>-1.0092708298671513</v>
      </c>
    </row>
    <row r="179" spans="1:13" x14ac:dyDescent="0.3">
      <c r="A179" s="99">
        <v>44014</v>
      </c>
      <c r="B179" s="100">
        <v>39</v>
      </c>
      <c r="C179" s="100">
        <f t="shared" si="17"/>
        <v>2.5642471113496157E-4</v>
      </c>
      <c r="D179" s="100">
        <f t="shared" si="18"/>
        <v>2.5639183993792598E-4</v>
      </c>
      <c r="E179" s="100">
        <f t="shared" si="16"/>
        <v>-1.6775939146556479E-2</v>
      </c>
      <c r="F179" s="100">
        <f t="shared" si="19"/>
        <v>0.49330768248800277</v>
      </c>
      <c r="G179" s="100">
        <v>0.64347074468268661</v>
      </c>
      <c r="H179" s="131">
        <f t="shared" si="20"/>
        <v>-0.44087871578798832</v>
      </c>
      <c r="I179" s="100">
        <f t="array" ref="I179">INDEX($M$3:$M$253,ROWS(M179:$M$253))</f>
        <v>-0.37606925959525322</v>
      </c>
      <c r="J179" s="100">
        <v>177</v>
      </c>
      <c r="K179" s="100">
        <f t="shared" si="21"/>
        <v>1.406374501992032</v>
      </c>
      <c r="L179" s="100">
        <f t="shared" si="22"/>
        <v>-1.1489348020330052</v>
      </c>
      <c r="M179" s="133">
        <f t="shared" si="23"/>
        <v>-1.0313389798935779</v>
      </c>
    </row>
    <row r="180" spans="1:13" x14ac:dyDescent="0.3">
      <c r="A180" s="99">
        <v>44015</v>
      </c>
      <c r="B180" s="100">
        <v>38.840000000000003</v>
      </c>
      <c r="C180" s="100">
        <f t="shared" si="17"/>
        <v>-4.1025641025640436E-3</v>
      </c>
      <c r="D180" s="100">
        <f t="shared" si="18"/>
        <v>-4.1110027065222061E-3</v>
      </c>
      <c r="E180" s="100">
        <f t="shared" si="16"/>
        <v>-0.17438714577109735</v>
      </c>
      <c r="F180" s="100">
        <f t="shared" si="19"/>
        <v>0.4307806078646238</v>
      </c>
      <c r="G180" s="100">
        <v>0.6438130711090948</v>
      </c>
      <c r="H180" s="131">
        <f t="shared" si="20"/>
        <v>-0.44034685726498307</v>
      </c>
      <c r="I180" s="100">
        <f t="array" ref="I180">INDEX($M$3:$M$253,ROWS(M180:$M$253))</f>
        <v>-0.37301075986656568</v>
      </c>
      <c r="J180" s="100">
        <v>178</v>
      </c>
      <c r="K180" s="100">
        <f t="shared" si="21"/>
        <v>1.4143426294820718</v>
      </c>
      <c r="L180" s="100">
        <f t="shared" si="22"/>
        <v>-1.1503663509231068</v>
      </c>
      <c r="M180" s="133">
        <f t="shared" si="23"/>
        <v>-1.03229960478275</v>
      </c>
    </row>
    <row r="181" spans="1:13" x14ac:dyDescent="0.3">
      <c r="A181" s="99">
        <v>44018</v>
      </c>
      <c r="B181" s="100">
        <v>39.119999</v>
      </c>
      <c r="C181" s="100">
        <f t="shared" si="17"/>
        <v>7.2090370751800581E-3</v>
      </c>
      <c r="D181" s="100">
        <f t="shared" si="18"/>
        <v>7.1831761811197419E-3</v>
      </c>
      <c r="E181" s="100">
        <f t="shared" si="16"/>
        <v>0.23319892033265394</v>
      </c>
      <c r="F181" s="100">
        <f t="shared" si="19"/>
        <v>0.59219652790436328</v>
      </c>
      <c r="G181" s="100">
        <v>0.64449194580990365</v>
      </c>
      <c r="H181" s="131">
        <f t="shared" si="20"/>
        <v>-0.43929295348485398</v>
      </c>
      <c r="I181" s="100">
        <f t="array" ref="I181">INDEX($M$3:$M$253,ROWS(M181:$M$253))</f>
        <v>-0.37060371824031435</v>
      </c>
      <c r="J181" s="100">
        <v>179</v>
      </c>
      <c r="K181" s="100">
        <f t="shared" si="21"/>
        <v>1.4223107569721116</v>
      </c>
      <c r="L181" s="100">
        <f t="shared" si="22"/>
        <v>-1.1519247482306179</v>
      </c>
      <c r="M181" s="133">
        <f t="shared" si="23"/>
        <v>-1.0342073740458455</v>
      </c>
    </row>
    <row r="182" spans="1:13" x14ac:dyDescent="0.3">
      <c r="A182" s="99">
        <v>44019</v>
      </c>
      <c r="B182" s="100">
        <v>39.520000000000003</v>
      </c>
      <c r="C182" s="100">
        <f t="shared" si="17"/>
        <v>1.0224974699002409E-2</v>
      </c>
      <c r="D182" s="100">
        <f t="shared" si="18"/>
        <v>1.0173053275422984E-2</v>
      </c>
      <c r="E182" s="100">
        <f t="shared" si="16"/>
        <v>0.34109806511547619</v>
      </c>
      <c r="F182" s="100">
        <f t="shared" si="19"/>
        <v>0.63348512110320265</v>
      </c>
      <c r="G182" s="100">
        <v>0.64951255365651261</v>
      </c>
      <c r="H182" s="131">
        <f t="shared" si="20"/>
        <v>-0.43153311487272306</v>
      </c>
      <c r="I182" s="100">
        <f t="array" ref="I182">INDEX($M$3:$M$253,ROWS(M182:$M$253))</f>
        <v>-0.36893039881337814</v>
      </c>
      <c r="J182" s="100">
        <v>180</v>
      </c>
      <c r="K182" s="100">
        <f t="shared" si="21"/>
        <v>1.4302788844621515</v>
      </c>
      <c r="L182" s="100">
        <f t="shared" si="22"/>
        <v>-1.1448860614076108</v>
      </c>
      <c r="M182" s="133">
        <f t="shared" si="23"/>
        <v>-1.0484303895726321</v>
      </c>
    </row>
    <row r="183" spans="1:13" x14ac:dyDescent="0.3">
      <c r="A183" s="99">
        <v>44020</v>
      </c>
      <c r="B183" s="100">
        <v>38.439999</v>
      </c>
      <c r="C183" s="100">
        <f t="shared" si="17"/>
        <v>-2.7327960526315809E-2</v>
      </c>
      <c r="D183" s="100">
        <f t="shared" si="18"/>
        <v>-2.7708314792143838E-2</v>
      </c>
      <c r="E183" s="100">
        <f t="shared" si="16"/>
        <v>-1.0259705764288976</v>
      </c>
      <c r="F183" s="100">
        <f t="shared" si="19"/>
        <v>0.15245272671102464</v>
      </c>
      <c r="G183" s="100">
        <v>0.6552174566007769</v>
      </c>
      <c r="H183" s="131">
        <f t="shared" si="20"/>
        <v>-0.42278810363462127</v>
      </c>
      <c r="I183" s="100">
        <f t="array" ref="I183">INDEX($M$3:$M$253,ROWS(M183:$M$253))</f>
        <v>-0.36808202992150046</v>
      </c>
      <c r="J183" s="100">
        <v>181</v>
      </c>
      <c r="K183" s="100">
        <f t="shared" si="21"/>
        <v>1.4382470119521913</v>
      </c>
      <c r="L183" s="100">
        <f t="shared" si="22"/>
        <v>-1.1374666064293224</v>
      </c>
      <c r="M183" s="133">
        <f t="shared" si="23"/>
        <v>-1.0648413696667576</v>
      </c>
    </row>
    <row r="184" spans="1:13" x14ac:dyDescent="0.3">
      <c r="A184" s="99">
        <v>44021</v>
      </c>
      <c r="B184" s="100">
        <v>37.369999</v>
      </c>
      <c r="C184" s="100">
        <f t="shared" si="17"/>
        <v>-2.7835588653371213E-2</v>
      </c>
      <c r="D184" s="100">
        <f t="shared" si="18"/>
        <v>-2.8230341349563797E-2</v>
      </c>
      <c r="E184" s="100">
        <f t="shared" si="16"/>
        <v>-1.0448095511836979</v>
      </c>
      <c r="F184" s="100">
        <f t="shared" si="19"/>
        <v>0.1480554998258318</v>
      </c>
      <c r="G184" s="100">
        <v>0.65885836110663043</v>
      </c>
      <c r="H184" s="131">
        <f t="shared" si="20"/>
        <v>-0.41724669761586219</v>
      </c>
      <c r="I184" s="100">
        <f t="array" ref="I184">INDEX($M$3:$M$253,ROWS(M184:$M$253))</f>
        <v>-0.36697142164389623</v>
      </c>
      <c r="J184" s="100">
        <v>182</v>
      </c>
      <c r="K184" s="100">
        <f t="shared" si="21"/>
        <v>1.4462151394422311</v>
      </c>
      <c r="L184" s="100">
        <f t="shared" si="22"/>
        <v>-1.1341481166983758</v>
      </c>
      <c r="M184" s="133">
        <f t="shared" si="23"/>
        <v>-1.0754575246144216</v>
      </c>
    </row>
    <row r="185" spans="1:13" x14ac:dyDescent="0.3">
      <c r="A185" s="99">
        <v>44022</v>
      </c>
      <c r="B185" s="100">
        <v>37.509998000000003</v>
      </c>
      <c r="C185" s="100">
        <f t="shared" si="17"/>
        <v>3.7462939188197542E-3</v>
      </c>
      <c r="D185" s="100">
        <f t="shared" si="18"/>
        <v>3.7392940367201805E-3</v>
      </c>
      <c r="E185" s="100">
        <f t="shared" si="16"/>
        <v>0.10891557142123653</v>
      </c>
      <c r="F185" s="100">
        <f t="shared" si="19"/>
        <v>0.54336527204387219</v>
      </c>
      <c r="G185" s="100">
        <v>0.67670673293399686</v>
      </c>
      <c r="H185" s="131">
        <f t="shared" si="20"/>
        <v>-0.39051728613482189</v>
      </c>
      <c r="I185" s="100">
        <f t="array" ref="I185">INDEX($M$3:$M$253,ROWS(M185:$M$253))</f>
        <v>-0.36296514866935459</v>
      </c>
      <c r="J185" s="100">
        <v>183</v>
      </c>
      <c r="K185" s="100">
        <f t="shared" si="21"/>
        <v>1.454183266932271</v>
      </c>
      <c r="L185" s="100">
        <f t="shared" si="22"/>
        <v>-1.0957015486196191</v>
      </c>
      <c r="M185" s="133">
        <f t="shared" si="23"/>
        <v>-1.129195420121788</v>
      </c>
    </row>
    <row r="186" spans="1:13" x14ac:dyDescent="0.3">
      <c r="A186" s="99">
        <v>44025</v>
      </c>
      <c r="B186" s="100">
        <v>37</v>
      </c>
      <c r="C186" s="100">
        <f t="shared" si="17"/>
        <v>-1.3596321706015657E-2</v>
      </c>
      <c r="D186" s="100">
        <f t="shared" si="18"/>
        <v>-1.3689598130455302E-2</v>
      </c>
      <c r="E186" s="100">
        <f t="shared" si="16"/>
        <v>-0.52006097177292732</v>
      </c>
      <c r="F186" s="100">
        <f t="shared" si="19"/>
        <v>0.30151053967746155</v>
      </c>
      <c r="G186" s="100">
        <v>0.67790374929041974</v>
      </c>
      <c r="H186" s="131">
        <f t="shared" si="20"/>
        <v>-0.38874996381789512</v>
      </c>
      <c r="I186" s="100">
        <f t="array" ref="I186">INDEX($M$3:$M$253,ROWS(M186:$M$253))</f>
        <v>-0.36108281711570506</v>
      </c>
      <c r="J186" s="100">
        <v>184</v>
      </c>
      <c r="K186" s="100">
        <f t="shared" si="21"/>
        <v>1.4621513944223108</v>
      </c>
      <c r="L186" s="100">
        <f t="shared" si="22"/>
        <v>-1.0963690462256226</v>
      </c>
      <c r="M186" s="133">
        <f t="shared" si="23"/>
        <v>-1.1329048628568468</v>
      </c>
    </row>
    <row r="187" spans="1:13" x14ac:dyDescent="0.3">
      <c r="A187" s="99">
        <v>44026</v>
      </c>
      <c r="B187" s="100">
        <v>36.189999</v>
      </c>
      <c r="C187" s="100">
        <f t="shared" si="17"/>
        <v>-2.1891918918918951E-2</v>
      </c>
      <c r="D187" s="100">
        <f t="shared" si="18"/>
        <v>-2.2135102700516315E-2</v>
      </c>
      <c r="E187" s="100">
        <f t="shared" si="16"/>
        <v>-0.82484364063422377</v>
      </c>
      <c r="F187" s="100">
        <f t="shared" si="19"/>
        <v>0.2047301834042359</v>
      </c>
      <c r="G187" s="100">
        <v>0.6798258753911901</v>
      </c>
      <c r="H187" s="131">
        <f t="shared" si="20"/>
        <v>-0.38591857920356953</v>
      </c>
      <c r="I187" s="100">
        <f t="array" ref="I187">INDEX($M$3:$M$253,ROWS(M187:$M$253))</f>
        <v>-0.35883518941465387</v>
      </c>
      <c r="J187" s="100">
        <v>185</v>
      </c>
      <c r="K187" s="100">
        <f t="shared" si="21"/>
        <v>1.4701195219123506</v>
      </c>
      <c r="L187" s="100">
        <f t="shared" si="22"/>
        <v>-1.0948770542634441</v>
      </c>
      <c r="M187" s="133">
        <f t="shared" si="23"/>
        <v>-1.1388902917759962</v>
      </c>
    </row>
    <row r="188" spans="1:13" x14ac:dyDescent="0.3">
      <c r="A188" s="99">
        <v>44027</v>
      </c>
      <c r="B188" s="100">
        <v>35.799999</v>
      </c>
      <c r="C188" s="100">
        <f t="shared" si="17"/>
        <v>-1.0776457882742729E-2</v>
      </c>
      <c r="D188" s="100">
        <f t="shared" si="18"/>
        <v>-1.0834944470014865E-2</v>
      </c>
      <c r="E188" s="100">
        <f t="shared" si="16"/>
        <v>-0.41704179108501493</v>
      </c>
      <c r="F188" s="100">
        <f t="shared" si="19"/>
        <v>0.33832392009024886</v>
      </c>
      <c r="G188" s="100">
        <v>0.68204895997984383</v>
      </c>
      <c r="H188" s="131">
        <f t="shared" si="20"/>
        <v>-0.38265383488861898</v>
      </c>
      <c r="I188" s="100">
        <f t="array" ref="I188">INDEX($M$3:$M$253,ROWS(M188:$M$253))</f>
        <v>-0.35752596989074559</v>
      </c>
      <c r="J188" s="100">
        <v>186</v>
      </c>
      <c r="K188" s="100">
        <f t="shared" si="21"/>
        <v>1.4780876494023905</v>
      </c>
      <c r="L188" s="100">
        <f t="shared" si="22"/>
        <v>-1.0940506277814512</v>
      </c>
      <c r="M188" s="133">
        <f t="shared" si="23"/>
        <v>-1.1458578702561233</v>
      </c>
    </row>
    <row r="189" spans="1:13" x14ac:dyDescent="0.3">
      <c r="A189" s="99">
        <v>44028</v>
      </c>
      <c r="B189" s="100">
        <v>35.82</v>
      </c>
      <c r="C189" s="100">
        <f t="shared" si="17"/>
        <v>5.5868716644380534E-4</v>
      </c>
      <c r="D189" s="100">
        <f t="shared" si="18"/>
        <v>5.5853115887241167E-4</v>
      </c>
      <c r="E189" s="100">
        <f t="shared" si="16"/>
        <v>-5.8722888993905219E-3</v>
      </c>
      <c r="F189" s="100">
        <f t="shared" si="19"/>
        <v>0.49765730913944706</v>
      </c>
      <c r="G189" s="100">
        <v>0.68537610717004482</v>
      </c>
      <c r="H189" s="131">
        <f t="shared" si="20"/>
        <v>-0.3777875298369498</v>
      </c>
      <c r="I189" s="100">
        <f t="array" ref="I189">INDEX($M$3:$M$253,ROWS(M189:$M$253))</f>
        <v>-0.35419143646160745</v>
      </c>
      <c r="J189" s="100">
        <v>187</v>
      </c>
      <c r="K189" s="100">
        <f t="shared" si="21"/>
        <v>1.4860557768924303</v>
      </c>
      <c r="L189" s="100">
        <f t="shared" si="22"/>
        <v>-1.0877615714317204</v>
      </c>
      <c r="M189" s="133">
        <f t="shared" si="23"/>
        <v>-1.1563773445476913</v>
      </c>
    </row>
    <row r="190" spans="1:13" x14ac:dyDescent="0.3">
      <c r="A190" s="99">
        <v>44029</v>
      </c>
      <c r="B190" s="100">
        <v>36.360000999999997</v>
      </c>
      <c r="C190" s="100">
        <f t="shared" si="17"/>
        <v>1.5075404801786707E-2</v>
      </c>
      <c r="D190" s="100">
        <f t="shared" si="18"/>
        <v>1.4962900179462257E-2</v>
      </c>
      <c r="E190" s="100">
        <f t="shared" si="16"/>
        <v>0.51395479744444361</v>
      </c>
      <c r="F190" s="100">
        <f t="shared" si="19"/>
        <v>0.69635820278996408</v>
      </c>
      <c r="G190" s="100">
        <v>0.68702580496587617</v>
      </c>
      <c r="H190" s="131">
        <f t="shared" si="20"/>
        <v>-0.37538342565171251</v>
      </c>
      <c r="I190" s="100">
        <f t="array" ref="I190">INDEX($M$3:$M$253,ROWS(M190:$M$253))</f>
        <v>-0.34102767675323636</v>
      </c>
      <c r="J190" s="100">
        <v>188</v>
      </c>
      <c r="K190" s="100">
        <f t="shared" si="21"/>
        <v>1.4940239043824701</v>
      </c>
      <c r="L190" s="100">
        <f t="shared" si="22"/>
        <v>-1.0703353123579913</v>
      </c>
      <c r="M190" s="133">
        <f t="shared" si="23"/>
        <v>-1.1616345358211106</v>
      </c>
    </row>
    <row r="191" spans="1:13" x14ac:dyDescent="0.3">
      <c r="A191" s="99">
        <v>44032</v>
      </c>
      <c r="B191" s="100">
        <v>36.220001000000003</v>
      </c>
      <c r="C191" s="100">
        <f t="shared" si="17"/>
        <v>-3.8503849326074757E-3</v>
      </c>
      <c r="D191" s="100">
        <f t="shared" si="18"/>
        <v>-3.8578167477050685E-3</v>
      </c>
      <c r="E191" s="100">
        <f t="shared" si="16"/>
        <v>-0.16525013191877569</v>
      </c>
      <c r="F191" s="100">
        <f t="shared" si="19"/>
        <v>0.43437355402563271</v>
      </c>
      <c r="G191" s="100">
        <v>0.687294820590172</v>
      </c>
      <c r="H191" s="131">
        <f t="shared" si="20"/>
        <v>-0.37499193676225073</v>
      </c>
      <c r="I191" s="100">
        <f t="array" ref="I191">INDEX($M$3:$M$253,ROWS(M191:$M$253))</f>
        <v>-0.34078826692630854</v>
      </c>
      <c r="J191" s="100">
        <v>189</v>
      </c>
      <c r="K191" s="100">
        <f t="shared" si="21"/>
        <v>1.50199203187251</v>
      </c>
      <c r="L191" s="100">
        <f t="shared" si="22"/>
        <v>-1.0750961625122981</v>
      </c>
      <c r="M191" s="133">
        <f t="shared" si="23"/>
        <v>-1.1624944511447122</v>
      </c>
    </row>
    <row r="192" spans="1:13" x14ac:dyDescent="0.3">
      <c r="A192" s="99">
        <v>44033</v>
      </c>
      <c r="B192" s="100">
        <v>36.770000000000003</v>
      </c>
      <c r="C192" s="100">
        <f t="shared" si="17"/>
        <v>1.5184952645362904E-2</v>
      </c>
      <c r="D192" s="100">
        <f t="shared" si="18"/>
        <v>1.5070815248857845E-2</v>
      </c>
      <c r="E192" s="100">
        <f t="shared" si="16"/>
        <v>0.51784925307914131</v>
      </c>
      <c r="F192" s="100">
        <f t="shared" si="19"/>
        <v>0.69771827454952218</v>
      </c>
      <c r="G192" s="100">
        <v>0.68804951412256721</v>
      </c>
      <c r="H192" s="131">
        <f t="shared" si="20"/>
        <v>-0.37389447543697435</v>
      </c>
      <c r="I192" s="100">
        <f t="array" ref="I192">INDEX($M$3:$M$253,ROWS(M192:$M$253))</f>
        <v>-0.32007042676573616</v>
      </c>
      <c r="J192" s="100">
        <v>190</v>
      </c>
      <c r="K192" s="100">
        <f t="shared" si="21"/>
        <v>1.5099601593625498</v>
      </c>
      <c r="L192" s="100">
        <f t="shared" si="22"/>
        <v>-1.0478593543220212</v>
      </c>
      <c r="M192" s="133">
        <f t="shared" si="23"/>
        <v>-1.1649108028774833</v>
      </c>
    </row>
    <row r="193" spans="1:13" x14ac:dyDescent="0.3">
      <c r="A193" s="99">
        <v>44034</v>
      </c>
      <c r="B193" s="100">
        <v>37.369999</v>
      </c>
      <c r="C193" s="100">
        <f t="shared" si="17"/>
        <v>1.6317623062279019E-2</v>
      </c>
      <c r="D193" s="100">
        <f t="shared" si="18"/>
        <v>1.6185921424778819E-2</v>
      </c>
      <c r="E193" s="100">
        <f t="shared" si="16"/>
        <v>0.55809137639356321</v>
      </c>
      <c r="F193" s="100">
        <f t="shared" si="19"/>
        <v>0.7116090055140134</v>
      </c>
      <c r="G193" s="100">
        <v>0.69027063395834232</v>
      </c>
      <c r="H193" s="131">
        <f t="shared" si="20"/>
        <v>-0.3706715351621836</v>
      </c>
      <c r="I193" s="100">
        <f t="array" ref="I193">INDEX($M$3:$M$253,ROWS(M193:$M$253))</f>
        <v>-0.31821550686628064</v>
      </c>
      <c r="J193" s="100">
        <v>191</v>
      </c>
      <c r="K193" s="100">
        <f t="shared" si="21"/>
        <v>1.5179282868525896</v>
      </c>
      <c r="L193" s="100">
        <f t="shared" si="22"/>
        <v>-1.0456811275412148</v>
      </c>
      <c r="M193" s="133">
        <f t="shared" si="23"/>
        <v>-1.1720563755693731</v>
      </c>
    </row>
    <row r="194" spans="1:13" x14ac:dyDescent="0.3">
      <c r="A194" s="99">
        <v>44035</v>
      </c>
      <c r="B194" s="100">
        <v>37.779998999999997</v>
      </c>
      <c r="C194" s="100">
        <f t="shared" si="17"/>
        <v>1.0971367700598478E-2</v>
      </c>
      <c r="D194" s="100">
        <f t="shared" si="18"/>
        <v>1.0911618866372373E-2</v>
      </c>
      <c r="E194" s="100">
        <f t="shared" si="16"/>
        <v>0.36775153384209947</v>
      </c>
      <c r="F194" s="100">
        <f t="shared" si="19"/>
        <v>0.64347074468268661</v>
      </c>
      <c r="G194" s="100">
        <v>0.6909873282530592</v>
      </c>
      <c r="H194" s="131">
        <f t="shared" si="20"/>
        <v>-0.36963379365604632</v>
      </c>
      <c r="I194" s="100">
        <f t="array" ref="I194">INDEX($M$3:$M$253,ROWS(M194:$M$253))</f>
        <v>-0.31150745291089932</v>
      </c>
      <c r="J194" s="100">
        <v>192</v>
      </c>
      <c r="K194" s="100">
        <f t="shared" si="21"/>
        <v>1.5258964143426295</v>
      </c>
      <c r="L194" s="100">
        <f t="shared" si="22"/>
        <v>-1.0393509857973713</v>
      </c>
      <c r="M194" s="133">
        <f t="shared" si="23"/>
        <v>-1.174372994035457</v>
      </c>
    </row>
    <row r="195" spans="1:13" x14ac:dyDescent="0.3">
      <c r="A195" s="99">
        <v>44036</v>
      </c>
      <c r="B195" s="100">
        <v>38.939999</v>
      </c>
      <c r="C195" s="100">
        <f t="shared" si="17"/>
        <v>3.0704077043517186E-2</v>
      </c>
      <c r="D195" s="100">
        <f t="shared" si="18"/>
        <v>3.024213865918729E-2</v>
      </c>
      <c r="E195" s="100">
        <f t="shared" ref="E195:E253" si="24">(D195-$O$3)/$O$4</f>
        <v>1.0653543074899601</v>
      </c>
      <c r="F195" s="100">
        <f t="shared" si="19"/>
        <v>0.85664218717157459</v>
      </c>
      <c r="G195" s="100">
        <v>0.6950829785576581</v>
      </c>
      <c r="H195" s="131">
        <f t="shared" si="20"/>
        <v>-0.36372404693605331</v>
      </c>
      <c r="I195" s="100">
        <f t="array" ref="I195">INDEX($M$3:$M$253,ROWS(M195:$M$253))</f>
        <v>-0.30935076779446541</v>
      </c>
      <c r="J195" s="100">
        <v>193</v>
      </c>
      <c r="K195" s="100">
        <f t="shared" si="21"/>
        <v>1.5338645418326693</v>
      </c>
      <c r="L195" s="100">
        <f t="shared" si="22"/>
        <v>-1.032405592315736</v>
      </c>
      <c r="M195" s="133">
        <f t="shared" si="23"/>
        <v>-1.1877156002347715</v>
      </c>
    </row>
    <row r="196" spans="1:13" x14ac:dyDescent="0.3">
      <c r="A196" s="99">
        <v>44039</v>
      </c>
      <c r="B196" s="100">
        <v>39.209999000000003</v>
      </c>
      <c r="C196" s="100">
        <f t="shared" ref="C196:C253" si="25">(B196/B195)-1</f>
        <v>6.9337443999422099E-3</v>
      </c>
      <c r="D196" s="100">
        <f t="shared" ref="D196:D253" si="26">LN(B196/B195)</f>
        <v>6.909816537022901E-3</v>
      </c>
      <c r="E196" s="100">
        <f t="shared" si="24"/>
        <v>0.22333387542081307</v>
      </c>
      <c r="F196" s="100">
        <f t="shared" ref="F196:F253" si="27">_xlfn.NORM.S.DIST(E196,TRUE)</f>
        <v>0.58836216788862528</v>
      </c>
      <c r="G196" s="100">
        <v>0.69635820278996408</v>
      </c>
      <c r="H196" s="131">
        <f t="shared" ref="H196:H253" si="28">LN(G196)</f>
        <v>-0.36189109185834839</v>
      </c>
      <c r="I196" s="100">
        <f t="array" ref="I196">INDEX($M$3:$M$253,ROWS(M196:$M$253))</f>
        <v>-0.30926997232444986</v>
      </c>
      <c r="J196" s="100">
        <v>194</v>
      </c>
      <c r="K196" s="100">
        <f t="shared" ref="K196:K253" si="29">(2*J196-1)/$O$5</f>
        <v>1.5418326693227091</v>
      </c>
      <c r="L196" s="100">
        <f t="shared" ref="L196:L253" si="30">(H196+I196)*K196</f>
        <v>-1.0348180551344339</v>
      </c>
      <c r="M196" s="133">
        <f t="shared" ref="M196:M253" si="31">LN(1-G196)</f>
        <v>-1.1919065709667629</v>
      </c>
    </row>
    <row r="197" spans="1:13" x14ac:dyDescent="0.3">
      <c r="A197" s="99">
        <v>44040</v>
      </c>
      <c r="B197" s="100">
        <v>44.73</v>
      </c>
      <c r="C197" s="100">
        <f t="shared" si="25"/>
        <v>0.14078044225402797</v>
      </c>
      <c r="D197" s="100">
        <f t="shared" si="26"/>
        <v>0.13171262664421471</v>
      </c>
      <c r="E197" s="100">
        <f t="shared" si="24"/>
        <v>4.727236896289666</v>
      </c>
      <c r="F197" s="100">
        <f t="shared" si="27"/>
        <v>0.99999886202159549</v>
      </c>
      <c r="G197" s="100">
        <v>0.69771827454952218</v>
      </c>
      <c r="H197" s="131">
        <f t="shared" si="28"/>
        <v>-0.35993987581937742</v>
      </c>
      <c r="I197" s="100">
        <f t="array" ref="I197">INDEX($M$3:$M$253,ROWS(M197:$M$253))</f>
        <v>-0.30585778406213737</v>
      </c>
      <c r="J197" s="100">
        <v>195</v>
      </c>
      <c r="K197" s="100">
        <f t="shared" si="29"/>
        <v>1.549800796812749</v>
      </c>
      <c r="L197" s="100">
        <f t="shared" si="30"/>
        <v>-1.0318537438004352</v>
      </c>
      <c r="M197" s="133">
        <f t="shared" si="31"/>
        <v>-1.1963958307260276</v>
      </c>
    </row>
    <row r="198" spans="1:13" x14ac:dyDescent="0.3">
      <c r="A198" s="99">
        <v>44041</v>
      </c>
      <c r="B198" s="100">
        <v>42.130001</v>
      </c>
      <c r="C198" s="100">
        <f t="shared" si="25"/>
        <v>-5.8126514643416005E-2</v>
      </c>
      <c r="D198" s="100">
        <f t="shared" si="26"/>
        <v>-5.988431771777674E-2</v>
      </c>
      <c r="E198" s="100">
        <f t="shared" si="24"/>
        <v>-2.1871431225580666</v>
      </c>
      <c r="F198" s="100">
        <f t="shared" si="27"/>
        <v>1.4366038737776126E-2</v>
      </c>
      <c r="G198" s="100">
        <v>0.70604487163677809</v>
      </c>
      <c r="H198" s="131">
        <f t="shared" si="28"/>
        <v>-0.34807648594941532</v>
      </c>
      <c r="I198" s="100">
        <f t="array" ref="I198">INDEX($M$3:$M$253,ROWS(M198:$M$253))</f>
        <v>-0.30266790208246619</v>
      </c>
      <c r="J198" s="100">
        <v>196</v>
      </c>
      <c r="K198" s="100">
        <f t="shared" si="29"/>
        <v>1.5577689243027888</v>
      </c>
      <c r="L198" s="100">
        <f t="shared" si="30"/>
        <v>-1.0137093853405006</v>
      </c>
      <c r="M198" s="133">
        <f t="shared" si="31"/>
        <v>-1.2243281479066688</v>
      </c>
    </row>
    <row r="199" spans="1:13" x14ac:dyDescent="0.3">
      <c r="A199" s="99">
        <v>44042</v>
      </c>
      <c r="B199" s="100">
        <v>40.93</v>
      </c>
      <c r="C199" s="100">
        <f t="shared" si="25"/>
        <v>-2.8483289141151502E-2</v>
      </c>
      <c r="D199" s="100">
        <f t="shared" si="26"/>
        <v>-2.8896809222668365E-2</v>
      </c>
      <c r="E199" s="100">
        <f t="shared" si="24"/>
        <v>-1.0688611463714148</v>
      </c>
      <c r="F199" s="100">
        <f t="shared" si="27"/>
        <v>0.14256612085435408</v>
      </c>
      <c r="G199" s="100">
        <v>0.70696713161991021</v>
      </c>
      <c r="H199" s="131">
        <f t="shared" si="28"/>
        <v>-0.3467711040956602</v>
      </c>
      <c r="I199" s="100">
        <f t="array" ref="I199">INDEX($M$3:$M$253,ROWS(M199:$M$253))</f>
        <v>-0.26992753354779592</v>
      </c>
      <c r="J199" s="100">
        <v>197</v>
      </c>
      <c r="K199" s="100">
        <f t="shared" si="29"/>
        <v>1.5657370517928286</v>
      </c>
      <c r="L199" s="100">
        <f t="shared" si="30"/>
        <v>-0.96558790674851891</v>
      </c>
      <c r="M199" s="133">
        <f t="shared" si="31"/>
        <v>-1.2274704974850001</v>
      </c>
    </row>
    <row r="200" spans="1:13" x14ac:dyDescent="0.3">
      <c r="A200" s="99">
        <v>44043</v>
      </c>
      <c r="B200" s="100">
        <v>40.090000000000003</v>
      </c>
      <c r="C200" s="100">
        <f t="shared" si="25"/>
        <v>-2.0522843879794639E-2</v>
      </c>
      <c r="D200" s="100">
        <f t="shared" si="26"/>
        <v>-2.0736363849895911E-2</v>
      </c>
      <c r="E200" s="100">
        <f t="shared" si="24"/>
        <v>-0.77436573769834405</v>
      </c>
      <c r="F200" s="100">
        <f t="shared" si="27"/>
        <v>0.21935726950961876</v>
      </c>
      <c r="G200" s="100">
        <v>0.70976483299776105</v>
      </c>
      <c r="H200" s="131">
        <f t="shared" si="28"/>
        <v>-0.3428215849425239</v>
      </c>
      <c r="I200" s="100">
        <f t="array" ref="I200">INDEX($M$3:$M$253,ROWS(M200:$M$253))</f>
        <v>-0.26739138465588208</v>
      </c>
      <c r="J200" s="100">
        <v>198</v>
      </c>
      <c r="K200" s="100">
        <f t="shared" si="29"/>
        <v>1.5737051792828685</v>
      </c>
      <c r="L200" s="100">
        <f t="shared" si="30"/>
        <v>-0.960295310722591</v>
      </c>
      <c r="M200" s="133">
        <f t="shared" si="31"/>
        <v>-1.2370637639227866</v>
      </c>
    </row>
    <row r="201" spans="1:13" x14ac:dyDescent="0.3">
      <c r="A201" s="99">
        <v>44046</v>
      </c>
      <c r="B201" s="100">
        <v>41.290000999999997</v>
      </c>
      <c r="C201" s="100">
        <f t="shared" si="25"/>
        <v>2.9932676477924414E-2</v>
      </c>
      <c r="D201" s="100">
        <f t="shared" si="26"/>
        <v>2.9493437462521949E-2</v>
      </c>
      <c r="E201" s="100">
        <f t="shared" si="24"/>
        <v>1.0383350634641813</v>
      </c>
      <c r="F201" s="100">
        <f t="shared" si="27"/>
        <v>0.85044295504038236</v>
      </c>
      <c r="G201" s="100">
        <v>0.7116090055140134</v>
      </c>
      <c r="H201" s="131">
        <f t="shared" si="28"/>
        <v>-0.34022666796697448</v>
      </c>
      <c r="I201" s="100">
        <f t="array" ref="I201">INDEX($M$3:$M$253,ROWS(M201:$M$253))</f>
        <v>-0.26506198478323317</v>
      </c>
      <c r="J201" s="100">
        <v>199</v>
      </c>
      <c r="K201" s="100">
        <f t="shared" si="29"/>
        <v>1.5816733067729083</v>
      </c>
      <c r="L201" s="100">
        <f t="shared" si="30"/>
        <v>-0.95736890494753968</v>
      </c>
      <c r="M201" s="133">
        <f t="shared" si="31"/>
        <v>-1.2434380998356234</v>
      </c>
    </row>
    <row r="202" spans="1:13" x14ac:dyDescent="0.3">
      <c r="A202" s="99">
        <v>44047</v>
      </c>
      <c r="B202" s="100">
        <v>41.130001</v>
      </c>
      <c r="C202" s="100">
        <f t="shared" si="25"/>
        <v>-3.8750301798248232E-3</v>
      </c>
      <c r="D202" s="100">
        <f t="shared" si="26"/>
        <v>-3.8825575614518798E-3</v>
      </c>
      <c r="E202" s="100">
        <f t="shared" si="24"/>
        <v>-0.16614298221339091</v>
      </c>
      <c r="F202" s="100">
        <f t="shared" si="27"/>
        <v>0.43402221463414986</v>
      </c>
      <c r="G202" s="100">
        <v>0.71750873265556647</v>
      </c>
      <c r="H202" s="131">
        <f t="shared" si="28"/>
        <v>-0.33197016047390154</v>
      </c>
      <c r="I202" s="100">
        <f t="array" ref="I202">INDEX($M$3:$M$253,ROWS(M202:$M$253))</f>
        <v>-0.24852082041143586</v>
      </c>
      <c r="J202" s="100">
        <v>200</v>
      </c>
      <c r="K202" s="100">
        <f t="shared" si="29"/>
        <v>1.5896414342629481</v>
      </c>
      <c r="L202" s="100">
        <f t="shared" si="30"/>
        <v>-0.92277251543127325</v>
      </c>
      <c r="M202" s="133">
        <f t="shared" si="31"/>
        <v>-1.2641076409285315</v>
      </c>
    </row>
    <row r="203" spans="1:13" x14ac:dyDescent="0.3">
      <c r="A203" s="99">
        <v>44048</v>
      </c>
      <c r="B203" s="100">
        <v>41.73</v>
      </c>
      <c r="C203" s="100">
        <f t="shared" si="25"/>
        <v>1.4587867381768316E-2</v>
      </c>
      <c r="D203" s="100">
        <f t="shared" si="26"/>
        <v>1.4482488047975356E-2</v>
      </c>
      <c r="E203" s="100">
        <f t="shared" si="24"/>
        <v>0.49661761049803199</v>
      </c>
      <c r="F203" s="100">
        <f t="shared" si="27"/>
        <v>0.69027063395834232</v>
      </c>
      <c r="G203" s="100">
        <v>0.73002624379109249</v>
      </c>
      <c r="H203" s="131">
        <f t="shared" si="28"/>
        <v>-0.31467479508714352</v>
      </c>
      <c r="I203" s="100">
        <f t="array" ref="I203">INDEX($M$3:$M$253,ROWS(M203:$M$253))</f>
        <v>-0.24763768516198911</v>
      </c>
      <c r="J203" s="100">
        <v>201</v>
      </c>
      <c r="K203" s="100">
        <f t="shared" si="29"/>
        <v>1.597609561752988</v>
      </c>
      <c r="L203" s="100">
        <f t="shared" si="30"/>
        <v>-0.89835579513905239</v>
      </c>
      <c r="M203" s="133">
        <f t="shared" si="31"/>
        <v>-1.3094305239341817</v>
      </c>
    </row>
    <row r="204" spans="1:13" x14ac:dyDescent="0.3">
      <c r="A204" s="99">
        <v>44049</v>
      </c>
      <c r="B204" s="100">
        <v>40.709999000000003</v>
      </c>
      <c r="C204" s="100">
        <f t="shared" si="25"/>
        <v>-2.4442870836328678E-2</v>
      </c>
      <c r="D204" s="100">
        <f t="shared" si="26"/>
        <v>-2.4746556652563156E-2</v>
      </c>
      <c r="E204" s="100">
        <f t="shared" si="24"/>
        <v>-0.91908619281218873</v>
      </c>
      <c r="F204" s="100">
        <f t="shared" si="27"/>
        <v>0.17902524527471686</v>
      </c>
      <c r="G204" s="100">
        <v>0.73443047254184002</v>
      </c>
      <c r="H204" s="131">
        <f t="shared" si="28"/>
        <v>-0.30865994742414449</v>
      </c>
      <c r="I204" s="100">
        <f t="array" ref="I204">INDEX($M$3:$M$253,ROWS(M204:$M$253))</f>
        <v>-0.24573198005122199</v>
      </c>
      <c r="J204" s="100">
        <v>202</v>
      </c>
      <c r="K204" s="100">
        <f t="shared" si="29"/>
        <v>1.6055776892430278</v>
      </c>
      <c r="L204" s="100">
        <f t="shared" si="30"/>
        <v>-0.89011930985088716</v>
      </c>
      <c r="M204" s="133">
        <f t="shared" si="31"/>
        <v>-1.3258785989176807</v>
      </c>
    </row>
    <row r="205" spans="1:13" x14ac:dyDescent="0.3">
      <c r="A205" s="99">
        <v>44050</v>
      </c>
      <c r="B205" s="100">
        <v>40.040000999999997</v>
      </c>
      <c r="C205" s="100">
        <f t="shared" si="25"/>
        <v>-1.645782403482754E-2</v>
      </c>
      <c r="D205" s="100">
        <f t="shared" si="26"/>
        <v>-1.6594758528853601E-2</v>
      </c>
      <c r="E205" s="100">
        <f t="shared" si="24"/>
        <v>-0.62490284739428936</v>
      </c>
      <c r="F205" s="100">
        <f t="shared" si="27"/>
        <v>0.26601741170979132</v>
      </c>
      <c r="G205" s="100">
        <v>0.73950894587401395</v>
      </c>
      <c r="H205" s="131">
        <f t="shared" si="28"/>
        <v>-0.30176889971173637</v>
      </c>
      <c r="I205" s="100">
        <f t="array" ref="I205">INDEX($M$3:$M$253,ROWS(M205:$M$253))</f>
        <v>-0.24224426380621711</v>
      </c>
      <c r="J205" s="100">
        <v>203</v>
      </c>
      <c r="K205" s="100">
        <f t="shared" si="29"/>
        <v>1.6135458167330676</v>
      </c>
      <c r="L205" s="100">
        <f t="shared" si="30"/>
        <v>-0.87779016424211609</v>
      </c>
      <c r="M205" s="133">
        <f t="shared" si="31"/>
        <v>-1.345186759545427</v>
      </c>
    </row>
    <row r="206" spans="1:13" x14ac:dyDescent="0.3">
      <c r="A206" s="99">
        <v>44053</v>
      </c>
      <c r="B206" s="100">
        <v>41.549999</v>
      </c>
      <c r="C206" s="100">
        <f t="shared" si="25"/>
        <v>3.7712236820373723E-2</v>
      </c>
      <c r="D206" s="100">
        <f t="shared" si="26"/>
        <v>3.7018517812023741E-2</v>
      </c>
      <c r="E206" s="100">
        <f t="shared" si="24"/>
        <v>1.3099013213817097</v>
      </c>
      <c r="F206" s="100">
        <f t="shared" si="27"/>
        <v>0.9048853899572622</v>
      </c>
      <c r="G206" s="100">
        <v>0.73965764171779558</v>
      </c>
      <c r="H206" s="131">
        <f t="shared" si="28"/>
        <v>-0.30156784616505694</v>
      </c>
      <c r="I206" s="100">
        <f t="array" ref="I206">INDEX($M$3:$M$253,ROWS(M206:$M$253))</f>
        <v>-0.24173533059030561</v>
      </c>
      <c r="J206" s="100">
        <v>204</v>
      </c>
      <c r="K206" s="100">
        <f t="shared" si="29"/>
        <v>1.6215139442231075</v>
      </c>
      <c r="L206" s="100">
        <f t="shared" si="30"/>
        <v>-0.880973677049532</v>
      </c>
      <c r="M206" s="133">
        <f t="shared" si="31"/>
        <v>-1.3457577515143717</v>
      </c>
    </row>
    <row r="207" spans="1:13" x14ac:dyDescent="0.3">
      <c r="A207" s="99">
        <v>44054</v>
      </c>
      <c r="B207" s="100">
        <v>41.619999</v>
      </c>
      <c r="C207" s="100">
        <f t="shared" si="25"/>
        <v>1.6847172487297613E-3</v>
      </c>
      <c r="D207" s="100">
        <f t="shared" si="26"/>
        <v>1.6832997045098225E-3</v>
      </c>
      <c r="E207" s="100">
        <f t="shared" si="24"/>
        <v>3.4718531500595652E-2</v>
      </c>
      <c r="F207" s="100">
        <f t="shared" si="27"/>
        <v>0.51384790808283154</v>
      </c>
      <c r="G207" s="100">
        <v>0.74028715974386461</v>
      </c>
      <c r="H207" s="131">
        <f t="shared" si="28"/>
        <v>-0.30071711434936382</v>
      </c>
      <c r="I207" s="100">
        <f t="array" ref="I207">INDEX($M$3:$M$253,ROWS(M207:$M$253))</f>
        <v>-0.23719654015392891</v>
      </c>
      <c r="J207" s="100">
        <v>205</v>
      </c>
      <c r="K207" s="100">
        <f t="shared" si="29"/>
        <v>1.6294820717131475</v>
      </c>
      <c r="L207" s="100">
        <f t="shared" si="30"/>
        <v>-0.87652065614281571</v>
      </c>
      <c r="M207" s="133">
        <f t="shared" si="31"/>
        <v>-1.3481787188859498</v>
      </c>
    </row>
    <row r="208" spans="1:13" x14ac:dyDescent="0.3">
      <c r="A208" s="99">
        <v>44055</v>
      </c>
      <c r="B208" s="100">
        <v>41.299999</v>
      </c>
      <c r="C208" s="100">
        <f t="shared" si="25"/>
        <v>-7.6886114293275298E-3</v>
      </c>
      <c r="D208" s="100">
        <f t="shared" si="26"/>
        <v>-7.7183211846662296E-3</v>
      </c>
      <c r="E208" s="100">
        <f t="shared" si="24"/>
        <v>-0.30456861025089965</v>
      </c>
      <c r="F208" s="100">
        <f t="shared" si="27"/>
        <v>0.38034736509790945</v>
      </c>
      <c r="G208" s="100">
        <v>0.74862276013005469</v>
      </c>
      <c r="H208" s="131">
        <f t="shared" si="28"/>
        <v>-0.289520080380541</v>
      </c>
      <c r="I208" s="100">
        <f t="array" ref="I208">INDEX($M$3:$M$253,ROWS(M208:$M$253))</f>
        <v>-0.2321924516151882</v>
      </c>
      <c r="J208" s="100">
        <v>206</v>
      </c>
      <c r="K208" s="100">
        <f t="shared" si="29"/>
        <v>1.6374501992031874</v>
      </c>
      <c r="L208" s="100">
        <f t="shared" si="30"/>
        <v>-0.85427828944320605</v>
      </c>
      <c r="M208" s="133">
        <f t="shared" si="31"/>
        <v>-1.3808005204568348</v>
      </c>
    </row>
    <row r="209" spans="1:13" x14ac:dyDescent="0.3">
      <c r="A209" s="99">
        <v>44056</v>
      </c>
      <c r="B209" s="100">
        <v>41.299999</v>
      </c>
      <c r="C209" s="100">
        <f t="shared" si="25"/>
        <v>0</v>
      </c>
      <c r="D209" s="100">
        <f t="shared" si="26"/>
        <v>0</v>
      </c>
      <c r="E209" s="100">
        <f t="shared" si="24"/>
        <v>-2.6028647330216238E-2</v>
      </c>
      <c r="F209" s="100">
        <f t="shared" si="27"/>
        <v>0.48961724446122978</v>
      </c>
      <c r="G209" s="100">
        <v>0.77027419025848087</v>
      </c>
      <c r="H209" s="131">
        <f t="shared" si="28"/>
        <v>-0.2610087362750676</v>
      </c>
      <c r="I209" s="100">
        <f t="array" ref="I209">INDEX($M$3:$M$253,ROWS(M209:$M$253))</f>
        <v>-0.22907382996386585</v>
      </c>
      <c r="J209" s="100">
        <v>207</v>
      </c>
      <c r="K209" s="100">
        <f t="shared" si="29"/>
        <v>1.6454183266932272</v>
      </c>
      <c r="L209" s="100">
        <f t="shared" si="30"/>
        <v>-0.80639083608238848</v>
      </c>
      <c r="M209" s="133">
        <f t="shared" si="31"/>
        <v>-1.4708688127716296</v>
      </c>
    </row>
    <row r="210" spans="1:13" x14ac:dyDescent="0.3">
      <c r="A210" s="99">
        <v>44057</v>
      </c>
      <c r="B210" s="100">
        <v>41.450001</v>
      </c>
      <c r="C210" s="100">
        <f t="shared" si="25"/>
        <v>3.632009773172129E-3</v>
      </c>
      <c r="D210" s="100">
        <f t="shared" si="26"/>
        <v>3.6254299528443038E-3</v>
      </c>
      <c r="E210" s="100">
        <f t="shared" si="24"/>
        <v>0.10480642683629843</v>
      </c>
      <c r="F210" s="100">
        <f t="shared" si="27"/>
        <v>0.54173529486932037</v>
      </c>
      <c r="G210" s="100">
        <v>0.77052520232771582</v>
      </c>
      <c r="H210" s="131">
        <f t="shared" si="28"/>
        <v>-0.26068291570080809</v>
      </c>
      <c r="I210" s="100">
        <f t="array" ref="I210">INDEX($M$3:$M$253,ROWS(M210:$M$253))</f>
        <v>-0.21714509192228157</v>
      </c>
      <c r="J210" s="100">
        <v>208</v>
      </c>
      <c r="K210" s="100">
        <f t="shared" si="29"/>
        <v>1.653386454183267</v>
      </c>
      <c r="L210" s="100">
        <f t="shared" si="30"/>
        <v>-0.79003435523339527</v>
      </c>
      <c r="M210" s="133">
        <f t="shared" si="31"/>
        <v>-1.4719620695756641</v>
      </c>
    </row>
    <row r="211" spans="1:13" x14ac:dyDescent="0.3">
      <c r="A211" s="99">
        <v>44060</v>
      </c>
      <c r="B211" s="100">
        <v>43.59</v>
      </c>
      <c r="C211" s="100">
        <f t="shared" si="25"/>
        <v>5.1628442662763785E-2</v>
      </c>
      <c r="D211" s="100">
        <f t="shared" si="26"/>
        <v>5.0339860543545223E-2</v>
      </c>
      <c r="E211" s="100">
        <f t="shared" si="24"/>
        <v>1.7906439883056138</v>
      </c>
      <c r="F211" s="100">
        <f t="shared" si="27"/>
        <v>0.96332477832428953</v>
      </c>
      <c r="G211" s="100">
        <v>0.77489651167701612</v>
      </c>
      <c r="H211" s="131">
        <f t="shared" si="28"/>
        <v>-0.2550257918651368</v>
      </c>
      <c r="I211" s="100">
        <f t="array" ref="I211">INDEX($M$3:$M$253,ROWS(M211:$M$253))</f>
        <v>-0.21350873902370429</v>
      </c>
      <c r="J211" s="100">
        <v>209</v>
      </c>
      <c r="K211" s="100">
        <f t="shared" si="29"/>
        <v>1.6613545816733069</v>
      </c>
      <c r="L211" s="100">
        <f t="shared" si="30"/>
        <v>-0.77840198956432971</v>
      </c>
      <c r="M211" s="133">
        <f t="shared" si="31"/>
        <v>-1.4911950344192715</v>
      </c>
    </row>
    <row r="212" spans="1:13" x14ac:dyDescent="0.3">
      <c r="A212" s="99">
        <v>44061</v>
      </c>
      <c r="B212" s="100">
        <v>44.830002</v>
      </c>
      <c r="C212" s="100">
        <f t="shared" si="25"/>
        <v>2.8446937370956604E-2</v>
      </c>
      <c r="D212" s="100">
        <f t="shared" si="26"/>
        <v>2.8049836530028245E-2</v>
      </c>
      <c r="E212" s="100">
        <f t="shared" si="24"/>
        <v>0.98623817081246035</v>
      </c>
      <c r="F212" s="100">
        <f t="shared" si="27"/>
        <v>0.83799187384570706</v>
      </c>
      <c r="G212" s="100">
        <v>0.78206775139570561</v>
      </c>
      <c r="H212" s="131">
        <f t="shared" si="28"/>
        <v>-0.24581390357629959</v>
      </c>
      <c r="I212" s="100">
        <f t="array" ref="I212">INDEX($M$3:$M$253,ROWS(M212:$M$253))</f>
        <v>-0.21313721196241375</v>
      </c>
      <c r="J212" s="100">
        <v>210</v>
      </c>
      <c r="K212" s="100">
        <f t="shared" si="29"/>
        <v>1.6693227091633467</v>
      </c>
      <c r="L212" s="100">
        <f t="shared" si="30"/>
        <v>-0.76613751956462517</v>
      </c>
      <c r="M212" s="133">
        <f t="shared" si="31"/>
        <v>-1.5235710507159264</v>
      </c>
    </row>
    <row r="213" spans="1:13" x14ac:dyDescent="0.3">
      <c r="A213" s="99">
        <v>44062</v>
      </c>
      <c r="B213" s="100">
        <v>44.860000999999997</v>
      </c>
      <c r="C213" s="100">
        <f t="shared" si="25"/>
        <v>6.6917239932307027E-4</v>
      </c>
      <c r="D213" s="100">
        <f t="shared" si="26"/>
        <v>6.6894860330624193E-4</v>
      </c>
      <c r="E213" s="100">
        <f t="shared" si="24"/>
        <v>-1.8875271691457213E-3</v>
      </c>
      <c r="F213" s="100">
        <f t="shared" si="27"/>
        <v>0.4992469860539559</v>
      </c>
      <c r="G213" s="100">
        <v>0.78261311199086292</v>
      </c>
      <c r="H213" s="131">
        <f t="shared" si="28"/>
        <v>-0.24511681494947127</v>
      </c>
      <c r="I213" s="100">
        <f t="array" ref="I213">INDEX($M$3:$M$253,ROWS(M213:$M$253))</f>
        <v>-0.21296466779342768</v>
      </c>
      <c r="J213" s="100">
        <v>211</v>
      </c>
      <c r="K213" s="100">
        <f t="shared" si="29"/>
        <v>1.6772908366533865</v>
      </c>
      <c r="L213" s="100">
        <f t="shared" si="30"/>
        <v>-0.76833587344526078</v>
      </c>
      <c r="M213" s="133">
        <f t="shared" si="31"/>
        <v>-1.5260766188593744</v>
      </c>
    </row>
    <row r="214" spans="1:13" x14ac:dyDescent="0.3">
      <c r="A214" s="99">
        <v>44063</v>
      </c>
      <c r="B214" s="100">
        <v>43.650002000000001</v>
      </c>
      <c r="C214" s="100">
        <f t="shared" si="25"/>
        <v>-2.6972781387142541E-2</v>
      </c>
      <c r="D214" s="100">
        <f t="shared" si="26"/>
        <v>-2.7343223279010648E-2</v>
      </c>
      <c r="E214" s="100">
        <f t="shared" si="24"/>
        <v>-1.0127950977078506</v>
      </c>
      <c r="F214" s="100">
        <f t="shared" si="27"/>
        <v>0.15557902139089347</v>
      </c>
      <c r="G214" s="100">
        <v>0.78790526868426292</v>
      </c>
      <c r="H214" s="131">
        <f t="shared" si="28"/>
        <v>-0.23837741375670715</v>
      </c>
      <c r="I214" s="100">
        <f t="array" ref="I214">INDEX($M$3:$M$253,ROWS(M214:$M$253))</f>
        <v>-0.21240187601161256</v>
      </c>
      <c r="J214" s="100">
        <v>212</v>
      </c>
      <c r="K214" s="100">
        <f t="shared" si="29"/>
        <v>1.6852589641434264</v>
      </c>
      <c r="L214" s="100">
        <f t="shared" si="30"/>
        <v>-0.75967983893226787</v>
      </c>
      <c r="M214" s="133">
        <f t="shared" si="31"/>
        <v>-1.5507222582870428</v>
      </c>
    </row>
    <row r="215" spans="1:13" x14ac:dyDescent="0.3">
      <c r="A215" s="99">
        <v>44064</v>
      </c>
      <c r="B215" s="100">
        <v>42.959999000000003</v>
      </c>
      <c r="C215" s="100">
        <f t="shared" si="25"/>
        <v>-1.5807628141689345E-2</v>
      </c>
      <c r="D215" s="100">
        <f t="shared" si="26"/>
        <v>-1.5933901181483398E-2</v>
      </c>
      <c r="E215" s="100">
        <f t="shared" si="24"/>
        <v>-0.60105372572284932</v>
      </c>
      <c r="F215" s="100">
        <f t="shared" si="27"/>
        <v>0.2739021014536509</v>
      </c>
      <c r="G215" s="100">
        <v>0.79319565017898841</v>
      </c>
      <c r="H215" s="131">
        <f t="shared" si="28"/>
        <v>-0.23168536624085645</v>
      </c>
      <c r="I215" s="100">
        <f t="array" ref="I215">INDEX($M$3:$M$253,ROWS(M215:$M$253))</f>
        <v>-0.21219692762513406</v>
      </c>
      <c r="J215" s="100">
        <v>213</v>
      </c>
      <c r="K215" s="100">
        <f t="shared" si="29"/>
        <v>1.6932270916334662</v>
      </c>
      <c r="L215" s="100">
        <f t="shared" si="30"/>
        <v>-0.75159352547030278</v>
      </c>
      <c r="M215" s="133">
        <f t="shared" si="31"/>
        <v>-1.5759821026183405</v>
      </c>
    </row>
    <row r="216" spans="1:13" x14ac:dyDescent="0.3">
      <c r="A216" s="99">
        <v>44067</v>
      </c>
      <c r="B216" s="100">
        <v>42.060001</v>
      </c>
      <c r="C216" s="100">
        <f t="shared" si="25"/>
        <v>-2.0949674603111701E-2</v>
      </c>
      <c r="D216" s="100">
        <f t="shared" si="26"/>
        <v>-2.1172232873029495E-2</v>
      </c>
      <c r="E216" s="100">
        <f t="shared" si="24"/>
        <v>-0.79009544609440019</v>
      </c>
      <c r="F216" s="100">
        <f t="shared" si="27"/>
        <v>0.21473601459410296</v>
      </c>
      <c r="G216" s="100">
        <v>0.8057497762880601</v>
      </c>
      <c r="H216" s="131">
        <f t="shared" si="28"/>
        <v>-0.21598203593098442</v>
      </c>
      <c r="I216" s="100">
        <f t="array" ref="I216">INDEX($M$3:$M$253,ROWS(M216:$M$253))</f>
        <v>-0.20244618255634181</v>
      </c>
      <c r="J216" s="100">
        <v>214</v>
      </c>
      <c r="K216" s="100">
        <f t="shared" si="29"/>
        <v>1.701195219123506</v>
      </c>
      <c r="L216" s="100">
        <f t="shared" si="30"/>
        <v>-0.71182808483700521</v>
      </c>
      <c r="M216" s="133">
        <f t="shared" si="31"/>
        <v>-1.6386081380648252</v>
      </c>
    </row>
    <row r="217" spans="1:13" x14ac:dyDescent="0.3">
      <c r="A217" s="99">
        <v>44068</v>
      </c>
      <c r="B217" s="100">
        <v>43.799999</v>
      </c>
      <c r="C217" s="100">
        <f t="shared" si="25"/>
        <v>4.1369423647897641E-2</v>
      </c>
      <c r="D217" s="100">
        <f t="shared" si="26"/>
        <v>4.0536600501237752E-2</v>
      </c>
      <c r="E217" s="100">
        <f t="shared" si="24"/>
        <v>1.4368624309753817</v>
      </c>
      <c r="F217" s="100">
        <f t="shared" si="27"/>
        <v>0.92462145662197448</v>
      </c>
      <c r="G217" s="100">
        <v>0.80616825100661682</v>
      </c>
      <c r="H217" s="131">
        <f t="shared" si="28"/>
        <v>-0.21546281011320431</v>
      </c>
      <c r="I217" s="100">
        <f t="array" ref="I217">INDEX($M$3:$M$253,ROWS(M217:$M$253))</f>
        <v>-0.19726291942357438</v>
      </c>
      <c r="J217" s="100">
        <v>215</v>
      </c>
      <c r="K217" s="100">
        <f t="shared" si="29"/>
        <v>1.7091633466135459</v>
      </c>
      <c r="L217" s="100">
        <f t="shared" si="30"/>
        <v>-0.70541568912859776</v>
      </c>
      <c r="M217" s="133">
        <f t="shared" si="31"/>
        <v>-1.6407647694478054</v>
      </c>
    </row>
    <row r="218" spans="1:13" x14ac:dyDescent="0.3">
      <c r="A218" s="99">
        <v>44069</v>
      </c>
      <c r="B218" s="100">
        <v>43.07</v>
      </c>
      <c r="C218" s="100">
        <f t="shared" si="25"/>
        <v>-1.6666644216133397E-2</v>
      </c>
      <c r="D218" s="100">
        <f t="shared" si="26"/>
        <v>-1.6807095485330711E-2</v>
      </c>
      <c r="E218" s="100">
        <f t="shared" si="24"/>
        <v>-0.63256569616266212</v>
      </c>
      <c r="F218" s="100">
        <f t="shared" si="27"/>
        <v>0.26350864718298439</v>
      </c>
      <c r="G218" s="100">
        <v>0.81190206086477568</v>
      </c>
      <c r="H218" s="131">
        <f t="shared" si="28"/>
        <v>-0.20837556079354894</v>
      </c>
      <c r="I218" s="100">
        <f t="array" ref="I218">INDEX($M$3:$M$253,ROWS(M218:$M$253))</f>
        <v>-0.19502123432063292</v>
      </c>
      <c r="J218" s="100">
        <v>216</v>
      </c>
      <c r="K218" s="100">
        <f t="shared" si="29"/>
        <v>1.7171314741035857</v>
      </c>
      <c r="L218" s="100">
        <f t="shared" si="30"/>
        <v>-0.69268533344307726</v>
      </c>
      <c r="M218" s="133">
        <f t="shared" si="31"/>
        <v>-1.6707924989540752</v>
      </c>
    </row>
    <row r="219" spans="1:13" x14ac:dyDescent="0.3">
      <c r="A219" s="99">
        <v>44070</v>
      </c>
      <c r="B219" s="100">
        <v>43.029998999999997</v>
      </c>
      <c r="C219" s="100">
        <f t="shared" si="25"/>
        <v>-9.2874390527053485E-4</v>
      </c>
      <c r="D219" s="100">
        <f t="shared" si="26"/>
        <v>-9.2917545511153675E-4</v>
      </c>
      <c r="E219" s="100">
        <f t="shared" si="24"/>
        <v>-5.9560874173503357E-2</v>
      </c>
      <c r="F219" s="100">
        <f t="shared" si="27"/>
        <v>0.47625269045169294</v>
      </c>
      <c r="G219" s="100">
        <v>0.82097692118792442</v>
      </c>
      <c r="H219" s="131">
        <f t="shared" si="28"/>
        <v>-0.19726028053636099</v>
      </c>
      <c r="I219" s="100">
        <f t="array" ref="I219">INDEX($M$3:$M$253,ROWS(M219:$M$253))</f>
        <v>-0.19101956163407782</v>
      </c>
      <c r="J219" s="100">
        <v>217</v>
      </c>
      <c r="K219" s="100">
        <f t="shared" si="29"/>
        <v>1.7250996015936255</v>
      </c>
      <c r="L219" s="100">
        <f t="shared" si="30"/>
        <v>-0.66982140103505983</v>
      </c>
      <c r="M219" s="133">
        <f t="shared" si="31"/>
        <v>-1.7202405495413498</v>
      </c>
    </row>
    <row r="220" spans="1:13" x14ac:dyDescent="0.3">
      <c r="A220" s="99">
        <v>44071</v>
      </c>
      <c r="B220" s="100">
        <v>41.970001000000003</v>
      </c>
      <c r="C220" s="100">
        <f t="shared" si="25"/>
        <v>-2.4633930388889724E-2</v>
      </c>
      <c r="D220" s="100">
        <f t="shared" si="26"/>
        <v>-2.4942422438865602E-2</v>
      </c>
      <c r="E220" s="100">
        <f t="shared" si="24"/>
        <v>-0.92615462745604626</v>
      </c>
      <c r="F220" s="100">
        <f t="shared" si="27"/>
        <v>0.17718281409343339</v>
      </c>
      <c r="G220" s="100">
        <v>0.83058750179998364</v>
      </c>
      <c r="H220" s="131">
        <f t="shared" si="28"/>
        <v>-0.18562199509351271</v>
      </c>
      <c r="I220" s="100">
        <f t="array" ref="I220">INDEX($M$3:$M$253,ROWS(M220:$M$253))</f>
        <v>-0.19061086194658503</v>
      </c>
      <c r="J220" s="100">
        <v>218</v>
      </c>
      <c r="K220" s="100">
        <f t="shared" si="29"/>
        <v>1.7330677290836654</v>
      </c>
      <c r="L220" s="100">
        <f t="shared" si="30"/>
        <v>-0.65203702315714152</v>
      </c>
      <c r="M220" s="133">
        <f t="shared" si="31"/>
        <v>-1.7754187202648601</v>
      </c>
    </row>
    <row r="221" spans="1:13" x14ac:dyDescent="0.3">
      <c r="A221" s="99">
        <v>44074</v>
      </c>
      <c r="B221" s="100">
        <v>40.419998</v>
      </c>
      <c r="C221" s="100">
        <f t="shared" si="25"/>
        <v>-3.6931211891083948E-2</v>
      </c>
      <c r="D221" s="100">
        <f t="shared" si="26"/>
        <v>-3.7630438677023606E-2</v>
      </c>
      <c r="E221" s="100">
        <f t="shared" si="24"/>
        <v>-1.3840417104054699</v>
      </c>
      <c r="F221" s="100">
        <f t="shared" si="27"/>
        <v>8.3172841707011572E-2</v>
      </c>
      <c r="G221" s="100">
        <v>0.83142878630355255</v>
      </c>
      <c r="H221" s="131">
        <f t="shared" si="28"/>
        <v>-0.18460962887130131</v>
      </c>
      <c r="I221" s="100">
        <f t="array" ref="I221">INDEX($M$3:$M$253,ROWS(M221:$M$253))</f>
        <v>-0.18343226229827861</v>
      </c>
      <c r="J221" s="100">
        <v>219</v>
      </c>
      <c r="K221" s="100">
        <f t="shared" si="29"/>
        <v>1.7410358565737052</v>
      </c>
      <c r="L221" s="100">
        <f t="shared" si="30"/>
        <v>-0.64077412924743593</v>
      </c>
      <c r="M221" s="133">
        <f t="shared" si="31"/>
        <v>-1.7803969852606436</v>
      </c>
    </row>
    <row r="222" spans="1:13" x14ac:dyDescent="0.3">
      <c r="A222" s="99">
        <v>44075</v>
      </c>
      <c r="B222" s="100">
        <v>42.080002</v>
      </c>
      <c r="C222" s="100">
        <f t="shared" si="25"/>
        <v>4.1068878825773369E-2</v>
      </c>
      <c r="D222" s="100">
        <f t="shared" si="26"/>
        <v>4.0247953462951944E-2</v>
      </c>
      <c r="E222" s="100">
        <f t="shared" si="24"/>
        <v>1.4264456922290047</v>
      </c>
      <c r="F222" s="100">
        <f t="shared" si="27"/>
        <v>0.92313013377412234</v>
      </c>
      <c r="G222" s="100">
        <v>0.83471795103973878</v>
      </c>
      <c r="H222" s="131">
        <f t="shared" si="28"/>
        <v>-0.18066139437881348</v>
      </c>
      <c r="I222" s="100">
        <f t="array" ref="I222">INDEX($M$3:$M$253,ROWS(M222:$M$253))</f>
        <v>-0.18312809770905639</v>
      </c>
      <c r="J222" s="100">
        <v>220</v>
      </c>
      <c r="K222" s="100">
        <f t="shared" si="29"/>
        <v>1.749003984063745</v>
      </c>
      <c r="L222" s="100">
        <f t="shared" si="30"/>
        <v>-0.63626927102221065</v>
      </c>
      <c r="M222" s="133">
        <f t="shared" si="31"/>
        <v>-1.8001018767838426</v>
      </c>
    </row>
    <row r="223" spans="1:13" x14ac:dyDescent="0.3">
      <c r="A223" s="99">
        <v>44076</v>
      </c>
      <c r="B223" s="100">
        <v>41.200001</v>
      </c>
      <c r="C223" s="100">
        <f t="shared" si="25"/>
        <v>-2.09125702988322E-2</v>
      </c>
      <c r="D223" s="100">
        <f t="shared" si="26"/>
        <v>-2.1134335330645321E-2</v>
      </c>
      <c r="E223" s="100">
        <f t="shared" si="24"/>
        <v>-0.7887277937516286</v>
      </c>
      <c r="F223" s="100">
        <f t="shared" si="27"/>
        <v>0.21513555983998764</v>
      </c>
      <c r="G223" s="100">
        <v>0.83799187384570706</v>
      </c>
      <c r="H223" s="131">
        <f t="shared" si="28"/>
        <v>-0.17674687562856617</v>
      </c>
      <c r="I223" s="100">
        <f t="array" ref="I223">INDEX($M$3:$M$253,ROWS(M223:$M$253))</f>
        <v>-0.18173419139627556</v>
      </c>
      <c r="J223" s="100">
        <v>221</v>
      </c>
      <c r="K223" s="100">
        <f t="shared" si="29"/>
        <v>1.7569721115537849</v>
      </c>
      <c r="L223" s="100">
        <f t="shared" si="30"/>
        <v>-0.62984123728269004</v>
      </c>
      <c r="M223" s="133">
        <f t="shared" si="31"/>
        <v>-1.8201087835615435</v>
      </c>
    </row>
    <row r="224" spans="1:13" x14ac:dyDescent="0.3">
      <c r="A224" s="99">
        <v>44077</v>
      </c>
      <c r="B224" s="100">
        <v>40.259998000000003</v>
      </c>
      <c r="C224" s="100">
        <f t="shared" si="25"/>
        <v>-2.2815606242339581E-2</v>
      </c>
      <c r="D224" s="100">
        <f t="shared" si="26"/>
        <v>-2.3079910092779661E-2</v>
      </c>
      <c r="E224" s="100">
        <f t="shared" si="24"/>
        <v>-0.8589399952315222</v>
      </c>
      <c r="F224" s="100">
        <f t="shared" si="27"/>
        <v>0.19518681105939836</v>
      </c>
      <c r="G224" s="100">
        <v>0.85044295504038236</v>
      </c>
      <c r="H224" s="131">
        <f t="shared" si="28"/>
        <v>-0.16199794165859033</v>
      </c>
      <c r="I224" s="100">
        <f t="array" ref="I224">INDEX($M$3:$M$253,ROWS(M224:$M$253))</f>
        <v>-0.17781559724977702</v>
      </c>
      <c r="J224" s="100">
        <v>222</v>
      </c>
      <c r="K224" s="100">
        <f t="shared" si="29"/>
        <v>1.7649402390438247</v>
      </c>
      <c r="L224" s="100">
        <f t="shared" si="30"/>
        <v>-0.59975058859126185</v>
      </c>
      <c r="M224" s="133">
        <f t="shared" si="31"/>
        <v>-1.9000773872951011</v>
      </c>
    </row>
    <row r="225" spans="1:13" x14ac:dyDescent="0.3">
      <c r="A225" s="99">
        <v>44078</v>
      </c>
      <c r="B225" s="100">
        <v>40.080002</v>
      </c>
      <c r="C225" s="100">
        <f t="shared" si="25"/>
        <v>-4.4708397650691234E-3</v>
      </c>
      <c r="D225" s="100">
        <f t="shared" si="26"/>
        <v>-4.4808638577377036E-3</v>
      </c>
      <c r="E225" s="100">
        <f t="shared" si="24"/>
        <v>-0.18773475192540395</v>
      </c>
      <c r="F225" s="100">
        <f t="shared" si="27"/>
        <v>0.42554229325200177</v>
      </c>
      <c r="G225" s="100">
        <v>0.85664218717157459</v>
      </c>
      <c r="H225" s="131">
        <f t="shared" si="28"/>
        <v>-0.15473496545536222</v>
      </c>
      <c r="I225" s="100">
        <f t="array" ref="I225">INDEX($M$3:$M$253,ROWS(M225:$M$253))</f>
        <v>-0.17451966156119847</v>
      </c>
      <c r="J225" s="100">
        <v>223</v>
      </c>
      <c r="K225" s="100">
        <f t="shared" si="29"/>
        <v>1.7729083665338645</v>
      </c>
      <c r="L225" s="100">
        <f t="shared" si="30"/>
        <v>-0.58373828295764751</v>
      </c>
      <c r="M225" s="133">
        <f t="shared" si="31"/>
        <v>-1.9424115863700468</v>
      </c>
    </row>
    <row r="226" spans="1:13" x14ac:dyDescent="0.3">
      <c r="A226" s="99">
        <v>44081</v>
      </c>
      <c r="B226" s="100">
        <v>41.189999</v>
      </c>
      <c r="C226" s="100">
        <f t="shared" si="25"/>
        <v>2.7694534546180982E-2</v>
      </c>
      <c r="D226" s="100">
        <f t="shared" si="26"/>
        <v>2.7317977493444119E-2</v>
      </c>
      <c r="E226" s="100">
        <f t="shared" si="24"/>
        <v>0.95982672925204737</v>
      </c>
      <c r="F226" s="100">
        <f t="shared" si="27"/>
        <v>0.83142878630355255</v>
      </c>
      <c r="G226" s="100">
        <v>0.86338251835307722</v>
      </c>
      <c r="H226" s="131">
        <f t="shared" si="28"/>
        <v>-0.14689744351411241</v>
      </c>
      <c r="I226" s="100">
        <f t="array" ref="I226">INDEX($M$3:$M$253,ROWS(M226:$M$253))</f>
        <v>-0.16910411891925708</v>
      </c>
      <c r="J226" s="100">
        <v>224</v>
      </c>
      <c r="K226" s="100">
        <f t="shared" si="29"/>
        <v>1.7808764940239044</v>
      </c>
      <c r="L226" s="100">
        <f t="shared" si="30"/>
        <v>-0.56275975461241501</v>
      </c>
      <c r="M226" s="133">
        <f t="shared" si="31"/>
        <v>-1.9905703631163509</v>
      </c>
    </row>
    <row r="227" spans="1:13" x14ac:dyDescent="0.3">
      <c r="A227" s="99">
        <v>44082</v>
      </c>
      <c r="B227" s="100">
        <v>40.099997999999999</v>
      </c>
      <c r="C227" s="100">
        <f t="shared" si="25"/>
        <v>-2.6462758593414848E-2</v>
      </c>
      <c r="D227" s="100">
        <f t="shared" si="26"/>
        <v>-2.6819199733041199E-2</v>
      </c>
      <c r="E227" s="100">
        <f t="shared" si="24"/>
        <v>-0.99388405532289881</v>
      </c>
      <c r="F227" s="100">
        <f t="shared" si="27"/>
        <v>0.16013965889862072</v>
      </c>
      <c r="G227" s="100">
        <v>0.87514403116380823</v>
      </c>
      <c r="H227" s="131">
        <f t="shared" si="28"/>
        <v>-0.13336679912642335</v>
      </c>
      <c r="I227" s="100">
        <f t="array" ref="I227">INDEX($M$3:$M$253,ROWS(M227:$M$253))</f>
        <v>-0.16572581576547379</v>
      </c>
      <c r="J227" s="100">
        <v>225</v>
      </c>
      <c r="K227" s="100">
        <f t="shared" si="29"/>
        <v>1.7888446215139442</v>
      </c>
      <c r="L227" s="100">
        <f t="shared" si="30"/>
        <v>-0.53503021548391161</v>
      </c>
      <c r="M227" s="133">
        <f t="shared" si="31"/>
        <v>-2.0805944553399183</v>
      </c>
    </row>
    <row r="228" spans="1:13" x14ac:dyDescent="0.3">
      <c r="A228" s="99">
        <v>44083</v>
      </c>
      <c r="B228" s="100">
        <v>40.959999000000003</v>
      </c>
      <c r="C228" s="100">
        <f t="shared" si="25"/>
        <v>2.1446410047202491E-2</v>
      </c>
      <c r="D228" s="100">
        <f t="shared" si="26"/>
        <v>2.1219671879979005E-2</v>
      </c>
      <c r="E228" s="100">
        <f t="shared" si="24"/>
        <v>0.73975013761860098</v>
      </c>
      <c r="F228" s="100">
        <f t="shared" si="27"/>
        <v>0.77027419025848087</v>
      </c>
      <c r="G228" s="100">
        <v>0.87963387797978565</v>
      </c>
      <c r="H228" s="131">
        <f t="shared" si="28"/>
        <v>-0.12824950583200656</v>
      </c>
      <c r="I228" s="100">
        <f t="array" ref="I228">INDEX($M$3:$M$253,ROWS(M228:$M$253))</f>
        <v>-0.16540866159115453</v>
      </c>
      <c r="J228" s="100">
        <v>226</v>
      </c>
      <c r="K228" s="100">
        <f t="shared" si="29"/>
        <v>1.796812749003984</v>
      </c>
      <c r="L228" s="100">
        <f t="shared" si="30"/>
        <v>-0.52764873907508225</v>
      </c>
      <c r="M228" s="133">
        <f t="shared" si="31"/>
        <v>-2.1172171642714419</v>
      </c>
    </row>
    <row r="229" spans="1:13" x14ac:dyDescent="0.3">
      <c r="A229" s="99">
        <v>44084</v>
      </c>
      <c r="B229" s="100">
        <v>40.009998000000003</v>
      </c>
      <c r="C229" s="100">
        <f t="shared" si="25"/>
        <v>-2.3193384355307267E-2</v>
      </c>
      <c r="D229" s="100">
        <f t="shared" si="26"/>
        <v>-2.3466583435550293E-2</v>
      </c>
      <c r="E229" s="100">
        <f t="shared" si="24"/>
        <v>-0.87289432234241271</v>
      </c>
      <c r="F229" s="100">
        <f t="shared" si="27"/>
        <v>0.19136034062279339</v>
      </c>
      <c r="G229" s="100">
        <v>0.88388903342615133</v>
      </c>
      <c r="H229" s="131">
        <f t="shared" si="28"/>
        <v>-0.12342375202223844</v>
      </c>
      <c r="I229" s="100">
        <f t="array" ref="I229">INDEX($M$3:$M$253,ROWS(M229:$M$253))</f>
        <v>-0.16023389491521262</v>
      </c>
      <c r="J229" s="100">
        <v>227</v>
      </c>
      <c r="K229" s="100">
        <f t="shared" si="29"/>
        <v>1.8047808764940239</v>
      </c>
      <c r="L229" s="100">
        <f t="shared" si="30"/>
        <v>-0.5119398966640053</v>
      </c>
      <c r="M229" s="133">
        <f t="shared" si="31"/>
        <v>-2.1532089367387481</v>
      </c>
    </row>
    <row r="230" spans="1:13" x14ac:dyDescent="0.3">
      <c r="A230" s="99">
        <v>44085</v>
      </c>
      <c r="B230" s="100">
        <v>39.630001</v>
      </c>
      <c r="C230" s="100">
        <f t="shared" si="25"/>
        <v>-9.4975510871058155E-3</v>
      </c>
      <c r="D230" s="100">
        <f t="shared" si="26"/>
        <v>-9.542940445886966E-3</v>
      </c>
      <c r="E230" s="100">
        <f t="shared" si="24"/>
        <v>-0.37041575099628271</v>
      </c>
      <c r="F230" s="100">
        <f t="shared" si="27"/>
        <v>0.35553636978136588</v>
      </c>
      <c r="G230" s="100">
        <v>0.88782762451265962</v>
      </c>
      <c r="H230" s="131">
        <f t="shared" si="28"/>
        <v>-0.11897767137281877</v>
      </c>
      <c r="I230" s="100">
        <f t="array" ref="I230">INDEX($M$3:$M$253,ROWS(M230:$M$253))</f>
        <v>-0.15897932757477376</v>
      </c>
      <c r="J230" s="100">
        <v>228</v>
      </c>
      <c r="K230" s="100">
        <f t="shared" si="29"/>
        <v>1.8127490039840637</v>
      </c>
      <c r="L230" s="100">
        <f t="shared" si="30"/>
        <v>-0.50386627299264775</v>
      </c>
      <c r="M230" s="133">
        <f t="shared" si="31"/>
        <v>-2.1877185239853669</v>
      </c>
    </row>
    <row r="231" spans="1:13" x14ac:dyDescent="0.3">
      <c r="A231" s="99">
        <v>44088</v>
      </c>
      <c r="B231" s="100">
        <v>40.099997999999999</v>
      </c>
      <c r="C231" s="100">
        <f t="shared" si="25"/>
        <v>1.1859626246287558E-2</v>
      </c>
      <c r="D231" s="100">
        <f t="shared" si="26"/>
        <v>1.1789852001458235E-2</v>
      </c>
      <c r="E231" s="100">
        <f t="shared" si="24"/>
        <v>0.39944534639922874</v>
      </c>
      <c r="F231" s="100">
        <f t="shared" si="27"/>
        <v>0.6552174566007769</v>
      </c>
      <c r="G231" s="100">
        <v>0.9048853899572622</v>
      </c>
      <c r="H231" s="131">
        <f t="shared" si="28"/>
        <v>-9.9946984233052732E-2</v>
      </c>
      <c r="I231" s="100">
        <f t="array" ref="I231">INDEX($M$3:$M$253,ROWS(M231:$M$253))</f>
        <v>-0.15694597934118135</v>
      </c>
      <c r="J231" s="100">
        <v>229</v>
      </c>
      <c r="K231" s="100">
        <f t="shared" si="29"/>
        <v>1.8207171314741035</v>
      </c>
      <c r="L231" s="100">
        <f t="shared" si="30"/>
        <v>-0.46772941973476084</v>
      </c>
      <c r="M231" s="133">
        <f t="shared" si="31"/>
        <v>-2.3526726930207462</v>
      </c>
    </row>
    <row r="232" spans="1:13" x14ac:dyDescent="0.3">
      <c r="A232" s="99">
        <v>44089</v>
      </c>
      <c r="B232" s="100">
        <v>39.919998</v>
      </c>
      <c r="C232" s="100">
        <f t="shared" si="25"/>
        <v>-4.488778278742056E-3</v>
      </c>
      <c r="D232" s="100">
        <f t="shared" si="26"/>
        <v>-4.4988830941489651E-3</v>
      </c>
      <c r="E232" s="100">
        <f t="shared" si="24"/>
        <v>-0.1883850329025448</v>
      </c>
      <c r="F232" s="100">
        <f t="shared" si="27"/>
        <v>0.42528741583033414</v>
      </c>
      <c r="G232" s="100">
        <v>0.90928484966367429</v>
      </c>
      <c r="H232" s="131">
        <f t="shared" si="28"/>
        <v>-9.509686792687945E-2</v>
      </c>
      <c r="I232" s="100">
        <f t="array" ref="I232">INDEX($M$3:$M$253,ROWS(M232:$M$253))</f>
        <v>-0.15663099298033351</v>
      </c>
      <c r="J232" s="100">
        <v>230</v>
      </c>
      <c r="K232" s="100">
        <f t="shared" si="29"/>
        <v>1.8286852589641434</v>
      </c>
      <c r="L232" s="100">
        <f t="shared" si="30"/>
        <v>-0.46033102851159657</v>
      </c>
      <c r="M232" s="133">
        <f t="shared" si="31"/>
        <v>-2.4000308979235982</v>
      </c>
    </row>
    <row r="233" spans="1:13" x14ac:dyDescent="0.3">
      <c r="A233" s="99">
        <v>44091</v>
      </c>
      <c r="B233" s="100">
        <v>38.889999000000003</v>
      </c>
      <c r="C233" s="100">
        <f t="shared" si="25"/>
        <v>-2.5801579448976875E-2</v>
      </c>
      <c r="D233" s="100">
        <f t="shared" si="26"/>
        <v>-2.614027888895697E-2</v>
      </c>
      <c r="E233" s="100">
        <f t="shared" si="24"/>
        <v>-0.96938305540169922</v>
      </c>
      <c r="F233" s="100">
        <f t="shared" si="27"/>
        <v>0.16617705172457289</v>
      </c>
      <c r="G233" s="100">
        <v>0.91075235453676495</v>
      </c>
      <c r="H233" s="131">
        <f t="shared" si="28"/>
        <v>-9.3484257824486217E-2</v>
      </c>
      <c r="I233" s="100">
        <f t="array" ref="I233">INDEX($M$3:$M$253,ROWS(M233:$M$253))</f>
        <v>-0.15381121178313503</v>
      </c>
      <c r="J233" s="100">
        <v>231</v>
      </c>
      <c r="K233" s="100">
        <f t="shared" si="29"/>
        <v>1.8366533864541832</v>
      </c>
      <c r="L233" s="100">
        <f t="shared" si="30"/>
        <v>-0.45419606170961513</v>
      </c>
      <c r="M233" s="133">
        <f t="shared" si="31"/>
        <v>-2.4163402400346961</v>
      </c>
    </row>
    <row r="234" spans="1:13" x14ac:dyDescent="0.3">
      <c r="A234" s="99">
        <v>44092</v>
      </c>
      <c r="B234" s="100">
        <v>37.409999999999997</v>
      </c>
      <c r="C234" s="100">
        <f t="shared" si="25"/>
        <v>-3.8056030806275065E-2</v>
      </c>
      <c r="D234" s="100">
        <f t="shared" si="26"/>
        <v>-3.8799074094049944E-2</v>
      </c>
      <c r="E234" s="100">
        <f t="shared" si="24"/>
        <v>-1.4262156052121537</v>
      </c>
      <c r="F234" s="100">
        <f t="shared" si="27"/>
        <v>7.6903058245720329E-2</v>
      </c>
      <c r="G234" s="100">
        <v>0.91402668423655087</v>
      </c>
      <c r="H234" s="131">
        <f t="shared" si="28"/>
        <v>-8.9895512946985723E-2</v>
      </c>
      <c r="I234" s="100">
        <f t="array" ref="I234">INDEX($M$3:$M$253,ROWS(M234:$M$253))</f>
        <v>-0.14810377823051263</v>
      </c>
      <c r="J234" s="100">
        <v>232</v>
      </c>
      <c r="K234" s="100">
        <f t="shared" si="29"/>
        <v>1.844621513944223</v>
      </c>
      <c r="L234" s="100">
        <f t="shared" si="30"/>
        <v>-0.43901861280948895</v>
      </c>
      <c r="M234" s="133">
        <f t="shared" si="31"/>
        <v>-2.4537183126963522</v>
      </c>
    </row>
    <row r="235" spans="1:13" x14ac:dyDescent="0.3">
      <c r="A235" s="99">
        <v>44095</v>
      </c>
      <c r="B235" s="100">
        <v>39.090000000000003</v>
      </c>
      <c r="C235" s="100">
        <f t="shared" si="25"/>
        <v>4.4907778668805243E-2</v>
      </c>
      <c r="D235" s="100">
        <f t="shared" si="26"/>
        <v>4.3928631444808776E-2</v>
      </c>
      <c r="E235" s="100">
        <f t="shared" si="24"/>
        <v>1.559274565770332</v>
      </c>
      <c r="F235" s="100">
        <f t="shared" si="27"/>
        <v>0.94053429554704915</v>
      </c>
      <c r="G235" s="100">
        <v>0.91487494926282409</v>
      </c>
      <c r="H235" s="131">
        <f t="shared" si="28"/>
        <v>-8.8967890518789117E-2</v>
      </c>
      <c r="I235" s="100">
        <f t="array" ref="I235">INDEX($M$3:$M$253,ROWS(M235:$M$253))</f>
        <v>-0.14109644032857488</v>
      </c>
      <c r="J235" s="100">
        <v>233</v>
      </c>
      <c r="K235" s="100">
        <f t="shared" si="29"/>
        <v>1.8525896414342629</v>
      </c>
      <c r="L235" s="100">
        <f t="shared" si="30"/>
        <v>-0.42621479619133168</v>
      </c>
      <c r="M235" s="133">
        <f t="shared" si="31"/>
        <v>-2.4636339184812033</v>
      </c>
    </row>
    <row r="236" spans="1:13" x14ac:dyDescent="0.3">
      <c r="A236" s="99">
        <v>44096</v>
      </c>
      <c r="B236" s="100">
        <v>39.709999000000003</v>
      </c>
      <c r="C236" s="100">
        <f t="shared" si="25"/>
        <v>1.5860808390892878E-2</v>
      </c>
      <c r="D236" s="100">
        <f t="shared" si="26"/>
        <v>1.5736340155722745E-2</v>
      </c>
      <c r="E236" s="100">
        <f t="shared" si="24"/>
        <v>0.54186681835605932</v>
      </c>
      <c r="F236" s="100">
        <f t="shared" si="27"/>
        <v>0.70604487163677809</v>
      </c>
      <c r="G236" s="100">
        <v>0.91976504907159096</v>
      </c>
      <c r="H236" s="131">
        <f t="shared" si="28"/>
        <v>-8.3637022998367908E-2</v>
      </c>
      <c r="I236" s="100">
        <f t="array" ref="I236">INDEX($M$3:$M$253,ROWS(M236:$M$253))</f>
        <v>-0.11426501273453872</v>
      </c>
      <c r="J236" s="100">
        <v>234</v>
      </c>
      <c r="K236" s="100">
        <f t="shared" si="29"/>
        <v>1.8605577689243027</v>
      </c>
      <c r="L236" s="100">
        <f t="shared" si="30"/>
        <v>-0.36820817006879436</v>
      </c>
      <c r="M236" s="133">
        <f t="shared" si="31"/>
        <v>-2.5227960619293177</v>
      </c>
    </row>
    <row r="237" spans="1:13" x14ac:dyDescent="0.3">
      <c r="A237" s="99">
        <v>44097</v>
      </c>
      <c r="B237" s="100">
        <v>39.740001999999997</v>
      </c>
      <c r="C237" s="100">
        <f t="shared" si="25"/>
        <v>7.5555277651839781E-4</v>
      </c>
      <c r="D237" s="100">
        <f t="shared" si="26"/>
        <v>7.5526749020954321E-4</v>
      </c>
      <c r="E237" s="100">
        <f t="shared" si="24"/>
        <v>1.2275621076734747E-3</v>
      </c>
      <c r="F237" s="100">
        <f t="shared" si="27"/>
        <v>0.50048972630357413</v>
      </c>
      <c r="G237" s="100">
        <v>0.92313013377412234</v>
      </c>
      <c r="H237" s="131">
        <f t="shared" si="28"/>
        <v>-7.9985064412975218E-2</v>
      </c>
      <c r="I237" s="100">
        <f t="array" ref="I237">INDEX($M$3:$M$253,ROWS(M237:$M$253))</f>
        <v>-0.1096437155558261</v>
      </c>
      <c r="J237" s="100">
        <v>235</v>
      </c>
      <c r="K237" s="100">
        <f t="shared" si="29"/>
        <v>1.8685258964143425</v>
      </c>
      <c r="L237" s="100">
        <f t="shared" si="30"/>
        <v>-0.3543262860771626</v>
      </c>
      <c r="M237" s="133">
        <f t="shared" si="31"/>
        <v>-2.5656413358869834</v>
      </c>
    </row>
    <row r="238" spans="1:13" x14ac:dyDescent="0.3">
      <c r="A238" s="99">
        <v>44098</v>
      </c>
      <c r="B238" s="100">
        <v>39.380001</v>
      </c>
      <c r="C238" s="100">
        <f t="shared" si="25"/>
        <v>-9.0589074454500151E-3</v>
      </c>
      <c r="D238" s="100">
        <f t="shared" si="26"/>
        <v>-9.1001888462158339E-3</v>
      </c>
      <c r="E238" s="100">
        <f t="shared" si="24"/>
        <v>-0.35443766311876929</v>
      </c>
      <c r="F238" s="100">
        <f t="shared" si="27"/>
        <v>0.36150545653779181</v>
      </c>
      <c r="G238" s="100">
        <v>0.92462145662197448</v>
      </c>
      <c r="H238" s="131">
        <f t="shared" si="28"/>
        <v>-7.8370861314002643E-2</v>
      </c>
      <c r="I238" s="100">
        <f t="array" ref="I238">INDEX($M$3:$M$253,ROWS(M238:$M$253))</f>
        <v>-0.10877875010800167</v>
      </c>
      <c r="J238" s="100">
        <v>236</v>
      </c>
      <c r="K238" s="100">
        <f t="shared" si="29"/>
        <v>1.8764940239043826</v>
      </c>
      <c r="L238" s="100">
        <f t="shared" si="30"/>
        <v>-0.35118512740941848</v>
      </c>
      <c r="M238" s="133">
        <f t="shared" si="31"/>
        <v>-2.5852326150493341</v>
      </c>
    </row>
    <row r="239" spans="1:13" x14ac:dyDescent="0.3">
      <c r="A239" s="99">
        <v>44099</v>
      </c>
      <c r="B239" s="100">
        <v>39.619999</v>
      </c>
      <c r="C239" s="100">
        <f t="shared" si="25"/>
        <v>6.0944132530620365E-3</v>
      </c>
      <c r="D239" s="100">
        <f t="shared" si="26"/>
        <v>6.0759174260465966E-3</v>
      </c>
      <c r="E239" s="100">
        <f t="shared" si="24"/>
        <v>0.19323999594966804</v>
      </c>
      <c r="F239" s="100">
        <f t="shared" si="27"/>
        <v>0.5766144916185052</v>
      </c>
      <c r="G239" s="100">
        <v>0.92823978886755509</v>
      </c>
      <c r="H239" s="131">
        <f t="shared" si="28"/>
        <v>-7.446518639745893E-2</v>
      </c>
      <c r="I239" s="100">
        <f t="array" ref="I239">INDEX($M$3:$M$253,ROWS(M239:$M$253))</f>
        <v>-0.10766759270357562</v>
      </c>
      <c r="J239" s="100">
        <v>237</v>
      </c>
      <c r="K239" s="100">
        <f t="shared" si="29"/>
        <v>1.8844621513944224</v>
      </c>
      <c r="L239" s="100">
        <f t="shared" si="30"/>
        <v>-0.34322232874418063</v>
      </c>
      <c r="M239" s="133">
        <f t="shared" si="31"/>
        <v>-2.6344251190335153</v>
      </c>
    </row>
    <row r="240" spans="1:13" x14ac:dyDescent="0.3">
      <c r="A240" s="99">
        <v>44102</v>
      </c>
      <c r="B240" s="100">
        <v>39.900002000000001</v>
      </c>
      <c r="C240" s="100">
        <f t="shared" si="25"/>
        <v>7.0672137068958918E-3</v>
      </c>
      <c r="D240" s="100">
        <f t="shared" si="26"/>
        <v>7.0423579905031751E-3</v>
      </c>
      <c r="E240" s="100">
        <f t="shared" si="24"/>
        <v>0.22811705179486616</v>
      </c>
      <c r="F240" s="100">
        <f t="shared" si="27"/>
        <v>0.5902223779337521</v>
      </c>
      <c r="G240" s="100">
        <v>0.93251672778201966</v>
      </c>
      <c r="H240" s="131">
        <f t="shared" si="28"/>
        <v>-6.9868188984826371E-2</v>
      </c>
      <c r="I240" s="100">
        <f t="array" ref="I240">INDEX($M$3:$M$253,ROWS(M240:$M$253))</f>
        <v>-9.9832193120059809E-2</v>
      </c>
      <c r="J240" s="100">
        <v>238</v>
      </c>
      <c r="K240" s="100">
        <f t="shared" si="29"/>
        <v>1.8924302788844622</v>
      </c>
      <c r="L240" s="100">
        <f t="shared" si="30"/>
        <v>-0.32114614143354958</v>
      </c>
      <c r="M240" s="133">
        <f t="shared" si="31"/>
        <v>-2.6958755308087374</v>
      </c>
    </row>
    <row r="241" spans="1:13" x14ac:dyDescent="0.3">
      <c r="A241" s="99">
        <v>44103</v>
      </c>
      <c r="B241" s="100">
        <v>40.919998</v>
      </c>
      <c r="C241" s="100">
        <f t="shared" si="25"/>
        <v>2.5563808242415664E-2</v>
      </c>
      <c r="D241" s="100">
        <f t="shared" si="26"/>
        <v>2.5242518186439446E-2</v>
      </c>
      <c r="E241" s="100">
        <f t="shared" si="24"/>
        <v>0.88492723432496911</v>
      </c>
      <c r="F241" s="100">
        <f t="shared" si="27"/>
        <v>0.81190206086477568</v>
      </c>
      <c r="G241" s="100">
        <v>0.94053429554704915</v>
      </c>
      <c r="H241" s="131">
        <f t="shared" si="28"/>
        <v>-6.1307165677769809E-2</v>
      </c>
      <c r="I241" s="100">
        <f t="array" ref="I241">INDEX($M$3:$M$253,ROWS(M241:$M$253))</f>
        <v>-8.8469508281228529E-2</v>
      </c>
      <c r="J241" s="100">
        <v>239</v>
      </c>
      <c r="K241" s="100">
        <f t="shared" si="29"/>
        <v>1.9003984063745021</v>
      </c>
      <c r="L241" s="100">
        <f t="shared" si="30"/>
        <v>-0.28463535250375388</v>
      </c>
      <c r="M241" s="133">
        <f t="shared" si="31"/>
        <v>-2.8223555283591679</v>
      </c>
    </row>
    <row r="242" spans="1:13" x14ac:dyDescent="0.3">
      <c r="A242" s="99">
        <v>44104</v>
      </c>
      <c r="B242" s="100">
        <v>41.369999</v>
      </c>
      <c r="C242" s="100">
        <f t="shared" si="25"/>
        <v>1.0997092424100297E-2</v>
      </c>
      <c r="D242" s="100">
        <f t="shared" si="26"/>
        <v>1.0937064093645225E-2</v>
      </c>
      <c r="E242" s="100">
        <f t="shared" si="24"/>
        <v>0.36866980512046621</v>
      </c>
      <c r="F242" s="100">
        <f t="shared" si="27"/>
        <v>0.6438130711090948</v>
      </c>
      <c r="G242" s="100">
        <v>0.95740487063187074</v>
      </c>
      <c r="H242" s="131">
        <f t="shared" si="28"/>
        <v>-4.3528914683555561E-2</v>
      </c>
      <c r="I242" s="100">
        <f t="array" ref="I242">INDEX($M$3:$M$253,ROWS(M242:$M$253))</f>
        <v>-8.6836310540485656E-2</v>
      </c>
      <c r="J242" s="100">
        <v>240</v>
      </c>
      <c r="K242" s="100">
        <f t="shared" si="29"/>
        <v>1.9083665338645419</v>
      </c>
      <c r="L242" s="100">
        <f t="shared" si="30"/>
        <v>-0.24878463299727385</v>
      </c>
      <c r="M242" s="133">
        <f t="shared" si="31"/>
        <v>-3.1560153663249246</v>
      </c>
    </row>
    <row r="243" spans="1:13" x14ac:dyDescent="0.3">
      <c r="A243" s="99">
        <v>44105</v>
      </c>
      <c r="B243" s="100">
        <v>39.310001</v>
      </c>
      <c r="C243" s="100">
        <f t="shared" si="25"/>
        <v>-4.979448996360869E-2</v>
      </c>
      <c r="D243" s="100">
        <f t="shared" si="26"/>
        <v>-5.107699142862622E-2</v>
      </c>
      <c r="E243" s="100">
        <f t="shared" si="24"/>
        <v>-1.8693029758064603</v>
      </c>
      <c r="F243" s="100">
        <f t="shared" si="27"/>
        <v>3.0790337178215992E-2</v>
      </c>
      <c r="G243" s="100">
        <v>0.96036317248436842</v>
      </c>
      <c r="H243" s="131">
        <f t="shared" si="28"/>
        <v>-4.0443761388208321E-2</v>
      </c>
      <c r="I243" s="100">
        <f t="array" ref="I243">INDEX($M$3:$M$253,ROWS(M243:$M$253))</f>
        <v>-8.0021021008224183E-2</v>
      </c>
      <c r="J243" s="100">
        <v>241</v>
      </c>
      <c r="K243" s="100">
        <f t="shared" si="29"/>
        <v>1.9163346613545817</v>
      </c>
      <c r="L243" s="100">
        <f t="shared" si="30"/>
        <v>-0.23085083797882086</v>
      </c>
      <c r="M243" s="133">
        <f t="shared" si="31"/>
        <v>-3.2279966051239311</v>
      </c>
    </row>
    <row r="244" spans="1:13" x14ac:dyDescent="0.3">
      <c r="A244" s="99">
        <v>44106</v>
      </c>
      <c r="B244" s="100">
        <v>38.939999</v>
      </c>
      <c r="C244" s="100">
        <f t="shared" si="25"/>
        <v>-9.4124139045430599E-3</v>
      </c>
      <c r="D244" s="100">
        <f t="shared" si="26"/>
        <v>-9.4569906090691686E-3</v>
      </c>
      <c r="E244" s="100">
        <f t="shared" si="24"/>
        <v>-0.36731398005575355</v>
      </c>
      <c r="F244" s="100">
        <f t="shared" si="27"/>
        <v>0.35669241362375259</v>
      </c>
      <c r="G244" s="100">
        <v>0.96332477832428953</v>
      </c>
      <c r="H244" s="131">
        <f t="shared" si="28"/>
        <v>-3.7364667215427347E-2</v>
      </c>
      <c r="I244" s="100">
        <f t="array" ref="I244">INDEX($M$3:$M$253,ROWS(M244:$M$253))</f>
        <v>-7.872150555026361E-2</v>
      </c>
      <c r="J244" s="100">
        <v>242</v>
      </c>
      <c r="K244" s="100">
        <f t="shared" si="29"/>
        <v>1.9243027888446216</v>
      </c>
      <c r="L244" s="100">
        <f t="shared" si="30"/>
        <v>-0.22338494599931766</v>
      </c>
      <c r="M244" s="133">
        <f t="shared" si="31"/>
        <v>-3.3056539106438749</v>
      </c>
    </row>
    <row r="245" spans="1:13" x14ac:dyDescent="0.3">
      <c r="A245" s="99">
        <v>44109</v>
      </c>
      <c r="B245" s="100">
        <v>39.470001000000003</v>
      </c>
      <c r="C245" s="100">
        <f t="shared" si="25"/>
        <v>1.3610734812807834E-2</v>
      </c>
      <c r="D245" s="100">
        <f t="shared" si="26"/>
        <v>1.3518940746934336E-2</v>
      </c>
      <c r="E245" s="100">
        <f t="shared" si="24"/>
        <v>0.46184496718830731</v>
      </c>
      <c r="F245" s="100">
        <f t="shared" si="27"/>
        <v>0.67790374929041974</v>
      </c>
      <c r="G245" s="100">
        <v>0.9669841170240383</v>
      </c>
      <c r="H245" s="131">
        <f t="shared" si="28"/>
        <v>-3.357320866472905E-2</v>
      </c>
      <c r="I245" s="100">
        <f t="array" ref="I245">INDEX($M$3:$M$253,ROWS(M245:$M$253))</f>
        <v>-5.478350275282249E-2</v>
      </c>
      <c r="J245" s="100">
        <v>243</v>
      </c>
      <c r="K245" s="100">
        <f t="shared" si="29"/>
        <v>1.9322709163346614</v>
      </c>
      <c r="L245" s="100">
        <f t="shared" si="30"/>
        <v>-0.17072910373510955</v>
      </c>
      <c r="M245" s="133">
        <f t="shared" si="31"/>
        <v>-3.4107665310025888</v>
      </c>
    </row>
    <row r="246" spans="1:13" x14ac:dyDescent="0.3">
      <c r="A246" s="99">
        <v>44110</v>
      </c>
      <c r="B246" s="100">
        <v>39.240001999999997</v>
      </c>
      <c r="C246" s="100">
        <f t="shared" si="25"/>
        <v>-5.8271850563167416E-3</v>
      </c>
      <c r="D246" s="100">
        <f t="shared" si="26"/>
        <v>-5.8442293448929686E-3</v>
      </c>
      <c r="E246" s="100">
        <f t="shared" si="24"/>
        <v>-0.23693609547586528</v>
      </c>
      <c r="F246" s="100">
        <f t="shared" si="27"/>
        <v>0.40635318350143351</v>
      </c>
      <c r="G246" s="100">
        <v>0.96705507856692363</v>
      </c>
      <c r="H246" s="131">
        <f t="shared" si="28"/>
        <v>-3.3499826963800813E-2</v>
      </c>
      <c r="I246" s="100">
        <f t="array" ref="I246">INDEX($M$3:$M$253,ROWS(M246:$M$253))</f>
        <v>-4.9135469962891025E-2</v>
      </c>
      <c r="J246" s="100">
        <v>244</v>
      </c>
      <c r="K246" s="100">
        <f t="shared" si="29"/>
        <v>1.9402390438247012</v>
      </c>
      <c r="L246" s="100">
        <f t="shared" si="30"/>
        <v>-0.16033222949521483</v>
      </c>
      <c r="M246" s="133">
        <f t="shared" si="31"/>
        <v>-3.412918159409716</v>
      </c>
    </row>
    <row r="247" spans="1:13" x14ac:dyDescent="0.3">
      <c r="A247" s="99">
        <v>44111</v>
      </c>
      <c r="B247" s="100">
        <v>40.590000000000003</v>
      </c>
      <c r="C247" s="100">
        <f t="shared" si="25"/>
        <v>3.4403617002873865E-2</v>
      </c>
      <c r="D247" s="100">
        <f t="shared" si="26"/>
        <v>3.3825045185245844E-2</v>
      </c>
      <c r="E247" s="100">
        <f t="shared" si="24"/>
        <v>1.1946547896854003</v>
      </c>
      <c r="F247" s="100">
        <f t="shared" si="27"/>
        <v>0.88388903342615133</v>
      </c>
      <c r="G247" s="100">
        <v>0.97785258876101422</v>
      </c>
      <c r="H247" s="131">
        <f t="shared" si="28"/>
        <v>-2.2396347546038229E-2</v>
      </c>
      <c r="I247" s="100">
        <f t="array" ref="I247">INDEX($M$3:$M$253,ROWS(M247:$M$253))</f>
        <v>-4.2046589622680534E-2</v>
      </c>
      <c r="J247" s="100">
        <v>245</v>
      </c>
      <c r="K247" s="100">
        <f t="shared" si="29"/>
        <v>1.9482071713147411</v>
      </c>
      <c r="L247" s="100">
        <f t="shared" si="30"/>
        <v>-0.12554819233268319</v>
      </c>
      <c r="M247" s="133">
        <f t="shared" si="31"/>
        <v>-3.8100346634077216</v>
      </c>
    </row>
    <row r="248" spans="1:13" x14ac:dyDescent="0.3">
      <c r="A248" s="99">
        <v>44112</v>
      </c>
      <c r="B248" s="100">
        <v>41.549999</v>
      </c>
      <c r="C248" s="100">
        <f t="shared" si="25"/>
        <v>2.3651120965755057E-2</v>
      </c>
      <c r="D248" s="100">
        <f t="shared" si="26"/>
        <v>2.3375766383261803E-2</v>
      </c>
      <c r="E248" s="100">
        <f t="shared" si="24"/>
        <v>0.81755960792038007</v>
      </c>
      <c r="F248" s="100">
        <f t="shared" si="27"/>
        <v>0.79319565017898841</v>
      </c>
      <c r="G248" s="100">
        <v>0.98949030182735354</v>
      </c>
      <c r="H248" s="131">
        <f t="shared" si="28"/>
        <v>-1.0565315071576339E-2</v>
      </c>
      <c r="I248" s="100">
        <f t="array" ref="I248">INDEX($M$3:$M$253,ROWS(M248:$M$253))</f>
        <v>-3.1274320194929754E-2</v>
      </c>
      <c r="J248" s="100">
        <v>246</v>
      </c>
      <c r="K248" s="100">
        <f t="shared" si="29"/>
        <v>1.9561752988047809</v>
      </c>
      <c r="L248" s="100">
        <f t="shared" si="30"/>
        <v>-8.1845661019340613E-2</v>
      </c>
      <c r="M248" s="133">
        <f t="shared" si="31"/>
        <v>-4.5554568126173089</v>
      </c>
    </row>
    <row r="249" spans="1:13" x14ac:dyDescent="0.3">
      <c r="A249" s="99">
        <v>44113</v>
      </c>
      <c r="B249" s="100">
        <v>41.549999</v>
      </c>
      <c r="C249" s="100">
        <f t="shared" si="25"/>
        <v>0</v>
      </c>
      <c r="D249" s="100">
        <f t="shared" si="26"/>
        <v>0</v>
      </c>
      <c r="E249" s="100">
        <f t="shared" si="24"/>
        <v>-2.6028647330216238E-2</v>
      </c>
      <c r="F249" s="100">
        <f t="shared" si="27"/>
        <v>0.48961724446122978</v>
      </c>
      <c r="G249" s="100">
        <v>0.99527283358434582</v>
      </c>
      <c r="H249" s="131">
        <f t="shared" si="28"/>
        <v>-4.7383748033740054E-3</v>
      </c>
      <c r="I249" s="100">
        <f t="array" ref="I249">INDEX($M$3:$M$253,ROWS(M249:$M$253))</f>
        <v>-3.0254567000560891E-2</v>
      </c>
      <c r="J249" s="100">
        <v>247</v>
      </c>
      <c r="K249" s="100">
        <f t="shared" si="29"/>
        <v>1.9641434262948207</v>
      </c>
      <c r="L249" s="100">
        <f t="shared" si="30"/>
        <v>-6.8731156610915958E-2</v>
      </c>
      <c r="M249" s="133">
        <f t="shared" si="31"/>
        <v>-5.3544293224481923</v>
      </c>
    </row>
    <row r="250" spans="1:13" x14ac:dyDescent="0.3">
      <c r="A250" s="99">
        <v>44116</v>
      </c>
      <c r="B250" s="100">
        <v>40.590000000000003</v>
      </c>
      <c r="C250" s="100">
        <f t="shared" si="25"/>
        <v>-2.310466962947455E-2</v>
      </c>
      <c r="D250" s="100">
        <f t="shared" si="26"/>
        <v>-2.3375766383261807E-2</v>
      </c>
      <c r="E250" s="100">
        <f t="shared" si="24"/>
        <v>-0.86961690258081281</v>
      </c>
      <c r="F250" s="100">
        <f t="shared" si="27"/>
        <v>0.19225489878386784</v>
      </c>
      <c r="G250" s="100">
        <v>0.99772439394839529</v>
      </c>
      <c r="H250" s="131">
        <f t="shared" si="28"/>
        <v>-2.278199177758386E-3</v>
      </c>
      <c r="I250" s="100">
        <f t="array" ref="I250">INDEX($M$3:$M$253,ROWS(M250:$M$253))</f>
        <v>-2.6967120226297905E-2</v>
      </c>
      <c r="J250" s="100">
        <v>248</v>
      </c>
      <c r="K250" s="100">
        <f t="shared" si="29"/>
        <v>1.9721115537848606</v>
      </c>
      <c r="L250" s="100">
        <f t="shared" si="30"/>
        <v>-5.7675032290867984E-2</v>
      </c>
      <c r="M250" s="133">
        <f t="shared" si="31"/>
        <v>-6.0855088657466592</v>
      </c>
    </row>
    <row r="251" spans="1:13" x14ac:dyDescent="0.3">
      <c r="A251" s="99">
        <v>44117</v>
      </c>
      <c r="B251" s="100">
        <v>40.740001999999997</v>
      </c>
      <c r="C251" s="100">
        <f t="shared" si="25"/>
        <v>3.6955407735894674E-3</v>
      </c>
      <c r="D251" s="100">
        <f t="shared" si="26"/>
        <v>3.688729039653775E-3</v>
      </c>
      <c r="E251" s="100">
        <f t="shared" si="24"/>
        <v>0.10709077402411057</v>
      </c>
      <c r="F251" s="100">
        <f t="shared" si="27"/>
        <v>0.54264151683089734</v>
      </c>
      <c r="G251" s="100">
        <v>0.99839045511005753</v>
      </c>
      <c r="H251" s="131">
        <f t="shared" si="28"/>
        <v>-1.610841598913161E-3</v>
      </c>
      <c r="I251" s="100">
        <f t="array" ref="I251">INDEX($M$3:$M$253,ROWS(M251:$M$253))</f>
        <v>-1.4470229347029333E-2</v>
      </c>
      <c r="J251" s="100">
        <v>249</v>
      </c>
      <c r="K251" s="100">
        <f t="shared" si="29"/>
        <v>1.9800796812749004</v>
      </c>
      <c r="L251" s="100">
        <f t="shared" si="30"/>
        <v>-3.1841801833200872E-2</v>
      </c>
      <c r="M251" s="133">
        <f t="shared" si="31"/>
        <v>-6.4318038170008203</v>
      </c>
    </row>
    <row r="252" spans="1:13" x14ac:dyDescent="0.3">
      <c r="A252" s="99">
        <v>44118</v>
      </c>
      <c r="B252" s="100">
        <v>41.349997999999999</v>
      </c>
      <c r="C252" s="100">
        <f t="shared" si="25"/>
        <v>1.4972900590431992E-2</v>
      </c>
      <c r="D252" s="100">
        <f t="shared" si="26"/>
        <v>1.4861913211645228E-2</v>
      </c>
      <c r="E252" s="100">
        <f t="shared" si="24"/>
        <v>0.51031036420589038</v>
      </c>
      <c r="F252" s="100">
        <f t="shared" si="27"/>
        <v>0.6950829785576581</v>
      </c>
      <c r="G252" s="100">
        <v>0.99969640187553632</v>
      </c>
      <c r="H252" s="131">
        <f t="shared" si="28"/>
        <v>-3.0364421970412164E-4</v>
      </c>
      <c r="I252" s="100">
        <f t="array" ref="I252">INDEX($M$3:$M$253,ROWS(M252:$M$253))</f>
        <v>-8.0106725692163894E-5</v>
      </c>
      <c r="J252" s="100">
        <v>250</v>
      </c>
      <c r="K252" s="100">
        <f t="shared" si="29"/>
        <v>1.9880478087649402</v>
      </c>
      <c r="L252" s="100">
        <f t="shared" si="30"/>
        <v>-7.6291522610655966E-4</v>
      </c>
      <c r="M252" s="133">
        <f t="shared" si="31"/>
        <v>-8.0998056901177513</v>
      </c>
    </row>
    <row r="253" spans="1:13" x14ac:dyDescent="0.3">
      <c r="A253" s="99">
        <v>44119</v>
      </c>
      <c r="B253" s="100">
        <v>41.25</v>
      </c>
      <c r="C253" s="100">
        <f t="shared" si="25"/>
        <v>-2.4183314349858209E-3</v>
      </c>
      <c r="D253" s="100">
        <f t="shared" si="26"/>
        <v>-2.4212603214154678E-3</v>
      </c>
      <c r="E253" s="100">
        <f t="shared" si="24"/>
        <v>-0.11340746249124284</v>
      </c>
      <c r="F253" s="100">
        <f t="shared" si="27"/>
        <v>0.45485376183479798</v>
      </c>
      <c r="G253" s="100">
        <v>0.99999886202159549</v>
      </c>
      <c r="H253" s="131">
        <f t="shared" si="28"/>
        <v>-1.1379790520063819E-6</v>
      </c>
      <c r="I253" s="100">
        <f t="array" ref="I253">INDEX($M$3:$M$253,ROWS(M253:$M$253))</f>
        <v>-2.6356043113320728E-6</v>
      </c>
      <c r="J253" s="100">
        <v>251</v>
      </c>
      <c r="K253" s="100">
        <f t="shared" si="29"/>
        <v>1.9960159362549801</v>
      </c>
      <c r="L253" s="100">
        <f t="shared" si="30"/>
        <v>-7.5321325300102223E-6</v>
      </c>
      <c r="M253" s="133">
        <f t="shared" si="31"/>
        <v>-13.686257199146288</v>
      </c>
    </row>
    <row r="254" spans="1:13" x14ac:dyDescent="0.3">
      <c r="I254" s="103"/>
      <c r="K254" s="138" t="s">
        <v>30</v>
      </c>
      <c r="L254" s="100">
        <f>SUM(L3:L253)</f>
        <v>-253.52031665210944</v>
      </c>
      <c r="M254" s="100"/>
    </row>
  </sheetData>
  <sortState xmlns:xlrd2="http://schemas.microsoft.com/office/spreadsheetml/2017/richdata2" ref="G3:G253">
    <sortCondition ref="G3:G253"/>
  </sortState>
  <mergeCells count="2">
    <mergeCell ref="N10:O10"/>
    <mergeCell ref="N11:O1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PChiCuadradaSimple </vt:lpstr>
      <vt:lpstr>PChiCuadradaLog</vt:lpstr>
      <vt:lpstr>PBA NORMAL ji Cuadrada</vt:lpstr>
      <vt:lpstr>PB.NOR.RSimple</vt:lpstr>
      <vt:lpstr>LogNormalADLogaritmicos</vt:lpstr>
      <vt:lpstr>LogNormalADSimples</vt:lpstr>
      <vt:lpstr>Ji-cuadrada.rendimientos log</vt:lpstr>
      <vt:lpstr>PB. Normal.Rend_Logaritmicos.AD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Caire</dc:creator>
  <cp:lastModifiedBy>andyg</cp:lastModifiedBy>
  <dcterms:created xsi:type="dcterms:W3CDTF">2015-06-05T18:17:20Z</dcterms:created>
  <dcterms:modified xsi:type="dcterms:W3CDTF">2020-11-09T03:29:53Z</dcterms:modified>
</cp:coreProperties>
</file>