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ctda\Downloads\"/>
    </mc:Choice>
  </mc:AlternateContent>
  <xr:revisionPtr revIDLastSave="0" documentId="13_ncr:1_{2C9D924A-C617-444A-8446-5F2B54DF87CA}" xr6:coauthVersionLast="45" xr6:coauthVersionMax="45" xr10:uidLastSave="{00000000-0000-0000-0000-000000000000}"/>
  <bookViews>
    <workbookView xWindow="-120" yWindow="-120" windowWidth="29040" windowHeight="15840" activeTab="3" xr2:uid="{9A343FA6-B4A3-421D-ACCC-95276B2E57E9}"/>
  </bookViews>
  <sheets>
    <sheet name="Liquidez" sheetId="1" r:id="rId1"/>
    <sheet name="Rentabilidad" sheetId="2" r:id="rId2"/>
    <sheet name="Endeudamiento" sheetId="4" r:id="rId3"/>
    <sheet name="Productivida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2" l="1"/>
  <c r="C20" i="2"/>
  <c r="C7" i="2" l="1"/>
  <c r="G26" i="1"/>
  <c r="C5" i="1"/>
  <c r="C9" i="3" l="1"/>
  <c r="C4" i="3"/>
  <c r="C8" i="3" s="1"/>
  <c r="C13" i="4"/>
  <c r="C13" i="3" s="1"/>
  <c r="C12" i="4"/>
  <c r="C9" i="4"/>
  <c r="C5" i="3" s="1"/>
  <c r="C11" i="2"/>
  <c r="C16" i="2" s="1"/>
  <c r="C4" i="2"/>
  <c r="C11" i="1"/>
  <c r="C12" i="1"/>
  <c r="C5" i="4"/>
  <c r="C4" i="4"/>
  <c r="C22" i="1"/>
  <c r="D22" i="1" s="1"/>
  <c r="C8" i="1"/>
  <c r="C7" i="1"/>
  <c r="C12" i="3" l="1"/>
  <c r="C14" i="3" s="1"/>
  <c r="C18" i="2"/>
  <c r="C13" i="2"/>
  <c r="F12" i="4"/>
  <c r="F14" i="4" s="1"/>
  <c r="C14" i="4"/>
  <c r="F10" i="4"/>
  <c r="F6" i="4"/>
  <c r="C10" i="4"/>
  <c r="C6" i="4"/>
  <c r="F12" i="3"/>
  <c r="F14" i="3" s="1"/>
  <c r="F8" i="3"/>
  <c r="F10" i="3" s="1"/>
  <c r="F6" i="3"/>
  <c r="C10" i="3"/>
  <c r="C6" i="3"/>
  <c r="F16" i="2"/>
  <c r="F18" i="2" s="1"/>
  <c r="F8" i="2"/>
  <c r="F11" i="2"/>
  <c r="F13" i="2" s="1"/>
  <c r="F7" i="2"/>
  <c r="F9" i="2" s="1"/>
  <c r="F25" i="1"/>
  <c r="F26" i="1"/>
  <c r="F22" i="1"/>
  <c r="F18" i="1"/>
  <c r="F17" i="1"/>
  <c r="C9" i="2"/>
  <c r="F5" i="2"/>
  <c r="C5" i="2"/>
  <c r="C25" i="1"/>
  <c r="C26" i="1" s="1"/>
  <c r="C17" i="1"/>
  <c r="C18" i="1" s="1"/>
  <c r="F14" i="1"/>
  <c r="F12" i="1"/>
  <c r="F11" i="1"/>
  <c r="C14" i="1"/>
  <c r="F9" i="1"/>
  <c r="F8" i="1"/>
  <c r="F7" i="1"/>
  <c r="C9" i="1"/>
  <c r="F5" i="1"/>
  <c r="D27" i="1" l="1"/>
  <c r="D26" i="1"/>
</calcChain>
</file>

<file path=xl/sharedStrings.xml><?xml version="1.0" encoding="utf-8"?>
<sst xmlns="http://schemas.openxmlformats.org/spreadsheetml/2006/main" count="104" uniqueCount="32">
  <si>
    <t>Capital de trabajo</t>
  </si>
  <si>
    <t>Activo Circulante</t>
  </si>
  <si>
    <t>Pasivo Circulante</t>
  </si>
  <si>
    <t>Razón de Liquidez</t>
  </si>
  <si>
    <t>Prueba de ácido</t>
  </si>
  <si>
    <t>Inventarios</t>
  </si>
  <si>
    <t>Razón de efectivo</t>
  </si>
  <si>
    <t>Efectivo</t>
  </si>
  <si>
    <t>Rotación de cuentas por cobrar</t>
  </si>
  <si>
    <t>Clientes</t>
  </si>
  <si>
    <t>Ventas</t>
  </si>
  <si>
    <t>Almacén</t>
  </si>
  <si>
    <t>Costo de Ventas</t>
  </si>
  <si>
    <t>Rotación del almacén</t>
  </si>
  <si>
    <t>Margen de utilidad</t>
  </si>
  <si>
    <t>Utilidad Neta</t>
  </si>
  <si>
    <t>ROA</t>
  </si>
  <si>
    <t>Activos Totales</t>
  </si>
  <si>
    <t>ROE</t>
  </si>
  <si>
    <t>Capital Contable</t>
  </si>
  <si>
    <t>Utilidad por Acción</t>
  </si>
  <si>
    <t>Numero de acciones</t>
  </si>
  <si>
    <t>2T20</t>
  </si>
  <si>
    <t>2T19</t>
  </si>
  <si>
    <t>Rotación de Activos</t>
  </si>
  <si>
    <t>Activo Total</t>
  </si>
  <si>
    <t>Productividad del almacén</t>
  </si>
  <si>
    <t>Productividad del capital contable</t>
  </si>
  <si>
    <t>Endeudamiento a corto plazo</t>
  </si>
  <si>
    <t>Endeudamiento total</t>
  </si>
  <si>
    <t>Razón de apalancamiento</t>
  </si>
  <si>
    <t>Pasivo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</si>
</sst>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%"/>
    <numFmt numFmtId="165" formatCode="_-&quot;$&quot;* #,##0.0000_-;\-&quot;$&quot;* #,##0.0000_-;_-&quot;$&quot;* &quot;-&quot;??_-;_-@_-"/>
    <numFmt numFmtId="166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arajita"/>
      <family val="1"/>
    </font>
    <font>
      <sz val="12"/>
      <color theme="0"/>
      <name val="Aparajita"/>
      <family val="1"/>
    </font>
    <font>
      <b/>
      <sz val="12"/>
      <color theme="0"/>
      <name val="Aparajita"/>
      <family val="1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4" fillId="5" borderId="1" xfId="6" applyFont="1" applyBorder="1"/>
    <xf numFmtId="44" fontId="4" fillId="6" borderId="0" xfId="1" applyFont="1" applyFill="1"/>
    <xf numFmtId="44" fontId="4" fillId="0" borderId="0" xfId="1" applyFont="1"/>
    <xf numFmtId="44" fontId="0" fillId="0" borderId="0" xfId="0" applyNumberFormat="1"/>
    <xf numFmtId="164" fontId="4" fillId="0" borderId="0" xfId="2" applyNumberFormat="1" applyFont="1"/>
    <xf numFmtId="3" fontId="4" fillId="0" borderId="0" xfId="0" applyNumberFormat="1" applyFont="1"/>
    <xf numFmtId="165" fontId="4" fillId="0" borderId="0" xfId="1" applyNumberFormat="1" applyFont="1"/>
    <xf numFmtId="10" fontId="4" fillId="0" borderId="0" xfId="2" applyNumberFormat="1" applyFont="1"/>
    <xf numFmtId="3" fontId="0" fillId="0" borderId="0" xfId="0" applyNumberFormat="1"/>
    <xf numFmtId="44" fontId="4" fillId="0" borderId="0" xfId="0" applyNumberFormat="1" applyFont="1"/>
    <xf numFmtId="0" fontId="4" fillId="0" borderId="0" xfId="1" applyNumberFormat="1" applyFont="1"/>
    <xf numFmtId="0" fontId="0" fillId="0" borderId="0" xfId="0" applyNumberFormat="1"/>
    <xf numFmtId="166" fontId="4" fillId="0" borderId="0" xfId="2" applyNumberFormat="1" applyFont="1"/>
    <xf numFmtId="17" fontId="2" fillId="7" borderId="2" xfId="4" applyNumberFormat="1" applyFont="1" applyFill="1" applyBorder="1" applyAlignment="1">
      <alignment horizontal="center"/>
    </xf>
    <xf numFmtId="17" fontId="2" fillId="7" borderId="2" xfId="3" applyNumberFormat="1" applyFill="1" applyAlignment="1">
      <alignment horizontal="center"/>
    </xf>
    <xf numFmtId="0" fontId="5" fillId="4" borderId="2" xfId="5" applyFont="1" applyBorder="1" applyAlignment="1">
      <alignment horizontal="center"/>
    </xf>
    <xf numFmtId="0" fontId="5" fillId="4" borderId="2" xfId="5" applyFont="1" applyBorder="1" applyAlignment="1">
      <alignment horizontal="center" vertical="center" wrapText="1"/>
    </xf>
    <xf numFmtId="17" fontId="6" fillId="7" borderId="2" xfId="4" applyNumberFormat="1" applyFont="1" applyFill="1" applyBorder="1" applyAlignment="1">
      <alignment horizontal="center"/>
    </xf>
    <xf numFmtId="17" fontId="6" fillId="7" borderId="2" xfId="3" applyNumberFormat="1" applyFont="1" applyFill="1" applyAlignment="1">
      <alignment horizontal="center"/>
    </xf>
  </cellXfs>
  <cellStyles count="7">
    <cellStyle name="20% - Accent3" xfId="6" builtinId="38"/>
    <cellStyle name="Accent1" xfId="4" builtinId="29"/>
    <cellStyle name="Accent2" xfId="5" builtinId="33"/>
    <cellStyle name="Check Cell" xfId="3" builtinId="2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DFFE-ABA0-4539-A73D-19974E37E7EA}">
  <sheetPr>
    <tabColor theme="6" tint="-0.499984740745262"/>
  </sheetPr>
  <dimension ref="B1:G27"/>
  <sheetViews>
    <sheetView showGridLines="0" workbookViewId="0">
      <selection activeCell="C3" sqref="C3"/>
    </sheetView>
  </sheetViews>
  <sheetFormatPr defaultColWidth="11.42578125" defaultRowHeight="17.25" x14ac:dyDescent="0.3"/>
  <cols>
    <col min="2" max="2" width="14.85546875" style="1" bestFit="1" customWidth="1"/>
    <col min="3" max="3" width="12.42578125" style="4" bestFit="1" customWidth="1"/>
    <col min="5" max="5" width="14.85546875" style="1" bestFit="1" customWidth="1"/>
    <col min="6" max="6" width="10.85546875" style="4"/>
  </cols>
  <sheetData>
    <row r="1" spans="2:6" ht="16.5" thickTop="1" thickBot="1" x14ac:dyDescent="0.3">
      <c r="B1" s="15">
        <v>43983</v>
      </c>
      <c r="C1" s="15"/>
      <c r="E1" s="16">
        <v>43800</v>
      </c>
      <c r="F1" s="16"/>
    </row>
    <row r="2" spans="2:6" ht="18.75" thickTop="1" thickBot="1" x14ac:dyDescent="0.35">
      <c r="B2" s="17" t="s">
        <v>0</v>
      </c>
      <c r="C2" s="17"/>
      <c r="E2" s="17" t="s">
        <v>0</v>
      </c>
      <c r="F2" s="17"/>
    </row>
    <row r="3" spans="2:6" ht="18" thickTop="1" x14ac:dyDescent="0.3">
      <c r="B3" s="2" t="s">
        <v>1</v>
      </c>
      <c r="C3" s="3">
        <v>52988</v>
      </c>
      <c r="E3" s="2" t="s">
        <v>1</v>
      </c>
      <c r="F3" s="3">
        <v>44197</v>
      </c>
    </row>
    <row r="4" spans="2:6" x14ac:dyDescent="0.3">
      <c r="B4" s="2" t="s">
        <v>2</v>
      </c>
      <c r="C4" s="3">
        <v>60136</v>
      </c>
      <c r="E4" s="2" t="s">
        <v>2</v>
      </c>
      <c r="F4" s="3">
        <v>54620</v>
      </c>
    </row>
    <row r="5" spans="2:6" ht="18" thickBot="1" x14ac:dyDescent="0.35">
      <c r="C5" s="4">
        <f>C3-C4</f>
        <v>-7148</v>
      </c>
      <c r="F5" s="4">
        <f>F3-F4</f>
        <v>-10423</v>
      </c>
    </row>
    <row r="6" spans="2:6" ht="18.75" thickTop="1" thickBot="1" x14ac:dyDescent="0.35">
      <c r="B6" s="17" t="s">
        <v>3</v>
      </c>
      <c r="C6" s="17"/>
      <c r="E6" s="17" t="s">
        <v>3</v>
      </c>
      <c r="F6" s="17"/>
    </row>
    <row r="7" spans="2:6" ht="18" thickTop="1" x14ac:dyDescent="0.3">
      <c r="B7" s="2" t="s">
        <v>1</v>
      </c>
      <c r="C7" s="3">
        <f>C3</f>
        <v>52988</v>
      </c>
      <c r="E7" s="2" t="s">
        <v>1</v>
      </c>
      <c r="F7" s="3">
        <f>F3</f>
        <v>44197</v>
      </c>
    </row>
    <row r="8" spans="2:6" x14ac:dyDescent="0.3">
      <c r="B8" s="2" t="s">
        <v>2</v>
      </c>
      <c r="C8" s="3">
        <f>C4</f>
        <v>60136</v>
      </c>
      <c r="E8" s="2" t="s">
        <v>2</v>
      </c>
      <c r="F8" s="3">
        <f>F4</f>
        <v>54620</v>
      </c>
    </row>
    <row r="9" spans="2:6" ht="18" thickBot="1" x14ac:dyDescent="0.35">
      <c r="C9" s="4">
        <f>C7/C8</f>
        <v>0.88113609152587469</v>
      </c>
      <c r="F9" s="4">
        <f>F3/F4</f>
        <v>0.80917246429879164</v>
      </c>
    </row>
    <row r="10" spans="2:6" ht="18.75" thickTop="1" thickBot="1" x14ac:dyDescent="0.35">
      <c r="B10" s="17" t="s">
        <v>4</v>
      </c>
      <c r="C10" s="17"/>
      <c r="E10" s="17" t="s">
        <v>4</v>
      </c>
      <c r="F10" s="17"/>
    </row>
    <row r="11" spans="2:6" ht="18" thickTop="1" x14ac:dyDescent="0.3">
      <c r="B11" s="2" t="s">
        <v>1</v>
      </c>
      <c r="C11" s="3">
        <f>C3</f>
        <v>52988</v>
      </c>
      <c r="E11" s="2" t="s">
        <v>1</v>
      </c>
      <c r="F11" s="3">
        <f>F7</f>
        <v>44197</v>
      </c>
    </row>
    <row r="12" spans="2:6" x14ac:dyDescent="0.3">
      <c r="B12" s="2" t="s">
        <v>2</v>
      </c>
      <c r="C12" s="3">
        <f>C4</f>
        <v>60136</v>
      </c>
      <c r="E12" s="2" t="s">
        <v>2</v>
      </c>
      <c r="F12" s="3">
        <f>F8</f>
        <v>54620</v>
      </c>
    </row>
    <row r="13" spans="2:6" x14ac:dyDescent="0.3">
      <c r="B13" s="2" t="s">
        <v>5</v>
      </c>
      <c r="C13" s="3">
        <v>11941</v>
      </c>
      <c r="E13" s="2" t="s">
        <v>5</v>
      </c>
      <c r="F13" s="3">
        <v>9819</v>
      </c>
    </row>
    <row r="14" spans="2:6" ht="18" thickBot="1" x14ac:dyDescent="0.35">
      <c r="C14" s="4">
        <f>(C11-C13)/C12</f>
        <v>0.68256950911267789</v>
      </c>
      <c r="F14" s="4">
        <f>(F11-F13)/F12</f>
        <v>0.62940314902965944</v>
      </c>
    </row>
    <row r="15" spans="2:6" ht="18.75" thickTop="1" thickBot="1" x14ac:dyDescent="0.35">
      <c r="B15" s="17" t="s">
        <v>6</v>
      </c>
      <c r="C15" s="17"/>
      <c r="E15" s="17" t="s">
        <v>6</v>
      </c>
      <c r="F15" s="17"/>
    </row>
    <row r="16" spans="2:6" ht="18" thickTop="1" x14ac:dyDescent="0.3">
      <c r="B16" s="2" t="s">
        <v>7</v>
      </c>
      <c r="C16" s="3">
        <v>10336</v>
      </c>
      <c r="E16" s="2" t="s">
        <v>7</v>
      </c>
      <c r="F16" s="3">
        <v>6251</v>
      </c>
    </row>
    <row r="17" spans="2:7" x14ac:dyDescent="0.3">
      <c r="B17" s="2" t="s">
        <v>2</v>
      </c>
      <c r="C17" s="3">
        <f>C12</f>
        <v>60136</v>
      </c>
      <c r="E17" s="2" t="s">
        <v>2</v>
      </c>
      <c r="F17" s="3">
        <f>F12</f>
        <v>54620</v>
      </c>
    </row>
    <row r="18" spans="2:7" ht="18" thickBot="1" x14ac:dyDescent="0.35">
      <c r="C18" s="4">
        <f>C16/C17</f>
        <v>0.17187707862179061</v>
      </c>
      <c r="F18" s="4">
        <f>F16/F17</f>
        <v>0.11444525814719883</v>
      </c>
    </row>
    <row r="19" spans="2:7" ht="35.450000000000003" customHeight="1" thickTop="1" thickBot="1" x14ac:dyDescent="0.3">
      <c r="B19" s="18" t="s">
        <v>8</v>
      </c>
      <c r="C19" s="18"/>
      <c r="E19" s="18" t="s">
        <v>8</v>
      </c>
      <c r="F19" s="18"/>
    </row>
    <row r="20" spans="2:7" ht="18" thickTop="1" x14ac:dyDescent="0.3">
      <c r="B20" s="2" t="s">
        <v>10</v>
      </c>
      <c r="C20" s="3">
        <v>86411</v>
      </c>
      <c r="E20" s="2" t="s">
        <v>10</v>
      </c>
      <c r="F20" s="3">
        <v>72094</v>
      </c>
    </row>
    <row r="21" spans="2:7" x14ac:dyDescent="0.3">
      <c r="B21" s="2" t="s">
        <v>9</v>
      </c>
      <c r="C21" s="3">
        <v>26622</v>
      </c>
      <c r="E21" s="2" t="s">
        <v>9</v>
      </c>
      <c r="F21" s="3">
        <v>26198</v>
      </c>
    </row>
    <row r="22" spans="2:7" ht="18" thickBot="1" x14ac:dyDescent="0.35">
      <c r="C22" s="12">
        <f>C20/C21</f>
        <v>3.2458492975734354</v>
      </c>
      <c r="D22" s="13">
        <f>365/C22</f>
        <v>112.45130828251033</v>
      </c>
      <c r="F22" s="4">
        <f>F20/F21</f>
        <v>2.7518894572104742</v>
      </c>
    </row>
    <row r="23" spans="2:7" ht="18.75" thickTop="1" thickBot="1" x14ac:dyDescent="0.3">
      <c r="B23" s="18" t="s">
        <v>13</v>
      </c>
      <c r="C23" s="18"/>
      <c r="E23" s="18" t="s">
        <v>13</v>
      </c>
      <c r="F23" s="18"/>
    </row>
    <row r="24" spans="2:7" ht="18" thickTop="1" x14ac:dyDescent="0.3">
      <c r="B24" s="2" t="s">
        <v>12</v>
      </c>
      <c r="C24" s="3">
        <v>39443</v>
      </c>
      <c r="E24" s="2" t="s">
        <v>12</v>
      </c>
      <c r="F24" s="3">
        <v>33846</v>
      </c>
    </row>
    <row r="25" spans="2:7" x14ac:dyDescent="0.3">
      <c r="B25" s="2" t="s">
        <v>11</v>
      </c>
      <c r="C25" s="3">
        <f>C13</f>
        <v>11941</v>
      </c>
      <c r="E25" s="2" t="s">
        <v>11</v>
      </c>
      <c r="F25" s="3">
        <f>F13</f>
        <v>9819</v>
      </c>
    </row>
    <row r="26" spans="2:7" x14ac:dyDescent="0.3">
      <c r="C26" s="12">
        <f>C24/C25</f>
        <v>3.3031571895151162</v>
      </c>
      <c r="D26" s="13">
        <f>365/C26</f>
        <v>110.5003422660548</v>
      </c>
      <c r="F26" s="4">
        <f>F24/F25</f>
        <v>3.4469905285670639</v>
      </c>
      <c r="G26" s="5">
        <f>365/F26</f>
        <v>105.88946995213614</v>
      </c>
    </row>
    <row r="27" spans="2:7" x14ac:dyDescent="0.3">
      <c r="D27" s="13">
        <f>12/C26</f>
        <v>3.632887964911391</v>
      </c>
    </row>
  </sheetData>
  <mergeCells count="14">
    <mergeCell ref="B23:C23"/>
    <mergeCell ref="E23:F23"/>
    <mergeCell ref="E2:F2"/>
    <mergeCell ref="E6:F6"/>
    <mergeCell ref="E10:F10"/>
    <mergeCell ref="E15:F15"/>
    <mergeCell ref="E19:F19"/>
    <mergeCell ref="B15:C15"/>
    <mergeCell ref="B19:C19"/>
    <mergeCell ref="B1:C1"/>
    <mergeCell ref="E1:F1"/>
    <mergeCell ref="B2:C2"/>
    <mergeCell ref="B6:C6"/>
    <mergeCell ref="B10:C1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CCCB-03A7-4F96-8120-FB52CFC5AC07}">
  <sheetPr>
    <tabColor theme="5" tint="-0.499984740745262"/>
  </sheetPr>
  <dimension ref="B1:F21"/>
  <sheetViews>
    <sheetView showGridLines="0" topLeftCell="B1" workbookViewId="0">
      <selection activeCell="C21" sqref="C21"/>
    </sheetView>
  </sheetViews>
  <sheetFormatPr defaultColWidth="11.42578125" defaultRowHeight="17.25" x14ac:dyDescent="0.3"/>
  <cols>
    <col min="2" max="3" width="15.5703125" style="1" bestFit="1" customWidth="1"/>
    <col min="4" max="4" width="10.85546875" style="1"/>
    <col min="5" max="6" width="15.5703125" style="1" bestFit="1" customWidth="1"/>
  </cols>
  <sheetData>
    <row r="1" spans="2:6" ht="18.75" thickTop="1" thickBot="1" x14ac:dyDescent="0.35">
      <c r="B1" s="19" t="s">
        <v>22</v>
      </c>
      <c r="C1" s="19"/>
      <c r="E1" s="20" t="s">
        <v>23</v>
      </c>
      <c r="F1" s="20"/>
    </row>
    <row r="2" spans="2:6" ht="18.75" thickTop="1" thickBot="1" x14ac:dyDescent="0.35">
      <c r="B2" s="17" t="s">
        <v>14</v>
      </c>
      <c r="C2" s="17"/>
      <c r="E2" s="17" t="s">
        <v>14</v>
      </c>
      <c r="F2" s="17"/>
    </row>
    <row r="3" spans="2:6" ht="18" thickTop="1" x14ac:dyDescent="0.3">
      <c r="B3" s="2" t="s">
        <v>15</v>
      </c>
      <c r="C3" s="3">
        <v>2581</v>
      </c>
      <c r="E3" s="2" t="s">
        <v>15</v>
      </c>
      <c r="F3" s="3">
        <v>1242</v>
      </c>
    </row>
    <row r="4" spans="2:6" x14ac:dyDescent="0.3">
      <c r="B4" s="2" t="s">
        <v>10</v>
      </c>
      <c r="C4" s="3">
        <f>Liquidez!C20</f>
        <v>86411</v>
      </c>
      <c r="E4" s="2" t="s">
        <v>10</v>
      </c>
      <c r="F4" s="3">
        <v>72094</v>
      </c>
    </row>
    <row r="5" spans="2:6" ht="18" thickBot="1" x14ac:dyDescent="0.35">
      <c r="C5" s="4">
        <f>C3/C4</f>
        <v>2.9868882433949383E-2</v>
      </c>
      <c r="F5" s="6">
        <f>F3/F4</f>
        <v>1.7227508530529588E-2</v>
      </c>
    </row>
    <row r="6" spans="2:6" ht="18.75" thickTop="1" thickBot="1" x14ac:dyDescent="0.35">
      <c r="B6" s="17" t="s">
        <v>16</v>
      </c>
      <c r="C6" s="17"/>
      <c r="E6" s="17" t="s">
        <v>16</v>
      </c>
      <c r="F6" s="17"/>
    </row>
    <row r="7" spans="2:6" ht="18" thickTop="1" x14ac:dyDescent="0.3">
      <c r="B7" s="2" t="s">
        <v>15</v>
      </c>
      <c r="C7" s="3">
        <f>C3</f>
        <v>2581</v>
      </c>
      <c r="E7" s="2" t="s">
        <v>15</v>
      </c>
      <c r="F7" s="3">
        <f>F3</f>
        <v>1242</v>
      </c>
    </row>
    <row r="8" spans="2:6" x14ac:dyDescent="0.3">
      <c r="B8" s="2" t="s">
        <v>17</v>
      </c>
      <c r="C8" s="3">
        <v>331841</v>
      </c>
      <c r="E8" s="2" t="s">
        <v>17</v>
      </c>
      <c r="F8" s="3">
        <f>279081</f>
        <v>279081</v>
      </c>
    </row>
    <row r="9" spans="2:6" ht="18" thickBot="1" x14ac:dyDescent="0.35">
      <c r="C9" s="14">
        <f>C7/C8</f>
        <v>7.7778213059869032E-3</v>
      </c>
      <c r="F9" s="6">
        <f>F7/F8</f>
        <v>4.4503208745847976E-3</v>
      </c>
    </row>
    <row r="10" spans="2:6" ht="18.75" thickTop="1" thickBot="1" x14ac:dyDescent="0.35">
      <c r="B10" s="17" t="s">
        <v>18</v>
      </c>
      <c r="C10" s="17"/>
      <c r="E10" s="17" t="s">
        <v>18</v>
      </c>
      <c r="F10" s="17"/>
    </row>
    <row r="11" spans="2:6" ht="18" thickTop="1" x14ac:dyDescent="0.3">
      <c r="B11" s="2" t="s">
        <v>15</v>
      </c>
      <c r="C11" s="3">
        <f>C3</f>
        <v>2581</v>
      </c>
      <c r="E11" s="2" t="s">
        <v>15</v>
      </c>
      <c r="F11" s="3">
        <f>F3</f>
        <v>1242</v>
      </c>
    </row>
    <row r="12" spans="2:6" x14ac:dyDescent="0.3">
      <c r="B12" s="2" t="s">
        <v>19</v>
      </c>
      <c r="C12" s="3">
        <v>90926</v>
      </c>
      <c r="E12" s="2" t="s">
        <v>19</v>
      </c>
      <c r="F12" s="3">
        <v>78311</v>
      </c>
    </row>
    <row r="13" spans="2:6" x14ac:dyDescent="0.3">
      <c r="C13" s="9">
        <f>C11/C12</f>
        <v>2.8385720256032379E-2</v>
      </c>
      <c r="F13" s="6">
        <f>F11/F12</f>
        <v>1.5859840890807168E-2</v>
      </c>
    </row>
    <row r="14" spans="2:6" ht="18" thickBot="1" x14ac:dyDescent="0.35"/>
    <row r="15" spans="2:6" ht="18.75" thickTop="1" thickBot="1" x14ac:dyDescent="0.35">
      <c r="B15" s="17" t="s">
        <v>20</v>
      </c>
      <c r="C15" s="17"/>
      <c r="E15" s="17" t="s">
        <v>20</v>
      </c>
      <c r="F15" s="17"/>
    </row>
    <row r="16" spans="2:6" ht="18" thickTop="1" x14ac:dyDescent="0.3">
      <c r="B16" s="2" t="s">
        <v>15</v>
      </c>
      <c r="C16" s="3">
        <f>C11*1000000</f>
        <v>2581000000</v>
      </c>
      <c r="E16" s="2" t="s">
        <v>15</v>
      </c>
      <c r="F16" s="3">
        <f>F3*1000000</f>
        <v>1242000000</v>
      </c>
    </row>
    <row r="17" spans="2:6" x14ac:dyDescent="0.3">
      <c r="B17" s="2" t="s">
        <v>21</v>
      </c>
      <c r="C17" s="10">
        <v>4530642764</v>
      </c>
      <c r="E17" s="2" t="s">
        <v>21</v>
      </c>
      <c r="F17" s="7">
        <v>4530642764</v>
      </c>
    </row>
    <row r="18" spans="2:6" x14ac:dyDescent="0.3">
      <c r="C18" s="4">
        <f>C16/C17</f>
        <v>0.56967634272742673</v>
      </c>
      <c r="F18" s="1">
        <f>F16/F17</f>
        <v>0.27413328851897095</v>
      </c>
    </row>
    <row r="19" spans="2:6" x14ac:dyDescent="0.3">
      <c r="B19" s="11"/>
    </row>
    <row r="20" spans="2:6" x14ac:dyDescent="0.3">
      <c r="B20" s="1">
        <v>1000</v>
      </c>
      <c r="C20" s="1">
        <f>B20/40</f>
        <v>25</v>
      </c>
    </row>
    <row r="21" spans="2:6" x14ac:dyDescent="0.3">
      <c r="C21" s="11">
        <f>C18*C20</f>
        <v>14.241908568185668</v>
      </c>
    </row>
  </sheetData>
  <mergeCells count="10">
    <mergeCell ref="B1:C1"/>
    <mergeCell ref="E1:F1"/>
    <mergeCell ref="E6:F6"/>
    <mergeCell ref="E10:F10"/>
    <mergeCell ref="E15:F15"/>
    <mergeCell ref="B2:C2"/>
    <mergeCell ref="E2:F2"/>
    <mergeCell ref="B6:C6"/>
    <mergeCell ref="B10:C10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180F-2B09-4091-AA2D-9FFF21405966}">
  <sheetPr>
    <tabColor theme="7" tint="-0.499984740745262"/>
  </sheetPr>
  <dimension ref="B1:F14"/>
  <sheetViews>
    <sheetView showGridLines="0" workbookViewId="0">
      <selection activeCell="B9" sqref="B9"/>
    </sheetView>
  </sheetViews>
  <sheetFormatPr defaultColWidth="11.42578125" defaultRowHeight="15" x14ac:dyDescent="0.25"/>
  <cols>
    <col min="2" max="2" width="13.42578125" bestFit="1" customWidth="1"/>
    <col min="3" max="3" width="16.5703125" customWidth="1"/>
    <col min="5" max="5" width="14.85546875" customWidth="1"/>
    <col min="6" max="6" width="15.42578125" customWidth="1"/>
  </cols>
  <sheetData>
    <row r="1" spans="2:6" ht="15.75" thickBot="1" x14ac:dyDescent="0.3"/>
    <row r="2" spans="2:6" ht="18.75" thickTop="1" thickBot="1" x14ac:dyDescent="0.35">
      <c r="B2" s="19" t="s">
        <v>22</v>
      </c>
      <c r="C2" s="19"/>
      <c r="E2" s="19" t="s">
        <v>23</v>
      </c>
      <c r="F2" s="19"/>
    </row>
    <row r="3" spans="2:6" ht="18.75" thickTop="1" thickBot="1" x14ac:dyDescent="0.35">
      <c r="B3" s="17" t="s">
        <v>28</v>
      </c>
      <c r="C3" s="17"/>
      <c r="E3" s="17" t="s">
        <v>28</v>
      </c>
      <c r="F3" s="17"/>
    </row>
    <row r="4" spans="2:6" ht="18" thickTop="1" x14ac:dyDescent="0.3">
      <c r="B4" s="2" t="s">
        <v>2</v>
      </c>
      <c r="C4" s="3">
        <f>Liquidez!C4</f>
        <v>60136</v>
      </c>
      <c r="E4" s="2" t="s">
        <v>2</v>
      </c>
      <c r="F4" s="3">
        <v>54620</v>
      </c>
    </row>
    <row r="5" spans="2:6" ht="17.25" x14ac:dyDescent="0.3">
      <c r="B5" s="2" t="s">
        <v>1</v>
      </c>
      <c r="C5" s="3">
        <f>Liquidez!C3</f>
        <v>52988</v>
      </c>
      <c r="E5" s="2" t="s">
        <v>1</v>
      </c>
      <c r="F5" s="3">
        <v>44197</v>
      </c>
    </row>
    <row r="6" spans="2:6" ht="18" thickBot="1" x14ac:dyDescent="0.35">
      <c r="B6" s="1"/>
      <c r="C6" s="4">
        <f>C4/C5</f>
        <v>1.1348984675775646</v>
      </c>
      <c r="E6" s="1"/>
      <c r="F6" s="4">
        <f>F4/F5</f>
        <v>1.2358304862320972</v>
      </c>
    </row>
    <row r="7" spans="2:6" ht="18.75" thickTop="1" thickBot="1" x14ac:dyDescent="0.35">
      <c r="B7" s="17" t="s">
        <v>29</v>
      </c>
      <c r="C7" s="17"/>
      <c r="E7" s="17" t="s">
        <v>29</v>
      </c>
      <c r="F7" s="17"/>
    </row>
    <row r="8" spans="2:6" ht="18" thickTop="1" x14ac:dyDescent="0.3">
      <c r="B8" s="2" t="s">
        <v>31</v>
      </c>
      <c r="C8" s="3">
        <v>240915</v>
      </c>
      <c r="E8" s="2" t="s">
        <v>31</v>
      </c>
      <c r="F8" s="3">
        <v>200770</v>
      </c>
    </row>
    <row r="9" spans="2:6" ht="17.25" x14ac:dyDescent="0.3">
      <c r="B9" s="2" t="s">
        <v>25</v>
      </c>
      <c r="C9" s="3">
        <f>Rentabilidad!C8</f>
        <v>331841</v>
      </c>
      <c r="E9" s="2" t="s">
        <v>25</v>
      </c>
      <c r="F9" s="3">
        <v>279081</v>
      </c>
    </row>
    <row r="10" spans="2:6" ht="18" thickBot="1" x14ac:dyDescent="0.35">
      <c r="B10" s="1"/>
      <c r="C10" s="1">
        <f>C8/C9</f>
        <v>0.72599528087246601</v>
      </c>
      <c r="E10" s="1"/>
      <c r="F10" s="1">
        <f>F8/F9</f>
        <v>0.71939687760900961</v>
      </c>
    </row>
    <row r="11" spans="2:6" ht="18.75" thickTop="1" thickBot="1" x14ac:dyDescent="0.35">
      <c r="B11" s="17" t="s">
        <v>30</v>
      </c>
      <c r="C11" s="17"/>
      <c r="E11" s="17" t="s">
        <v>30</v>
      </c>
      <c r="F11" s="17"/>
    </row>
    <row r="12" spans="2:6" ht="18" thickTop="1" x14ac:dyDescent="0.3">
      <c r="B12" s="2" t="s">
        <v>31</v>
      </c>
      <c r="C12" s="3">
        <f>C8</f>
        <v>240915</v>
      </c>
      <c r="E12" s="2" t="s">
        <v>31</v>
      </c>
      <c r="F12" s="3">
        <f>F8</f>
        <v>200770</v>
      </c>
    </row>
    <row r="13" spans="2:6" ht="17.25" x14ac:dyDescent="0.3">
      <c r="B13" s="2" t="s">
        <v>19</v>
      </c>
      <c r="C13" s="3">
        <f>Rentabilidad!C12</f>
        <v>90926</v>
      </c>
      <c r="E13" s="2" t="s">
        <v>19</v>
      </c>
      <c r="F13" s="3">
        <v>78311</v>
      </c>
    </row>
    <row r="14" spans="2:6" ht="17.25" x14ac:dyDescent="0.3">
      <c r="B14" s="1"/>
      <c r="C14" s="1">
        <f>C12/C13</f>
        <v>2.6495721795745992</v>
      </c>
      <c r="E14" s="1"/>
      <c r="F14" s="1">
        <f>F12/F13</f>
        <v>2.5637522187176769</v>
      </c>
    </row>
  </sheetData>
  <mergeCells count="8">
    <mergeCell ref="B11:C11"/>
    <mergeCell ref="E11:F11"/>
    <mergeCell ref="B2:C2"/>
    <mergeCell ref="E2:F2"/>
    <mergeCell ref="B3:C3"/>
    <mergeCell ref="E3:F3"/>
    <mergeCell ref="B7:C7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DE8-6A28-419F-98E6-AA1AA6B1FC54}">
  <sheetPr>
    <tabColor theme="9" tint="-0.499984740745262"/>
  </sheetPr>
  <dimension ref="B1:F14"/>
  <sheetViews>
    <sheetView showGridLines="0" tabSelected="1" topLeftCell="A4" workbookViewId="0">
      <selection activeCell="E8" sqref="E8"/>
    </sheetView>
  </sheetViews>
  <sheetFormatPr defaultColWidth="11.42578125" defaultRowHeight="15" x14ac:dyDescent="0.25"/>
  <cols>
    <col min="2" max="2" width="12.85546875" bestFit="1" customWidth="1"/>
    <col min="3" max="3" width="16.5703125" customWidth="1"/>
    <col min="5" max="5" width="14.85546875" customWidth="1"/>
    <col min="6" max="6" width="15.42578125" customWidth="1"/>
  </cols>
  <sheetData>
    <row r="1" spans="2:6" ht="15.75" thickBot="1" x14ac:dyDescent="0.3"/>
    <row r="2" spans="2:6" ht="18.75" thickTop="1" thickBot="1" x14ac:dyDescent="0.35">
      <c r="B2" s="19" t="s">
        <v>22</v>
      </c>
      <c r="C2" s="19"/>
      <c r="E2" s="19" t="s">
        <v>23</v>
      </c>
      <c r="F2" s="19"/>
    </row>
    <row r="3" spans="2:6" ht="18.75" thickTop="1" thickBot="1" x14ac:dyDescent="0.35">
      <c r="B3" s="17" t="s">
        <v>24</v>
      </c>
      <c r="C3" s="17"/>
      <c r="E3" s="17" t="s">
        <v>24</v>
      </c>
      <c r="F3" s="17"/>
    </row>
    <row r="4" spans="2:6" ht="18" thickTop="1" x14ac:dyDescent="0.3">
      <c r="B4" s="2" t="s">
        <v>10</v>
      </c>
      <c r="C4" s="3">
        <f>Liquidez!C20</f>
        <v>86411</v>
      </c>
      <c r="E4" s="2" t="s">
        <v>10</v>
      </c>
      <c r="F4" s="3">
        <v>72094</v>
      </c>
    </row>
    <row r="5" spans="2:6" ht="17.25" x14ac:dyDescent="0.3">
      <c r="B5" s="2" t="s">
        <v>25</v>
      </c>
      <c r="C5" s="3">
        <f>Endeudamiento!C9</f>
        <v>331841</v>
      </c>
      <c r="E5" s="2" t="s">
        <v>25</v>
      </c>
      <c r="F5" s="3">
        <v>279081</v>
      </c>
    </row>
    <row r="6" spans="2:6" ht="18" thickBot="1" x14ac:dyDescent="0.35">
      <c r="B6" s="1"/>
      <c r="C6" s="8">
        <f>C4/C5</f>
        <v>0.26039880545200866</v>
      </c>
      <c r="E6" s="1"/>
      <c r="F6" s="8">
        <f>F4/F5</f>
        <v>0.25832643569429664</v>
      </c>
    </row>
    <row r="7" spans="2:6" ht="18.75" thickTop="1" thickBot="1" x14ac:dyDescent="0.35">
      <c r="B7" s="17" t="s">
        <v>26</v>
      </c>
      <c r="C7" s="17"/>
      <c r="E7" s="17" t="s">
        <v>26</v>
      </c>
      <c r="F7" s="17"/>
    </row>
    <row r="8" spans="2:6" ht="18" thickTop="1" x14ac:dyDescent="0.3">
      <c r="B8" s="2" t="s">
        <v>10</v>
      </c>
      <c r="C8" s="3">
        <f>C4</f>
        <v>86411</v>
      </c>
      <c r="E8" s="2" t="s">
        <v>10</v>
      </c>
      <c r="F8" s="3">
        <f>F4</f>
        <v>72094</v>
      </c>
    </row>
    <row r="9" spans="2:6" ht="17.25" x14ac:dyDescent="0.3">
      <c r="B9" s="2" t="s">
        <v>11</v>
      </c>
      <c r="C9" s="3">
        <f>Liquidez!C13</f>
        <v>11941</v>
      </c>
      <c r="E9" s="2" t="s">
        <v>11</v>
      </c>
      <c r="F9" s="3">
        <v>9819</v>
      </c>
    </row>
    <row r="10" spans="2:6" ht="18" thickBot="1" x14ac:dyDescent="0.35">
      <c r="B10" s="1"/>
      <c r="C10" s="1">
        <f>C8/C9</f>
        <v>7.2364961058537807</v>
      </c>
      <c r="E10" s="1"/>
      <c r="F10" s="1">
        <f>F8/F9</f>
        <v>7.3422955494449536</v>
      </c>
    </row>
    <row r="11" spans="2:6" ht="18.75" thickTop="1" thickBot="1" x14ac:dyDescent="0.35">
      <c r="B11" s="17" t="s">
        <v>27</v>
      </c>
      <c r="C11" s="17"/>
      <c r="E11" s="17" t="s">
        <v>27</v>
      </c>
      <c r="F11" s="17"/>
    </row>
    <row r="12" spans="2:6" ht="18" thickTop="1" x14ac:dyDescent="0.3">
      <c r="B12" s="2" t="s">
        <v>10</v>
      </c>
      <c r="C12" s="3">
        <f>C4</f>
        <v>86411</v>
      </c>
      <c r="E12" s="2" t="s">
        <v>10</v>
      </c>
      <c r="F12" s="3">
        <f>F4</f>
        <v>72094</v>
      </c>
    </row>
    <row r="13" spans="2:6" ht="17.25" x14ac:dyDescent="0.3">
      <c r="B13" s="2" t="s">
        <v>19</v>
      </c>
      <c r="C13" s="3">
        <f>Endeudamiento!C13</f>
        <v>90926</v>
      </c>
      <c r="E13" s="2" t="s">
        <v>19</v>
      </c>
      <c r="F13" s="3">
        <v>78311</v>
      </c>
    </row>
    <row r="14" spans="2:6" ht="17.25" x14ac:dyDescent="0.3">
      <c r="B14" s="1"/>
      <c r="C14" s="1">
        <f>C12/C13</f>
        <v>0.95034423597210915</v>
      </c>
      <c r="E14" s="1"/>
      <c r="F14" s="1">
        <f>F12/F13</f>
        <v>0.92061140835897892</v>
      </c>
    </row>
  </sheetData>
  <mergeCells count="8">
    <mergeCell ref="B2:C2"/>
    <mergeCell ref="B3:C3"/>
    <mergeCell ref="B7:C7"/>
    <mergeCell ref="B11:C11"/>
    <mergeCell ref="E2:F2"/>
    <mergeCell ref="E3:F3"/>
    <mergeCell ref="E7:F7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Liquidez</vt:lpstr>
      <vt:lpstr>Rentabilidad</vt:lpstr>
      <vt:lpstr>Endeudamiento</vt:lpstr>
      <vt:lpstr>Productividad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Viridiana Rojas Luna</dc:creator>
  <cp:lastModifiedBy>actda</cp:lastModifiedBy>
  <dcterms:created xsi:type="dcterms:W3CDTF">2020-09-30T03:03:13Z</dcterms:created>
  <dcterms:modified xsi:type="dcterms:W3CDTF">2020-10-04T02:04:31Z</dcterms:modified>
</cp:coreProperties>
</file>