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da\OneDrive\Documentos\Carteras de Inversion\"/>
    </mc:Choice>
  </mc:AlternateContent>
  <xr:revisionPtr revIDLastSave="0" documentId="13_ncr:1_{13CC0814-6BB7-4181-931B-A0EC897339E8}" xr6:coauthVersionLast="45" xr6:coauthVersionMax="45" xr10:uidLastSave="{00000000-0000-0000-0000-000000000000}"/>
  <bookViews>
    <workbookView xWindow="22960" yWindow="14090" windowWidth="15440" windowHeight="6330" xr2:uid="{6D6D68E5-CD18-4374-9E1C-932ABAE16CD6}"/>
  </bookViews>
  <sheets>
    <sheet name="DATOS" sheetId="2" r:id="rId1"/>
    <sheet name="RENDIMIENTOS" sheetId="3" r:id="rId2"/>
    <sheet name="MARK_FE" sheetId="4" r:id="rId3"/>
    <sheet name="CAPM" sheetId="5" r:id="rId4"/>
    <sheet name="VaR" sheetId="6" r:id="rId5"/>
    <sheet name="RESULTADOS" sheetId="7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3" i="6" l="1"/>
  <c r="A33" i="6"/>
  <c r="H26" i="6"/>
  <c r="B26" i="6"/>
  <c r="H27" i="6"/>
  <c r="B27" i="6"/>
  <c r="H25" i="6"/>
  <c r="B25" i="6"/>
  <c r="H24" i="6"/>
  <c r="B24" i="6"/>
  <c r="H23" i="6"/>
  <c r="B23" i="6"/>
  <c r="H22" i="6"/>
  <c r="B22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7" i="6"/>
  <c r="Z178" i="6"/>
  <c r="Z179" i="6"/>
  <c r="Z180" i="6"/>
  <c r="Z181" i="6"/>
  <c r="Z182" i="6"/>
  <c r="Z183" i="6"/>
  <c r="Z184" i="6"/>
  <c r="Z185" i="6"/>
  <c r="Z186" i="6"/>
  <c r="Z187" i="6"/>
  <c r="Z188" i="6"/>
  <c r="Z189" i="6"/>
  <c r="Z190" i="6"/>
  <c r="Z191" i="6"/>
  <c r="Z192" i="6"/>
  <c r="Z193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Z260" i="6"/>
  <c r="Z261" i="6"/>
  <c r="Z262" i="6"/>
  <c r="Z263" i="6"/>
  <c r="Z264" i="6"/>
  <c r="Z265" i="6"/>
  <c r="Z266" i="6"/>
  <c r="Z267" i="6"/>
  <c r="Z268" i="6"/>
  <c r="Z269" i="6"/>
  <c r="Z270" i="6"/>
  <c r="Z271" i="6"/>
  <c r="Z272" i="6"/>
  <c r="Z273" i="6"/>
  <c r="Z274" i="6"/>
  <c r="Z275" i="6"/>
  <c r="Z276" i="6"/>
  <c r="Z277" i="6"/>
  <c r="Z278" i="6"/>
  <c r="Z279" i="6"/>
  <c r="Z280" i="6"/>
  <c r="Z281" i="6"/>
  <c r="Z282" i="6"/>
  <c r="Z283" i="6"/>
  <c r="Z284" i="6"/>
  <c r="Z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4" i="6"/>
  <c r="W8" i="6"/>
  <c r="U4" i="6"/>
  <c r="U5" i="6"/>
  <c r="X58" i="6" s="1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8" i="6"/>
  <c r="U109" i="6"/>
  <c r="U110" i="6"/>
  <c r="U111" i="6"/>
  <c r="U112" i="6"/>
  <c r="U113" i="6"/>
  <c r="U114" i="6"/>
  <c r="U115" i="6"/>
  <c r="U116" i="6"/>
  <c r="U117" i="6"/>
  <c r="U118" i="6"/>
  <c r="U119" i="6"/>
  <c r="U120" i="6"/>
  <c r="U121" i="6"/>
  <c r="U122" i="6"/>
  <c r="U123" i="6"/>
  <c r="U124" i="6"/>
  <c r="U125" i="6"/>
  <c r="U126" i="6"/>
  <c r="U127" i="6"/>
  <c r="U128" i="6"/>
  <c r="U129" i="6"/>
  <c r="U130" i="6"/>
  <c r="U131" i="6"/>
  <c r="U132" i="6"/>
  <c r="U133" i="6"/>
  <c r="U134" i="6"/>
  <c r="U135" i="6"/>
  <c r="U136" i="6"/>
  <c r="U137" i="6"/>
  <c r="U138" i="6"/>
  <c r="U139" i="6"/>
  <c r="U140" i="6"/>
  <c r="U141" i="6"/>
  <c r="U142" i="6"/>
  <c r="U143" i="6"/>
  <c r="U144" i="6"/>
  <c r="U145" i="6"/>
  <c r="U146" i="6"/>
  <c r="U147" i="6"/>
  <c r="U148" i="6"/>
  <c r="U149" i="6"/>
  <c r="U150" i="6"/>
  <c r="U151" i="6"/>
  <c r="U152" i="6"/>
  <c r="U153" i="6"/>
  <c r="U154" i="6"/>
  <c r="U155" i="6"/>
  <c r="U156" i="6"/>
  <c r="U157" i="6"/>
  <c r="U158" i="6"/>
  <c r="U159" i="6"/>
  <c r="U160" i="6"/>
  <c r="U161" i="6"/>
  <c r="U162" i="6"/>
  <c r="U163" i="6"/>
  <c r="U164" i="6"/>
  <c r="U165" i="6"/>
  <c r="U166" i="6"/>
  <c r="U167" i="6"/>
  <c r="U168" i="6"/>
  <c r="U169" i="6"/>
  <c r="U170" i="6"/>
  <c r="U171" i="6"/>
  <c r="U172" i="6"/>
  <c r="U173" i="6"/>
  <c r="U174" i="6"/>
  <c r="U175" i="6"/>
  <c r="U176" i="6"/>
  <c r="U177" i="6"/>
  <c r="U178" i="6"/>
  <c r="U179" i="6"/>
  <c r="U180" i="6"/>
  <c r="U181" i="6"/>
  <c r="U182" i="6"/>
  <c r="U183" i="6"/>
  <c r="U184" i="6"/>
  <c r="U185" i="6"/>
  <c r="U186" i="6"/>
  <c r="U187" i="6"/>
  <c r="U188" i="6"/>
  <c r="U189" i="6"/>
  <c r="U190" i="6"/>
  <c r="U191" i="6"/>
  <c r="U192" i="6"/>
  <c r="U193" i="6"/>
  <c r="U194" i="6"/>
  <c r="U195" i="6"/>
  <c r="U196" i="6"/>
  <c r="U197" i="6"/>
  <c r="U198" i="6"/>
  <c r="U199" i="6"/>
  <c r="U200" i="6"/>
  <c r="U201" i="6"/>
  <c r="U202" i="6"/>
  <c r="U203" i="6"/>
  <c r="U204" i="6"/>
  <c r="U205" i="6"/>
  <c r="U206" i="6"/>
  <c r="U207" i="6"/>
  <c r="U208" i="6"/>
  <c r="U209" i="6"/>
  <c r="U210" i="6"/>
  <c r="U211" i="6"/>
  <c r="U212" i="6"/>
  <c r="U213" i="6"/>
  <c r="U214" i="6"/>
  <c r="U215" i="6"/>
  <c r="U216" i="6"/>
  <c r="U217" i="6"/>
  <c r="U218" i="6"/>
  <c r="U219" i="6"/>
  <c r="U220" i="6"/>
  <c r="U221" i="6"/>
  <c r="U222" i="6"/>
  <c r="U223" i="6"/>
  <c r="U224" i="6"/>
  <c r="U225" i="6"/>
  <c r="U226" i="6"/>
  <c r="U227" i="6"/>
  <c r="U228" i="6"/>
  <c r="U229" i="6"/>
  <c r="U230" i="6"/>
  <c r="U231" i="6"/>
  <c r="U232" i="6"/>
  <c r="U233" i="6"/>
  <c r="U234" i="6"/>
  <c r="U235" i="6"/>
  <c r="U236" i="6"/>
  <c r="U237" i="6"/>
  <c r="U238" i="6"/>
  <c r="U239" i="6"/>
  <c r="U240" i="6"/>
  <c r="U241" i="6"/>
  <c r="U242" i="6"/>
  <c r="U243" i="6"/>
  <c r="U244" i="6"/>
  <c r="U245" i="6"/>
  <c r="U246" i="6"/>
  <c r="U247" i="6"/>
  <c r="U248" i="6"/>
  <c r="U249" i="6"/>
  <c r="U250" i="6"/>
  <c r="U251" i="6"/>
  <c r="U252" i="6"/>
  <c r="U253" i="6"/>
  <c r="U254" i="6"/>
  <c r="U255" i="6"/>
  <c r="U256" i="6"/>
  <c r="U257" i="6"/>
  <c r="U258" i="6"/>
  <c r="U259" i="6"/>
  <c r="U260" i="6"/>
  <c r="U261" i="6"/>
  <c r="U262" i="6"/>
  <c r="U263" i="6"/>
  <c r="U264" i="6"/>
  <c r="U265" i="6"/>
  <c r="U266" i="6"/>
  <c r="U267" i="6"/>
  <c r="U268" i="6"/>
  <c r="U269" i="6"/>
  <c r="U270" i="6"/>
  <c r="U271" i="6"/>
  <c r="U272" i="6"/>
  <c r="U273" i="6"/>
  <c r="U274" i="6"/>
  <c r="U275" i="6"/>
  <c r="U276" i="6"/>
  <c r="U277" i="6"/>
  <c r="U278" i="6"/>
  <c r="U279" i="6"/>
  <c r="U280" i="6"/>
  <c r="U281" i="6"/>
  <c r="U282" i="6"/>
  <c r="U283" i="6"/>
  <c r="U284" i="6"/>
  <c r="U285" i="6"/>
  <c r="U3" i="6"/>
  <c r="X5" i="6" s="1"/>
  <c r="T4" i="6"/>
  <c r="T5" i="6"/>
  <c r="T6" i="6"/>
  <c r="T7" i="6"/>
  <c r="T8" i="6"/>
  <c r="T9" i="6"/>
  <c r="T10" i="6"/>
  <c r="W32" i="6" s="1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0" i="6"/>
  <c r="T111" i="6"/>
  <c r="T112" i="6"/>
  <c r="T113" i="6"/>
  <c r="T114" i="6"/>
  <c r="T115" i="6"/>
  <c r="T116" i="6"/>
  <c r="T117" i="6"/>
  <c r="T118" i="6"/>
  <c r="T119" i="6"/>
  <c r="T120" i="6"/>
  <c r="T121" i="6"/>
  <c r="T122" i="6"/>
  <c r="T123" i="6"/>
  <c r="T124" i="6"/>
  <c r="T125" i="6"/>
  <c r="T126" i="6"/>
  <c r="T127" i="6"/>
  <c r="T128" i="6"/>
  <c r="T129" i="6"/>
  <c r="T130" i="6"/>
  <c r="T131" i="6"/>
  <c r="T132" i="6"/>
  <c r="T133" i="6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5" i="6"/>
  <c r="T156" i="6"/>
  <c r="T157" i="6"/>
  <c r="T158" i="6"/>
  <c r="T159" i="6"/>
  <c r="T160" i="6"/>
  <c r="T161" i="6"/>
  <c r="T162" i="6"/>
  <c r="T163" i="6"/>
  <c r="T164" i="6"/>
  <c r="T165" i="6"/>
  <c r="T166" i="6"/>
  <c r="T167" i="6"/>
  <c r="T168" i="6"/>
  <c r="T169" i="6"/>
  <c r="T170" i="6"/>
  <c r="T171" i="6"/>
  <c r="T172" i="6"/>
  <c r="T173" i="6"/>
  <c r="T174" i="6"/>
  <c r="T175" i="6"/>
  <c r="T176" i="6"/>
  <c r="T177" i="6"/>
  <c r="T178" i="6"/>
  <c r="T179" i="6"/>
  <c r="T180" i="6"/>
  <c r="T181" i="6"/>
  <c r="T182" i="6"/>
  <c r="T183" i="6"/>
  <c r="T184" i="6"/>
  <c r="T185" i="6"/>
  <c r="T186" i="6"/>
  <c r="T187" i="6"/>
  <c r="T188" i="6"/>
  <c r="T189" i="6"/>
  <c r="T190" i="6"/>
  <c r="T191" i="6"/>
  <c r="T192" i="6"/>
  <c r="T193" i="6"/>
  <c r="T194" i="6"/>
  <c r="T195" i="6"/>
  <c r="T196" i="6"/>
  <c r="T197" i="6"/>
  <c r="T198" i="6"/>
  <c r="T199" i="6"/>
  <c r="T200" i="6"/>
  <c r="T201" i="6"/>
  <c r="T202" i="6"/>
  <c r="T203" i="6"/>
  <c r="T204" i="6"/>
  <c r="T205" i="6"/>
  <c r="T206" i="6"/>
  <c r="T207" i="6"/>
  <c r="T208" i="6"/>
  <c r="T209" i="6"/>
  <c r="T210" i="6"/>
  <c r="T211" i="6"/>
  <c r="T212" i="6"/>
  <c r="T213" i="6"/>
  <c r="T214" i="6"/>
  <c r="T215" i="6"/>
  <c r="T216" i="6"/>
  <c r="T217" i="6"/>
  <c r="T218" i="6"/>
  <c r="T219" i="6"/>
  <c r="T220" i="6"/>
  <c r="T221" i="6"/>
  <c r="T222" i="6"/>
  <c r="T223" i="6"/>
  <c r="T224" i="6"/>
  <c r="T225" i="6"/>
  <c r="T226" i="6"/>
  <c r="T227" i="6"/>
  <c r="T228" i="6"/>
  <c r="T229" i="6"/>
  <c r="T230" i="6"/>
  <c r="T231" i="6"/>
  <c r="T232" i="6"/>
  <c r="T233" i="6"/>
  <c r="T234" i="6"/>
  <c r="T235" i="6"/>
  <c r="T236" i="6"/>
  <c r="T237" i="6"/>
  <c r="T238" i="6"/>
  <c r="T239" i="6"/>
  <c r="T240" i="6"/>
  <c r="T241" i="6"/>
  <c r="T242" i="6"/>
  <c r="T243" i="6"/>
  <c r="T244" i="6"/>
  <c r="T245" i="6"/>
  <c r="T246" i="6"/>
  <c r="T247" i="6"/>
  <c r="T248" i="6"/>
  <c r="T249" i="6"/>
  <c r="T250" i="6"/>
  <c r="T251" i="6"/>
  <c r="T252" i="6"/>
  <c r="T253" i="6"/>
  <c r="T254" i="6"/>
  <c r="T255" i="6"/>
  <c r="T256" i="6"/>
  <c r="T257" i="6"/>
  <c r="T258" i="6"/>
  <c r="T259" i="6"/>
  <c r="T260" i="6"/>
  <c r="T261" i="6"/>
  <c r="T262" i="6"/>
  <c r="T263" i="6"/>
  <c r="T264" i="6"/>
  <c r="T265" i="6"/>
  <c r="T266" i="6"/>
  <c r="T267" i="6"/>
  <c r="T268" i="6"/>
  <c r="T269" i="6"/>
  <c r="T270" i="6"/>
  <c r="T271" i="6"/>
  <c r="T272" i="6"/>
  <c r="T273" i="6"/>
  <c r="T274" i="6"/>
  <c r="T275" i="6"/>
  <c r="T276" i="6"/>
  <c r="T277" i="6"/>
  <c r="T278" i="6"/>
  <c r="T279" i="6"/>
  <c r="T280" i="6"/>
  <c r="T281" i="6"/>
  <c r="T282" i="6"/>
  <c r="T283" i="6"/>
  <c r="T284" i="6"/>
  <c r="T285" i="6"/>
  <c r="T3" i="6"/>
  <c r="W11" i="6" s="1"/>
  <c r="J12" i="6"/>
  <c r="J13" i="6" s="1"/>
  <c r="J14" i="6" s="1"/>
  <c r="K12" i="6"/>
  <c r="K13" i="6" s="1"/>
  <c r="K14" i="6" s="1"/>
  <c r="K10" i="6"/>
  <c r="J10" i="6"/>
  <c r="H12" i="6"/>
  <c r="H13" i="6" s="1"/>
  <c r="H14" i="6" s="1"/>
  <c r="H11" i="6"/>
  <c r="I11" i="6" s="1"/>
  <c r="H10" i="6"/>
  <c r="I10" i="6" s="1"/>
  <c r="B12" i="6"/>
  <c r="E12" i="6" s="1"/>
  <c r="E13" i="6" s="1"/>
  <c r="E14" i="6" s="1"/>
  <c r="B11" i="6"/>
  <c r="C11" i="6" s="1"/>
  <c r="B10" i="6"/>
  <c r="D10" i="6" s="1"/>
  <c r="F1" i="5"/>
  <c r="I26" i="4"/>
  <c r="H1" i="4"/>
  <c r="W272" i="6" l="1"/>
  <c r="W224" i="6"/>
  <c r="W168" i="6"/>
  <c r="W120" i="6"/>
  <c r="W64" i="6"/>
  <c r="W24" i="6"/>
  <c r="X258" i="6"/>
  <c r="X210" i="6"/>
  <c r="X162" i="6"/>
  <c r="X114" i="6"/>
  <c r="X82" i="6"/>
  <c r="X50" i="6"/>
  <c r="B13" i="6"/>
  <c r="B14" i="6" s="1"/>
  <c r="C12" i="6"/>
  <c r="C13" i="6" s="1"/>
  <c r="C14" i="6" s="1"/>
  <c r="W282" i="6"/>
  <c r="W274" i="6"/>
  <c r="W266" i="6"/>
  <c r="W258" i="6"/>
  <c r="W250" i="6"/>
  <c r="W242" i="6"/>
  <c r="W234" i="6"/>
  <c r="W226" i="6"/>
  <c r="W218" i="6"/>
  <c r="W210" i="6"/>
  <c r="W202" i="6"/>
  <c r="W194" i="6"/>
  <c r="W186" i="6"/>
  <c r="W178" i="6"/>
  <c r="W170" i="6"/>
  <c r="W162" i="6"/>
  <c r="W154" i="6"/>
  <c r="W146" i="6"/>
  <c r="W138" i="6"/>
  <c r="W130" i="6"/>
  <c r="W122" i="6"/>
  <c r="W114" i="6"/>
  <c r="W106" i="6"/>
  <c r="W98" i="6"/>
  <c r="W90" i="6"/>
  <c r="W82" i="6"/>
  <c r="W74" i="6"/>
  <c r="W66" i="6"/>
  <c r="W58" i="6"/>
  <c r="W50" i="6"/>
  <c r="W42" i="6"/>
  <c r="W34" i="6"/>
  <c r="W26" i="6"/>
  <c r="W18" i="6"/>
  <c r="W10" i="6"/>
  <c r="X284" i="6"/>
  <c r="X276" i="6"/>
  <c r="X268" i="6"/>
  <c r="X260" i="6"/>
  <c r="X252" i="6"/>
  <c r="X244" i="6"/>
  <c r="X236" i="6"/>
  <c r="X228" i="6"/>
  <c r="X220" i="6"/>
  <c r="X212" i="6"/>
  <c r="X204" i="6"/>
  <c r="X196" i="6"/>
  <c r="X188" i="6"/>
  <c r="X180" i="6"/>
  <c r="X172" i="6"/>
  <c r="X164" i="6"/>
  <c r="X156" i="6"/>
  <c r="X148" i="6"/>
  <c r="X140" i="6"/>
  <c r="X132" i="6"/>
  <c r="X124" i="6"/>
  <c r="X116" i="6"/>
  <c r="X108" i="6"/>
  <c r="X100" i="6"/>
  <c r="X92" i="6"/>
  <c r="X84" i="6"/>
  <c r="X76" i="6"/>
  <c r="X68" i="6"/>
  <c r="X60" i="6"/>
  <c r="X52" i="6"/>
  <c r="X44" i="6"/>
  <c r="X36" i="6"/>
  <c r="X28" i="6"/>
  <c r="X20" i="6"/>
  <c r="X12" i="6"/>
  <c r="W80" i="6"/>
  <c r="W281" i="6"/>
  <c r="W273" i="6"/>
  <c r="W265" i="6"/>
  <c r="W257" i="6"/>
  <c r="W249" i="6"/>
  <c r="W241" i="6"/>
  <c r="W233" i="6"/>
  <c r="W225" i="6"/>
  <c r="W217" i="6"/>
  <c r="W209" i="6"/>
  <c r="W201" i="6"/>
  <c r="W193" i="6"/>
  <c r="W185" i="6"/>
  <c r="W177" i="6"/>
  <c r="W169" i="6"/>
  <c r="W161" i="6"/>
  <c r="W153" i="6"/>
  <c r="W145" i="6"/>
  <c r="W137" i="6"/>
  <c r="W129" i="6"/>
  <c r="W121" i="6"/>
  <c r="W113" i="6"/>
  <c r="W105" i="6"/>
  <c r="W97" i="6"/>
  <c r="W89" i="6"/>
  <c r="W81" i="6"/>
  <c r="W73" i="6"/>
  <c r="W65" i="6"/>
  <c r="W57" i="6"/>
  <c r="W49" i="6"/>
  <c r="W41" i="6"/>
  <c r="W33" i="6"/>
  <c r="W25" i="6"/>
  <c r="W17" i="6"/>
  <c r="W9" i="6"/>
  <c r="X283" i="6"/>
  <c r="X275" i="6"/>
  <c r="X267" i="6"/>
  <c r="X259" i="6"/>
  <c r="X251" i="6"/>
  <c r="X243" i="6"/>
  <c r="X235" i="6"/>
  <c r="X227" i="6"/>
  <c r="X219" i="6"/>
  <c r="X211" i="6"/>
  <c r="X203" i="6"/>
  <c r="X195" i="6"/>
  <c r="X187" i="6"/>
  <c r="X179" i="6"/>
  <c r="X171" i="6"/>
  <c r="X163" i="6"/>
  <c r="X155" i="6"/>
  <c r="X147" i="6"/>
  <c r="X139" i="6"/>
  <c r="X131" i="6"/>
  <c r="X123" i="6"/>
  <c r="X115" i="6"/>
  <c r="X107" i="6"/>
  <c r="X99" i="6"/>
  <c r="X91" i="6"/>
  <c r="X83" i="6"/>
  <c r="X75" i="6"/>
  <c r="X67" i="6"/>
  <c r="X59" i="6"/>
  <c r="X51" i="6"/>
  <c r="X43" i="6"/>
  <c r="X35" i="6"/>
  <c r="X27" i="6"/>
  <c r="X19" i="6"/>
  <c r="X11" i="6"/>
  <c r="X10" i="6"/>
  <c r="W240" i="6"/>
  <c r="W192" i="6"/>
  <c r="W136" i="6"/>
  <c r="W88" i="6"/>
  <c r="W48" i="6"/>
  <c r="X282" i="6"/>
  <c r="X234" i="6"/>
  <c r="X186" i="6"/>
  <c r="X154" i="6"/>
  <c r="X106" i="6"/>
  <c r="X98" i="6"/>
  <c r="X74" i="6"/>
  <c r="X66" i="6"/>
  <c r="X18" i="6"/>
  <c r="W279" i="6"/>
  <c r="W271" i="6"/>
  <c r="W263" i="6"/>
  <c r="W255" i="6"/>
  <c r="W247" i="6"/>
  <c r="W239" i="6"/>
  <c r="W231" i="6"/>
  <c r="W223" i="6"/>
  <c r="W215" i="6"/>
  <c r="W207" i="6"/>
  <c r="W199" i="6"/>
  <c r="W191" i="6"/>
  <c r="W183" i="6"/>
  <c r="W175" i="6"/>
  <c r="W167" i="6"/>
  <c r="W159" i="6"/>
  <c r="W151" i="6"/>
  <c r="W143" i="6"/>
  <c r="W135" i="6"/>
  <c r="W127" i="6"/>
  <c r="W119" i="6"/>
  <c r="W111" i="6"/>
  <c r="W103" i="6"/>
  <c r="W95" i="6"/>
  <c r="W87" i="6"/>
  <c r="W79" i="6"/>
  <c r="W71" i="6"/>
  <c r="W63" i="6"/>
  <c r="W55" i="6"/>
  <c r="W47" i="6"/>
  <c r="W39" i="6"/>
  <c r="W31" i="6"/>
  <c r="W23" i="6"/>
  <c r="W15" i="6"/>
  <c r="W7" i="6"/>
  <c r="X281" i="6"/>
  <c r="X273" i="6"/>
  <c r="X265" i="6"/>
  <c r="X257" i="6"/>
  <c r="X249" i="6"/>
  <c r="X241" i="6"/>
  <c r="X233" i="6"/>
  <c r="X225" i="6"/>
  <c r="X217" i="6"/>
  <c r="X209" i="6"/>
  <c r="X201" i="6"/>
  <c r="X193" i="6"/>
  <c r="X185" i="6"/>
  <c r="X177" i="6"/>
  <c r="X169" i="6"/>
  <c r="X161" i="6"/>
  <c r="X153" i="6"/>
  <c r="X145" i="6"/>
  <c r="X137" i="6"/>
  <c r="X129" i="6"/>
  <c r="X121" i="6"/>
  <c r="X113" i="6"/>
  <c r="X105" i="6"/>
  <c r="X97" i="6"/>
  <c r="X89" i="6"/>
  <c r="X81" i="6"/>
  <c r="X73" i="6"/>
  <c r="X65" i="6"/>
  <c r="X57" i="6"/>
  <c r="X49" i="6"/>
  <c r="X41" i="6"/>
  <c r="X33" i="6"/>
  <c r="X25" i="6"/>
  <c r="X17" i="6"/>
  <c r="X9" i="6"/>
  <c r="W280" i="6"/>
  <c r="W232" i="6"/>
  <c r="W184" i="6"/>
  <c r="W144" i="6"/>
  <c r="W112" i="6"/>
  <c r="W56" i="6"/>
  <c r="W16" i="6"/>
  <c r="X250" i="6"/>
  <c r="X218" i="6"/>
  <c r="X170" i="6"/>
  <c r="X130" i="6"/>
  <c r="X90" i="6"/>
  <c r="X34" i="6"/>
  <c r="W4" i="6"/>
  <c r="W278" i="6"/>
  <c r="W270" i="6"/>
  <c r="W262" i="6"/>
  <c r="W254" i="6"/>
  <c r="W246" i="6"/>
  <c r="W238" i="6"/>
  <c r="W230" i="6"/>
  <c r="W222" i="6"/>
  <c r="W214" i="6"/>
  <c r="W206" i="6"/>
  <c r="W198" i="6"/>
  <c r="W190" i="6"/>
  <c r="W182" i="6"/>
  <c r="W174" i="6"/>
  <c r="W166" i="6"/>
  <c r="W158" i="6"/>
  <c r="W150" i="6"/>
  <c r="W142" i="6"/>
  <c r="W134" i="6"/>
  <c r="W126" i="6"/>
  <c r="W118" i="6"/>
  <c r="W110" i="6"/>
  <c r="W102" i="6"/>
  <c r="W94" i="6"/>
  <c r="W86" i="6"/>
  <c r="W78" i="6"/>
  <c r="W70" i="6"/>
  <c r="W62" i="6"/>
  <c r="W54" i="6"/>
  <c r="W46" i="6"/>
  <c r="W38" i="6"/>
  <c r="W30" i="6"/>
  <c r="W22" i="6"/>
  <c r="W14" i="6"/>
  <c r="W6" i="6"/>
  <c r="X280" i="6"/>
  <c r="X272" i="6"/>
  <c r="X264" i="6"/>
  <c r="X256" i="6"/>
  <c r="X248" i="6"/>
  <c r="X240" i="6"/>
  <c r="X232" i="6"/>
  <c r="X224" i="6"/>
  <c r="X216" i="6"/>
  <c r="X208" i="6"/>
  <c r="X200" i="6"/>
  <c r="X192" i="6"/>
  <c r="X184" i="6"/>
  <c r="X176" i="6"/>
  <c r="X168" i="6"/>
  <c r="X160" i="6"/>
  <c r="X152" i="6"/>
  <c r="X144" i="6"/>
  <c r="X136" i="6"/>
  <c r="X128" i="6"/>
  <c r="X120" i="6"/>
  <c r="X112" i="6"/>
  <c r="X104" i="6"/>
  <c r="X96" i="6"/>
  <c r="X88" i="6"/>
  <c r="X80" i="6"/>
  <c r="X72" i="6"/>
  <c r="X64" i="6"/>
  <c r="X56" i="6"/>
  <c r="X48" i="6"/>
  <c r="X40" i="6"/>
  <c r="X32" i="6"/>
  <c r="X24" i="6"/>
  <c r="X16" i="6"/>
  <c r="X8" i="6"/>
  <c r="W264" i="6"/>
  <c r="W216" i="6"/>
  <c r="W160" i="6"/>
  <c r="W96" i="6"/>
  <c r="W40" i="6"/>
  <c r="X266" i="6"/>
  <c r="X202" i="6"/>
  <c r="X138" i="6"/>
  <c r="X42" i="6"/>
  <c r="W285" i="6"/>
  <c r="W277" i="6"/>
  <c r="W269" i="6"/>
  <c r="W261" i="6"/>
  <c r="W253" i="6"/>
  <c r="W245" i="6"/>
  <c r="W237" i="6"/>
  <c r="W229" i="6"/>
  <c r="W221" i="6"/>
  <c r="W213" i="6"/>
  <c r="W205" i="6"/>
  <c r="W197" i="6"/>
  <c r="W189" i="6"/>
  <c r="W181" i="6"/>
  <c r="W173" i="6"/>
  <c r="W165" i="6"/>
  <c r="W157" i="6"/>
  <c r="W149" i="6"/>
  <c r="W141" i="6"/>
  <c r="W133" i="6"/>
  <c r="W125" i="6"/>
  <c r="W117" i="6"/>
  <c r="W109" i="6"/>
  <c r="W101" i="6"/>
  <c r="W93" i="6"/>
  <c r="W85" i="6"/>
  <c r="W77" i="6"/>
  <c r="W69" i="6"/>
  <c r="W61" i="6"/>
  <c r="W53" i="6"/>
  <c r="W45" i="6"/>
  <c r="W37" i="6"/>
  <c r="W29" i="6"/>
  <c r="W21" i="6"/>
  <c r="W13" i="6"/>
  <c r="W5" i="6"/>
  <c r="X279" i="6"/>
  <c r="X271" i="6"/>
  <c r="X263" i="6"/>
  <c r="X255" i="6"/>
  <c r="X247" i="6"/>
  <c r="X239" i="6"/>
  <c r="X231" i="6"/>
  <c r="X223" i="6"/>
  <c r="X215" i="6"/>
  <c r="X207" i="6"/>
  <c r="X199" i="6"/>
  <c r="X191" i="6"/>
  <c r="X183" i="6"/>
  <c r="X175" i="6"/>
  <c r="X167" i="6"/>
  <c r="X159" i="6"/>
  <c r="X151" i="6"/>
  <c r="X143" i="6"/>
  <c r="X135" i="6"/>
  <c r="X127" i="6"/>
  <c r="X119" i="6"/>
  <c r="X111" i="6"/>
  <c r="X103" i="6"/>
  <c r="X95" i="6"/>
  <c r="X87" i="6"/>
  <c r="X79" i="6"/>
  <c r="X71" i="6"/>
  <c r="X63" i="6"/>
  <c r="X55" i="6"/>
  <c r="X47" i="6"/>
  <c r="X39" i="6"/>
  <c r="X31" i="6"/>
  <c r="X23" i="6"/>
  <c r="X15" i="6"/>
  <c r="X7" i="6"/>
  <c r="W256" i="6"/>
  <c r="W200" i="6"/>
  <c r="W152" i="6"/>
  <c r="W104" i="6"/>
  <c r="X242" i="6"/>
  <c r="X194" i="6"/>
  <c r="X146" i="6"/>
  <c r="X26" i="6"/>
  <c r="W284" i="6"/>
  <c r="W276" i="6"/>
  <c r="W268" i="6"/>
  <c r="W260" i="6"/>
  <c r="W252" i="6"/>
  <c r="W244" i="6"/>
  <c r="W236" i="6"/>
  <c r="W228" i="6"/>
  <c r="W220" i="6"/>
  <c r="W212" i="6"/>
  <c r="W204" i="6"/>
  <c r="W196" i="6"/>
  <c r="W188" i="6"/>
  <c r="W180" i="6"/>
  <c r="W172" i="6"/>
  <c r="W164" i="6"/>
  <c r="W156" i="6"/>
  <c r="W148" i="6"/>
  <c r="W140" i="6"/>
  <c r="W132" i="6"/>
  <c r="W124" i="6"/>
  <c r="W116" i="6"/>
  <c r="W108" i="6"/>
  <c r="W100" i="6"/>
  <c r="W92" i="6"/>
  <c r="W84" i="6"/>
  <c r="W76" i="6"/>
  <c r="W68" i="6"/>
  <c r="W60" i="6"/>
  <c r="W52" i="6"/>
  <c r="W44" i="6"/>
  <c r="W36" i="6"/>
  <c r="W28" i="6"/>
  <c r="W20" i="6"/>
  <c r="W12" i="6"/>
  <c r="X4" i="6"/>
  <c r="X278" i="6"/>
  <c r="X270" i="6"/>
  <c r="X262" i="6"/>
  <c r="X254" i="6"/>
  <c r="X246" i="6"/>
  <c r="X238" i="6"/>
  <c r="X230" i="6"/>
  <c r="X222" i="6"/>
  <c r="X214" i="6"/>
  <c r="X206" i="6"/>
  <c r="X198" i="6"/>
  <c r="X190" i="6"/>
  <c r="X182" i="6"/>
  <c r="X174" i="6"/>
  <c r="X166" i="6"/>
  <c r="X158" i="6"/>
  <c r="X150" i="6"/>
  <c r="X142" i="6"/>
  <c r="X134" i="6"/>
  <c r="X126" i="6"/>
  <c r="X118" i="6"/>
  <c r="X110" i="6"/>
  <c r="X102" i="6"/>
  <c r="X94" i="6"/>
  <c r="X86" i="6"/>
  <c r="X78" i="6"/>
  <c r="X70" i="6"/>
  <c r="X62" i="6"/>
  <c r="X54" i="6"/>
  <c r="X46" i="6"/>
  <c r="X38" i="6"/>
  <c r="X30" i="6"/>
  <c r="X22" i="6"/>
  <c r="X14" i="6"/>
  <c r="X6" i="6"/>
  <c r="W248" i="6"/>
  <c r="W208" i="6"/>
  <c r="W176" i="6"/>
  <c r="W128" i="6"/>
  <c r="W72" i="6"/>
  <c r="X274" i="6"/>
  <c r="X226" i="6"/>
  <c r="X178" i="6"/>
  <c r="X122" i="6"/>
  <c r="W283" i="6"/>
  <c r="W275" i="6"/>
  <c r="W267" i="6"/>
  <c r="W259" i="6"/>
  <c r="W251" i="6"/>
  <c r="W243" i="6"/>
  <c r="W235" i="6"/>
  <c r="W227" i="6"/>
  <c r="W219" i="6"/>
  <c r="W211" i="6"/>
  <c r="W203" i="6"/>
  <c r="W195" i="6"/>
  <c r="W187" i="6"/>
  <c r="W179" i="6"/>
  <c r="W171" i="6"/>
  <c r="W163" i="6"/>
  <c r="W155" i="6"/>
  <c r="W147" i="6"/>
  <c r="W139" i="6"/>
  <c r="W131" i="6"/>
  <c r="W123" i="6"/>
  <c r="W115" i="6"/>
  <c r="W107" i="6"/>
  <c r="W99" i="6"/>
  <c r="W91" i="6"/>
  <c r="W83" i="6"/>
  <c r="W75" i="6"/>
  <c r="W67" i="6"/>
  <c r="W59" i="6"/>
  <c r="W51" i="6"/>
  <c r="W43" i="6"/>
  <c r="W35" i="6"/>
  <c r="W27" i="6"/>
  <c r="W19" i="6"/>
  <c r="X285" i="6"/>
  <c r="X277" i="6"/>
  <c r="X269" i="6"/>
  <c r="X261" i="6"/>
  <c r="X253" i="6"/>
  <c r="X245" i="6"/>
  <c r="X237" i="6"/>
  <c r="X229" i="6"/>
  <c r="X221" i="6"/>
  <c r="X213" i="6"/>
  <c r="X205" i="6"/>
  <c r="X197" i="6"/>
  <c r="X189" i="6"/>
  <c r="X181" i="6"/>
  <c r="X173" i="6"/>
  <c r="X165" i="6"/>
  <c r="X157" i="6"/>
  <c r="X149" i="6"/>
  <c r="X141" i="6"/>
  <c r="X133" i="6"/>
  <c r="X125" i="6"/>
  <c r="X117" i="6"/>
  <c r="X109" i="6"/>
  <c r="X101" i="6"/>
  <c r="X93" i="6"/>
  <c r="X85" i="6"/>
  <c r="X77" i="6"/>
  <c r="X69" i="6"/>
  <c r="X61" i="6"/>
  <c r="X53" i="6"/>
  <c r="X45" i="6"/>
  <c r="X37" i="6"/>
  <c r="X29" i="6"/>
  <c r="X21" i="6"/>
  <c r="X13" i="6"/>
  <c r="C10" i="6"/>
  <c r="D11" i="6"/>
  <c r="I12" i="6"/>
  <c r="I13" i="6" s="1"/>
  <c r="I14" i="6" s="1"/>
  <c r="E10" i="6"/>
  <c r="E11" i="6"/>
  <c r="J11" i="6"/>
  <c r="D12" i="6"/>
  <c r="D13" i="6" s="1"/>
  <c r="D14" i="6" s="1"/>
  <c r="K11" i="6"/>
  <c r="B3" i="3" l="1"/>
  <c r="C3" i="3"/>
  <c r="D3" i="3"/>
  <c r="F3" i="3"/>
  <c r="J3" i="3" s="1"/>
  <c r="G3" i="3"/>
  <c r="B4" i="3"/>
  <c r="C4" i="3"/>
  <c r="D4" i="3"/>
  <c r="F4" i="3"/>
  <c r="J4" i="3" s="1"/>
  <c r="G4" i="3"/>
  <c r="B5" i="3"/>
  <c r="C5" i="3"/>
  <c r="D5" i="3"/>
  <c r="F5" i="3"/>
  <c r="J5" i="3" s="1"/>
  <c r="G5" i="3"/>
  <c r="B6" i="3"/>
  <c r="C6" i="3"/>
  <c r="D6" i="3"/>
  <c r="F6" i="3"/>
  <c r="J6" i="3" s="1"/>
  <c r="G6" i="3"/>
  <c r="B7" i="3"/>
  <c r="C7" i="3"/>
  <c r="D7" i="3"/>
  <c r="F7" i="3"/>
  <c r="J7" i="3" s="1"/>
  <c r="G7" i="3"/>
  <c r="B8" i="3"/>
  <c r="C8" i="3"/>
  <c r="D8" i="3"/>
  <c r="F8" i="3"/>
  <c r="J8" i="3" s="1"/>
  <c r="G8" i="3"/>
  <c r="B9" i="3"/>
  <c r="C9" i="3"/>
  <c r="D9" i="3"/>
  <c r="F9" i="3"/>
  <c r="J9" i="3" s="1"/>
  <c r="G9" i="3"/>
  <c r="B10" i="3"/>
  <c r="C10" i="3"/>
  <c r="D10" i="3"/>
  <c r="F10" i="3"/>
  <c r="J10" i="3" s="1"/>
  <c r="G10" i="3"/>
  <c r="B11" i="3"/>
  <c r="C11" i="3"/>
  <c r="D11" i="3"/>
  <c r="F11" i="3"/>
  <c r="J11" i="3" s="1"/>
  <c r="G11" i="3"/>
  <c r="B12" i="3"/>
  <c r="C12" i="3"/>
  <c r="D12" i="3"/>
  <c r="F12" i="3"/>
  <c r="J12" i="3" s="1"/>
  <c r="G12" i="3"/>
  <c r="B13" i="3"/>
  <c r="C13" i="3"/>
  <c r="D13" i="3"/>
  <c r="F13" i="3"/>
  <c r="J13" i="3" s="1"/>
  <c r="G13" i="3"/>
  <c r="B14" i="3"/>
  <c r="C14" i="3"/>
  <c r="D14" i="3"/>
  <c r="F14" i="3"/>
  <c r="J14" i="3" s="1"/>
  <c r="G14" i="3"/>
  <c r="B15" i="3"/>
  <c r="C15" i="3"/>
  <c r="D15" i="3"/>
  <c r="F15" i="3"/>
  <c r="J15" i="3" s="1"/>
  <c r="G15" i="3"/>
  <c r="B16" i="3"/>
  <c r="C16" i="3"/>
  <c r="D16" i="3"/>
  <c r="F16" i="3"/>
  <c r="J16" i="3" s="1"/>
  <c r="G16" i="3"/>
  <c r="B17" i="3"/>
  <c r="C17" i="3"/>
  <c r="D17" i="3"/>
  <c r="F17" i="3"/>
  <c r="J17" i="3" s="1"/>
  <c r="G17" i="3"/>
  <c r="B18" i="3"/>
  <c r="C18" i="3"/>
  <c r="D18" i="3"/>
  <c r="F18" i="3"/>
  <c r="J18" i="3" s="1"/>
  <c r="G18" i="3"/>
  <c r="B19" i="3"/>
  <c r="C19" i="3"/>
  <c r="D19" i="3"/>
  <c r="F19" i="3"/>
  <c r="J19" i="3" s="1"/>
  <c r="G19" i="3"/>
  <c r="B20" i="3"/>
  <c r="C20" i="3"/>
  <c r="D20" i="3"/>
  <c r="F20" i="3"/>
  <c r="J20" i="3" s="1"/>
  <c r="G20" i="3"/>
  <c r="B21" i="3"/>
  <c r="C21" i="3"/>
  <c r="D21" i="3"/>
  <c r="F21" i="3"/>
  <c r="J21" i="3" s="1"/>
  <c r="G21" i="3"/>
  <c r="B22" i="3"/>
  <c r="C22" i="3"/>
  <c r="D22" i="3"/>
  <c r="F22" i="3"/>
  <c r="J22" i="3" s="1"/>
  <c r="G22" i="3"/>
  <c r="B23" i="3"/>
  <c r="C23" i="3"/>
  <c r="D23" i="3"/>
  <c r="F23" i="3"/>
  <c r="J23" i="3" s="1"/>
  <c r="G23" i="3"/>
  <c r="B24" i="3"/>
  <c r="C24" i="3"/>
  <c r="D24" i="3"/>
  <c r="F24" i="3"/>
  <c r="J24" i="3" s="1"/>
  <c r="G24" i="3"/>
  <c r="B25" i="3"/>
  <c r="C25" i="3"/>
  <c r="D25" i="3"/>
  <c r="F25" i="3"/>
  <c r="J25" i="3" s="1"/>
  <c r="G25" i="3"/>
  <c r="B26" i="3"/>
  <c r="C26" i="3"/>
  <c r="D26" i="3"/>
  <c r="F26" i="3"/>
  <c r="J26" i="3" s="1"/>
  <c r="G26" i="3"/>
  <c r="B27" i="3"/>
  <c r="C27" i="3"/>
  <c r="D27" i="3"/>
  <c r="F27" i="3"/>
  <c r="J27" i="3" s="1"/>
  <c r="G27" i="3"/>
  <c r="B28" i="3"/>
  <c r="C28" i="3"/>
  <c r="D28" i="3"/>
  <c r="F28" i="3"/>
  <c r="J28" i="3" s="1"/>
  <c r="G28" i="3"/>
  <c r="B29" i="3"/>
  <c r="C29" i="3"/>
  <c r="D29" i="3"/>
  <c r="F29" i="3"/>
  <c r="J29" i="3" s="1"/>
  <c r="G29" i="3"/>
  <c r="B30" i="3"/>
  <c r="C30" i="3"/>
  <c r="D30" i="3"/>
  <c r="F30" i="3"/>
  <c r="J30" i="3" s="1"/>
  <c r="G30" i="3"/>
  <c r="B31" i="3"/>
  <c r="C31" i="3"/>
  <c r="D31" i="3"/>
  <c r="F31" i="3"/>
  <c r="J31" i="3" s="1"/>
  <c r="G31" i="3"/>
  <c r="B32" i="3"/>
  <c r="C32" i="3"/>
  <c r="D32" i="3"/>
  <c r="F32" i="3"/>
  <c r="J32" i="3" s="1"/>
  <c r="G32" i="3"/>
  <c r="B33" i="3"/>
  <c r="C33" i="3"/>
  <c r="D33" i="3"/>
  <c r="F33" i="3"/>
  <c r="J33" i="3" s="1"/>
  <c r="G33" i="3"/>
  <c r="B34" i="3"/>
  <c r="C34" i="3"/>
  <c r="D34" i="3"/>
  <c r="F34" i="3"/>
  <c r="J34" i="3" s="1"/>
  <c r="G34" i="3"/>
  <c r="B35" i="3"/>
  <c r="C35" i="3"/>
  <c r="D35" i="3"/>
  <c r="F35" i="3"/>
  <c r="J35" i="3" s="1"/>
  <c r="G35" i="3"/>
  <c r="B36" i="3"/>
  <c r="C36" i="3"/>
  <c r="D36" i="3"/>
  <c r="F36" i="3"/>
  <c r="J36" i="3" s="1"/>
  <c r="G36" i="3"/>
  <c r="B37" i="3"/>
  <c r="C37" i="3"/>
  <c r="D37" i="3"/>
  <c r="F37" i="3"/>
  <c r="J37" i="3" s="1"/>
  <c r="G37" i="3"/>
  <c r="B38" i="3"/>
  <c r="C38" i="3"/>
  <c r="D38" i="3"/>
  <c r="F38" i="3"/>
  <c r="J38" i="3" s="1"/>
  <c r="G38" i="3"/>
  <c r="B39" i="3"/>
  <c r="C39" i="3"/>
  <c r="D39" i="3"/>
  <c r="F39" i="3"/>
  <c r="J39" i="3" s="1"/>
  <c r="G39" i="3"/>
  <c r="B40" i="3"/>
  <c r="C40" i="3"/>
  <c r="D40" i="3"/>
  <c r="F40" i="3"/>
  <c r="J40" i="3" s="1"/>
  <c r="G40" i="3"/>
  <c r="B41" i="3"/>
  <c r="C41" i="3"/>
  <c r="D41" i="3"/>
  <c r="F41" i="3"/>
  <c r="J41" i="3" s="1"/>
  <c r="G41" i="3"/>
  <c r="B42" i="3"/>
  <c r="C42" i="3"/>
  <c r="D42" i="3"/>
  <c r="F42" i="3"/>
  <c r="J42" i="3" s="1"/>
  <c r="G42" i="3"/>
  <c r="B43" i="3"/>
  <c r="C43" i="3"/>
  <c r="D43" i="3"/>
  <c r="F43" i="3"/>
  <c r="J43" i="3" s="1"/>
  <c r="G43" i="3"/>
  <c r="B44" i="3"/>
  <c r="C44" i="3"/>
  <c r="D44" i="3"/>
  <c r="F44" i="3"/>
  <c r="J44" i="3" s="1"/>
  <c r="G44" i="3"/>
  <c r="B45" i="3"/>
  <c r="C45" i="3"/>
  <c r="D45" i="3"/>
  <c r="F45" i="3"/>
  <c r="J45" i="3" s="1"/>
  <c r="G45" i="3"/>
  <c r="B46" i="3"/>
  <c r="C46" i="3"/>
  <c r="D46" i="3"/>
  <c r="F46" i="3"/>
  <c r="J46" i="3" s="1"/>
  <c r="G46" i="3"/>
  <c r="B47" i="3"/>
  <c r="C47" i="3"/>
  <c r="D47" i="3"/>
  <c r="F47" i="3"/>
  <c r="J47" i="3" s="1"/>
  <c r="G47" i="3"/>
  <c r="B48" i="3"/>
  <c r="C48" i="3"/>
  <c r="D48" i="3"/>
  <c r="F48" i="3"/>
  <c r="J48" i="3" s="1"/>
  <c r="G48" i="3"/>
  <c r="B49" i="3"/>
  <c r="C49" i="3"/>
  <c r="D49" i="3"/>
  <c r="F49" i="3"/>
  <c r="J49" i="3" s="1"/>
  <c r="G49" i="3"/>
  <c r="B50" i="3"/>
  <c r="C50" i="3"/>
  <c r="D50" i="3"/>
  <c r="F50" i="3"/>
  <c r="J50" i="3" s="1"/>
  <c r="G50" i="3"/>
  <c r="B51" i="3"/>
  <c r="C51" i="3"/>
  <c r="D51" i="3"/>
  <c r="F51" i="3"/>
  <c r="J51" i="3" s="1"/>
  <c r="G51" i="3"/>
  <c r="B52" i="3"/>
  <c r="C52" i="3"/>
  <c r="D52" i="3"/>
  <c r="F52" i="3"/>
  <c r="J52" i="3" s="1"/>
  <c r="G52" i="3"/>
  <c r="B53" i="3"/>
  <c r="C53" i="3"/>
  <c r="D53" i="3"/>
  <c r="F53" i="3"/>
  <c r="J53" i="3" s="1"/>
  <c r="G53" i="3"/>
  <c r="B54" i="3"/>
  <c r="C54" i="3"/>
  <c r="D54" i="3"/>
  <c r="F54" i="3"/>
  <c r="J54" i="3" s="1"/>
  <c r="G54" i="3"/>
  <c r="B55" i="3"/>
  <c r="C55" i="3"/>
  <c r="D55" i="3"/>
  <c r="F55" i="3"/>
  <c r="J55" i="3" s="1"/>
  <c r="G55" i="3"/>
  <c r="B56" i="3"/>
  <c r="C56" i="3"/>
  <c r="D56" i="3"/>
  <c r="F56" i="3"/>
  <c r="J56" i="3" s="1"/>
  <c r="G56" i="3"/>
  <c r="B57" i="3"/>
  <c r="C57" i="3"/>
  <c r="D57" i="3"/>
  <c r="F57" i="3"/>
  <c r="J57" i="3" s="1"/>
  <c r="G57" i="3"/>
  <c r="B58" i="3"/>
  <c r="C58" i="3"/>
  <c r="D58" i="3"/>
  <c r="F58" i="3"/>
  <c r="J58" i="3" s="1"/>
  <c r="G58" i="3"/>
  <c r="B59" i="3"/>
  <c r="C59" i="3"/>
  <c r="D59" i="3"/>
  <c r="F59" i="3"/>
  <c r="J59" i="3" s="1"/>
  <c r="G59" i="3"/>
  <c r="B60" i="3"/>
  <c r="C60" i="3"/>
  <c r="D60" i="3"/>
  <c r="F60" i="3"/>
  <c r="J60" i="3" s="1"/>
  <c r="G60" i="3"/>
  <c r="B61" i="3"/>
  <c r="C61" i="3"/>
  <c r="D61" i="3"/>
  <c r="F61" i="3"/>
  <c r="J61" i="3" s="1"/>
  <c r="G61" i="3"/>
  <c r="B62" i="3"/>
  <c r="C62" i="3"/>
  <c r="D62" i="3"/>
  <c r="F62" i="3"/>
  <c r="J62" i="3" s="1"/>
  <c r="G62" i="3"/>
  <c r="B63" i="3"/>
  <c r="C63" i="3"/>
  <c r="D63" i="3"/>
  <c r="F63" i="3"/>
  <c r="J63" i="3" s="1"/>
  <c r="G63" i="3"/>
  <c r="B64" i="3"/>
  <c r="C64" i="3"/>
  <c r="D64" i="3"/>
  <c r="F64" i="3"/>
  <c r="J64" i="3" s="1"/>
  <c r="G64" i="3"/>
  <c r="B65" i="3"/>
  <c r="C65" i="3"/>
  <c r="D65" i="3"/>
  <c r="F65" i="3"/>
  <c r="J65" i="3" s="1"/>
  <c r="G65" i="3"/>
  <c r="B66" i="3"/>
  <c r="C66" i="3"/>
  <c r="D66" i="3"/>
  <c r="F66" i="3"/>
  <c r="J66" i="3" s="1"/>
  <c r="G66" i="3"/>
  <c r="B67" i="3"/>
  <c r="C67" i="3"/>
  <c r="D67" i="3"/>
  <c r="F67" i="3"/>
  <c r="J67" i="3" s="1"/>
  <c r="G67" i="3"/>
  <c r="B68" i="3"/>
  <c r="C68" i="3"/>
  <c r="D68" i="3"/>
  <c r="F68" i="3"/>
  <c r="J68" i="3" s="1"/>
  <c r="G68" i="3"/>
  <c r="B69" i="3"/>
  <c r="C69" i="3"/>
  <c r="D69" i="3"/>
  <c r="F69" i="3"/>
  <c r="J69" i="3" s="1"/>
  <c r="G69" i="3"/>
  <c r="B70" i="3"/>
  <c r="C70" i="3"/>
  <c r="D70" i="3"/>
  <c r="F70" i="3"/>
  <c r="J70" i="3" s="1"/>
  <c r="G70" i="3"/>
  <c r="B71" i="3"/>
  <c r="C71" i="3"/>
  <c r="D71" i="3"/>
  <c r="F71" i="3"/>
  <c r="J71" i="3" s="1"/>
  <c r="G71" i="3"/>
  <c r="B72" i="3"/>
  <c r="C72" i="3"/>
  <c r="D72" i="3"/>
  <c r="F72" i="3"/>
  <c r="J72" i="3" s="1"/>
  <c r="G72" i="3"/>
  <c r="B73" i="3"/>
  <c r="C73" i="3"/>
  <c r="D73" i="3"/>
  <c r="F73" i="3"/>
  <c r="J73" i="3" s="1"/>
  <c r="G73" i="3"/>
  <c r="B74" i="3"/>
  <c r="C74" i="3"/>
  <c r="D74" i="3"/>
  <c r="F74" i="3"/>
  <c r="J74" i="3" s="1"/>
  <c r="G74" i="3"/>
  <c r="B75" i="3"/>
  <c r="C75" i="3"/>
  <c r="D75" i="3"/>
  <c r="F75" i="3"/>
  <c r="J75" i="3" s="1"/>
  <c r="G75" i="3"/>
  <c r="B76" i="3"/>
  <c r="C76" i="3"/>
  <c r="D76" i="3"/>
  <c r="F76" i="3"/>
  <c r="J76" i="3" s="1"/>
  <c r="G76" i="3"/>
  <c r="B77" i="3"/>
  <c r="C77" i="3"/>
  <c r="D77" i="3"/>
  <c r="F77" i="3"/>
  <c r="J77" i="3" s="1"/>
  <c r="G77" i="3"/>
  <c r="B78" i="3"/>
  <c r="C78" i="3"/>
  <c r="D78" i="3"/>
  <c r="F78" i="3"/>
  <c r="J78" i="3" s="1"/>
  <c r="G78" i="3"/>
  <c r="B79" i="3"/>
  <c r="C79" i="3"/>
  <c r="D79" i="3"/>
  <c r="F79" i="3"/>
  <c r="J79" i="3" s="1"/>
  <c r="G79" i="3"/>
  <c r="B80" i="3"/>
  <c r="C80" i="3"/>
  <c r="D80" i="3"/>
  <c r="F80" i="3"/>
  <c r="J80" i="3" s="1"/>
  <c r="G80" i="3"/>
  <c r="B81" i="3"/>
  <c r="C81" i="3"/>
  <c r="D81" i="3"/>
  <c r="F81" i="3"/>
  <c r="J81" i="3" s="1"/>
  <c r="G81" i="3"/>
  <c r="B82" i="3"/>
  <c r="C82" i="3"/>
  <c r="D82" i="3"/>
  <c r="F82" i="3"/>
  <c r="J82" i="3" s="1"/>
  <c r="G82" i="3"/>
  <c r="B83" i="3"/>
  <c r="C83" i="3"/>
  <c r="D83" i="3"/>
  <c r="F83" i="3"/>
  <c r="J83" i="3" s="1"/>
  <c r="G83" i="3"/>
  <c r="B84" i="3"/>
  <c r="C84" i="3"/>
  <c r="D84" i="3"/>
  <c r="F84" i="3"/>
  <c r="J84" i="3" s="1"/>
  <c r="G84" i="3"/>
  <c r="B85" i="3"/>
  <c r="C85" i="3"/>
  <c r="D85" i="3"/>
  <c r="F85" i="3"/>
  <c r="J85" i="3" s="1"/>
  <c r="G85" i="3"/>
  <c r="B86" i="3"/>
  <c r="C86" i="3"/>
  <c r="D86" i="3"/>
  <c r="F86" i="3"/>
  <c r="J86" i="3" s="1"/>
  <c r="G86" i="3"/>
  <c r="B87" i="3"/>
  <c r="C87" i="3"/>
  <c r="D87" i="3"/>
  <c r="F87" i="3"/>
  <c r="J87" i="3" s="1"/>
  <c r="G87" i="3"/>
  <c r="B88" i="3"/>
  <c r="C88" i="3"/>
  <c r="D88" i="3"/>
  <c r="F88" i="3"/>
  <c r="J88" i="3" s="1"/>
  <c r="G88" i="3"/>
  <c r="B89" i="3"/>
  <c r="C89" i="3"/>
  <c r="D89" i="3"/>
  <c r="F89" i="3"/>
  <c r="J89" i="3" s="1"/>
  <c r="G89" i="3"/>
  <c r="B90" i="3"/>
  <c r="C90" i="3"/>
  <c r="D90" i="3"/>
  <c r="F90" i="3"/>
  <c r="J90" i="3" s="1"/>
  <c r="G90" i="3"/>
  <c r="B91" i="3"/>
  <c r="C91" i="3"/>
  <c r="D91" i="3"/>
  <c r="F91" i="3"/>
  <c r="J91" i="3" s="1"/>
  <c r="G91" i="3"/>
  <c r="B92" i="3"/>
  <c r="C92" i="3"/>
  <c r="D92" i="3"/>
  <c r="F92" i="3"/>
  <c r="J92" i="3" s="1"/>
  <c r="G92" i="3"/>
  <c r="B93" i="3"/>
  <c r="C93" i="3"/>
  <c r="D93" i="3"/>
  <c r="F93" i="3"/>
  <c r="J93" i="3" s="1"/>
  <c r="G93" i="3"/>
  <c r="B94" i="3"/>
  <c r="C94" i="3"/>
  <c r="D94" i="3"/>
  <c r="F94" i="3"/>
  <c r="J94" i="3" s="1"/>
  <c r="G94" i="3"/>
  <c r="B95" i="3"/>
  <c r="C95" i="3"/>
  <c r="D95" i="3"/>
  <c r="F95" i="3"/>
  <c r="J95" i="3" s="1"/>
  <c r="G95" i="3"/>
  <c r="B96" i="3"/>
  <c r="C96" i="3"/>
  <c r="D96" i="3"/>
  <c r="F96" i="3"/>
  <c r="J96" i="3" s="1"/>
  <c r="G96" i="3"/>
  <c r="B97" i="3"/>
  <c r="C97" i="3"/>
  <c r="D97" i="3"/>
  <c r="F97" i="3"/>
  <c r="J97" i="3" s="1"/>
  <c r="G97" i="3"/>
  <c r="B98" i="3"/>
  <c r="C98" i="3"/>
  <c r="D98" i="3"/>
  <c r="F98" i="3"/>
  <c r="J98" i="3" s="1"/>
  <c r="G98" i="3"/>
  <c r="B99" i="3"/>
  <c r="C99" i="3"/>
  <c r="D99" i="3"/>
  <c r="F99" i="3"/>
  <c r="J99" i="3" s="1"/>
  <c r="G99" i="3"/>
  <c r="B100" i="3"/>
  <c r="C100" i="3"/>
  <c r="D100" i="3"/>
  <c r="F100" i="3"/>
  <c r="J100" i="3" s="1"/>
  <c r="G100" i="3"/>
  <c r="B101" i="3"/>
  <c r="C101" i="3"/>
  <c r="D101" i="3"/>
  <c r="F101" i="3"/>
  <c r="J101" i="3" s="1"/>
  <c r="G101" i="3"/>
  <c r="B102" i="3"/>
  <c r="C102" i="3"/>
  <c r="D102" i="3"/>
  <c r="F102" i="3"/>
  <c r="J102" i="3" s="1"/>
  <c r="G102" i="3"/>
  <c r="B103" i="3"/>
  <c r="C103" i="3"/>
  <c r="D103" i="3"/>
  <c r="F103" i="3"/>
  <c r="J103" i="3" s="1"/>
  <c r="G103" i="3"/>
  <c r="B104" i="3"/>
  <c r="C104" i="3"/>
  <c r="D104" i="3"/>
  <c r="F104" i="3"/>
  <c r="J104" i="3" s="1"/>
  <c r="G104" i="3"/>
  <c r="B105" i="3"/>
  <c r="C105" i="3"/>
  <c r="D105" i="3"/>
  <c r="F105" i="3"/>
  <c r="J105" i="3" s="1"/>
  <c r="G105" i="3"/>
  <c r="B106" i="3"/>
  <c r="C106" i="3"/>
  <c r="D106" i="3"/>
  <c r="F106" i="3"/>
  <c r="J106" i="3" s="1"/>
  <c r="G106" i="3"/>
  <c r="B107" i="3"/>
  <c r="C107" i="3"/>
  <c r="D107" i="3"/>
  <c r="F107" i="3"/>
  <c r="J107" i="3" s="1"/>
  <c r="G107" i="3"/>
  <c r="B108" i="3"/>
  <c r="C108" i="3"/>
  <c r="D108" i="3"/>
  <c r="F108" i="3"/>
  <c r="J108" i="3" s="1"/>
  <c r="G108" i="3"/>
  <c r="B109" i="3"/>
  <c r="C109" i="3"/>
  <c r="D109" i="3"/>
  <c r="F109" i="3"/>
  <c r="J109" i="3" s="1"/>
  <c r="G109" i="3"/>
  <c r="B110" i="3"/>
  <c r="C110" i="3"/>
  <c r="D110" i="3"/>
  <c r="F110" i="3"/>
  <c r="J110" i="3" s="1"/>
  <c r="G110" i="3"/>
  <c r="B111" i="3"/>
  <c r="C111" i="3"/>
  <c r="D111" i="3"/>
  <c r="F111" i="3"/>
  <c r="J111" i="3" s="1"/>
  <c r="G111" i="3"/>
  <c r="B112" i="3"/>
  <c r="C112" i="3"/>
  <c r="D112" i="3"/>
  <c r="F112" i="3"/>
  <c r="J112" i="3" s="1"/>
  <c r="G112" i="3"/>
  <c r="B113" i="3"/>
  <c r="C113" i="3"/>
  <c r="D113" i="3"/>
  <c r="F113" i="3"/>
  <c r="J113" i="3" s="1"/>
  <c r="G113" i="3"/>
  <c r="B114" i="3"/>
  <c r="C114" i="3"/>
  <c r="D114" i="3"/>
  <c r="F114" i="3"/>
  <c r="J114" i="3" s="1"/>
  <c r="G114" i="3"/>
  <c r="B115" i="3"/>
  <c r="C115" i="3"/>
  <c r="D115" i="3"/>
  <c r="F115" i="3"/>
  <c r="J115" i="3" s="1"/>
  <c r="G115" i="3"/>
  <c r="B116" i="3"/>
  <c r="C116" i="3"/>
  <c r="D116" i="3"/>
  <c r="F116" i="3"/>
  <c r="J116" i="3" s="1"/>
  <c r="G116" i="3"/>
  <c r="B117" i="3"/>
  <c r="C117" i="3"/>
  <c r="D117" i="3"/>
  <c r="F117" i="3"/>
  <c r="J117" i="3" s="1"/>
  <c r="G117" i="3"/>
  <c r="B118" i="3"/>
  <c r="C118" i="3"/>
  <c r="D118" i="3"/>
  <c r="F118" i="3"/>
  <c r="J118" i="3" s="1"/>
  <c r="G118" i="3"/>
  <c r="B119" i="3"/>
  <c r="C119" i="3"/>
  <c r="D119" i="3"/>
  <c r="F119" i="3"/>
  <c r="J119" i="3" s="1"/>
  <c r="G119" i="3"/>
  <c r="B120" i="3"/>
  <c r="C120" i="3"/>
  <c r="D120" i="3"/>
  <c r="F120" i="3"/>
  <c r="J120" i="3" s="1"/>
  <c r="G120" i="3"/>
  <c r="B121" i="3"/>
  <c r="C121" i="3"/>
  <c r="D121" i="3"/>
  <c r="F121" i="3"/>
  <c r="J121" i="3" s="1"/>
  <c r="G121" i="3"/>
  <c r="B122" i="3"/>
  <c r="C122" i="3"/>
  <c r="D122" i="3"/>
  <c r="F122" i="3"/>
  <c r="J122" i="3" s="1"/>
  <c r="G122" i="3"/>
  <c r="B123" i="3"/>
  <c r="C123" i="3"/>
  <c r="D123" i="3"/>
  <c r="F123" i="3"/>
  <c r="J123" i="3" s="1"/>
  <c r="G123" i="3"/>
  <c r="B124" i="3"/>
  <c r="C124" i="3"/>
  <c r="D124" i="3"/>
  <c r="F124" i="3"/>
  <c r="J124" i="3" s="1"/>
  <c r="G124" i="3"/>
  <c r="B125" i="3"/>
  <c r="C125" i="3"/>
  <c r="D125" i="3"/>
  <c r="F125" i="3"/>
  <c r="J125" i="3" s="1"/>
  <c r="G125" i="3"/>
  <c r="B126" i="3"/>
  <c r="C126" i="3"/>
  <c r="D126" i="3"/>
  <c r="F126" i="3"/>
  <c r="J126" i="3" s="1"/>
  <c r="G126" i="3"/>
  <c r="B127" i="3"/>
  <c r="C127" i="3"/>
  <c r="D127" i="3"/>
  <c r="F127" i="3"/>
  <c r="J127" i="3" s="1"/>
  <c r="G127" i="3"/>
  <c r="B128" i="3"/>
  <c r="C128" i="3"/>
  <c r="D128" i="3"/>
  <c r="F128" i="3"/>
  <c r="J128" i="3" s="1"/>
  <c r="G128" i="3"/>
  <c r="B129" i="3"/>
  <c r="C129" i="3"/>
  <c r="D129" i="3"/>
  <c r="F129" i="3"/>
  <c r="J129" i="3" s="1"/>
  <c r="G129" i="3"/>
  <c r="B130" i="3"/>
  <c r="C130" i="3"/>
  <c r="D130" i="3"/>
  <c r="F130" i="3"/>
  <c r="J130" i="3" s="1"/>
  <c r="G130" i="3"/>
  <c r="B131" i="3"/>
  <c r="C131" i="3"/>
  <c r="D131" i="3"/>
  <c r="F131" i="3"/>
  <c r="J131" i="3" s="1"/>
  <c r="G131" i="3"/>
  <c r="B132" i="3"/>
  <c r="C132" i="3"/>
  <c r="D132" i="3"/>
  <c r="F132" i="3"/>
  <c r="J132" i="3" s="1"/>
  <c r="G132" i="3"/>
  <c r="B133" i="3"/>
  <c r="C133" i="3"/>
  <c r="D133" i="3"/>
  <c r="F133" i="3"/>
  <c r="J133" i="3" s="1"/>
  <c r="G133" i="3"/>
  <c r="B134" i="3"/>
  <c r="C134" i="3"/>
  <c r="D134" i="3"/>
  <c r="F134" i="3"/>
  <c r="J134" i="3" s="1"/>
  <c r="G134" i="3"/>
  <c r="B135" i="3"/>
  <c r="C135" i="3"/>
  <c r="D135" i="3"/>
  <c r="F135" i="3"/>
  <c r="J135" i="3" s="1"/>
  <c r="G135" i="3"/>
  <c r="B136" i="3"/>
  <c r="C136" i="3"/>
  <c r="D136" i="3"/>
  <c r="F136" i="3"/>
  <c r="J136" i="3" s="1"/>
  <c r="G136" i="3"/>
  <c r="B137" i="3"/>
  <c r="C137" i="3"/>
  <c r="D137" i="3"/>
  <c r="F137" i="3"/>
  <c r="J137" i="3" s="1"/>
  <c r="G137" i="3"/>
  <c r="B138" i="3"/>
  <c r="C138" i="3"/>
  <c r="D138" i="3"/>
  <c r="F138" i="3"/>
  <c r="J138" i="3" s="1"/>
  <c r="G138" i="3"/>
  <c r="B139" i="3"/>
  <c r="C139" i="3"/>
  <c r="D139" i="3"/>
  <c r="F139" i="3"/>
  <c r="J139" i="3" s="1"/>
  <c r="G139" i="3"/>
  <c r="B140" i="3"/>
  <c r="C140" i="3"/>
  <c r="D140" i="3"/>
  <c r="F140" i="3"/>
  <c r="J140" i="3" s="1"/>
  <c r="G140" i="3"/>
  <c r="B141" i="3"/>
  <c r="C141" i="3"/>
  <c r="D141" i="3"/>
  <c r="F141" i="3"/>
  <c r="J141" i="3" s="1"/>
  <c r="G141" i="3"/>
  <c r="B142" i="3"/>
  <c r="C142" i="3"/>
  <c r="D142" i="3"/>
  <c r="F142" i="3"/>
  <c r="J142" i="3" s="1"/>
  <c r="G142" i="3"/>
  <c r="B143" i="3"/>
  <c r="C143" i="3"/>
  <c r="D143" i="3"/>
  <c r="F143" i="3"/>
  <c r="J143" i="3" s="1"/>
  <c r="G143" i="3"/>
  <c r="B144" i="3"/>
  <c r="C144" i="3"/>
  <c r="D144" i="3"/>
  <c r="F144" i="3"/>
  <c r="J144" i="3" s="1"/>
  <c r="G144" i="3"/>
  <c r="B145" i="3"/>
  <c r="C145" i="3"/>
  <c r="D145" i="3"/>
  <c r="F145" i="3"/>
  <c r="G145" i="3"/>
  <c r="B146" i="3"/>
  <c r="C146" i="3"/>
  <c r="D146" i="3"/>
  <c r="F146" i="3"/>
  <c r="J146" i="3" s="1"/>
  <c r="G146" i="3"/>
  <c r="B147" i="3"/>
  <c r="C147" i="3"/>
  <c r="D147" i="3"/>
  <c r="F147" i="3"/>
  <c r="J147" i="3" s="1"/>
  <c r="G147" i="3"/>
  <c r="B148" i="3"/>
  <c r="C148" i="3"/>
  <c r="D148" i="3"/>
  <c r="F148" i="3"/>
  <c r="J148" i="3" s="1"/>
  <c r="G148" i="3"/>
  <c r="B149" i="3"/>
  <c r="C149" i="3"/>
  <c r="D149" i="3"/>
  <c r="F149" i="3"/>
  <c r="G149" i="3"/>
  <c r="B150" i="3"/>
  <c r="C150" i="3"/>
  <c r="D150" i="3"/>
  <c r="F150" i="3"/>
  <c r="J150" i="3" s="1"/>
  <c r="G150" i="3"/>
  <c r="B151" i="3"/>
  <c r="C151" i="3"/>
  <c r="D151" i="3"/>
  <c r="F151" i="3"/>
  <c r="J151" i="3" s="1"/>
  <c r="G151" i="3"/>
  <c r="B152" i="3"/>
  <c r="C152" i="3"/>
  <c r="D152" i="3"/>
  <c r="F152" i="3"/>
  <c r="J152" i="3" s="1"/>
  <c r="G152" i="3"/>
  <c r="B153" i="3"/>
  <c r="C153" i="3"/>
  <c r="D153" i="3"/>
  <c r="F153" i="3"/>
  <c r="G153" i="3"/>
  <c r="B154" i="3"/>
  <c r="C154" i="3"/>
  <c r="D154" i="3"/>
  <c r="F154" i="3"/>
  <c r="J154" i="3" s="1"/>
  <c r="G154" i="3"/>
  <c r="B155" i="3"/>
  <c r="C155" i="3"/>
  <c r="D155" i="3"/>
  <c r="F155" i="3"/>
  <c r="J155" i="3" s="1"/>
  <c r="G155" i="3"/>
  <c r="B156" i="3"/>
  <c r="C156" i="3"/>
  <c r="D156" i="3"/>
  <c r="F156" i="3"/>
  <c r="J156" i="3" s="1"/>
  <c r="G156" i="3"/>
  <c r="B157" i="3"/>
  <c r="C157" i="3"/>
  <c r="D157" i="3"/>
  <c r="F157" i="3"/>
  <c r="G157" i="3"/>
  <c r="B158" i="3"/>
  <c r="C158" i="3"/>
  <c r="D158" i="3"/>
  <c r="F158" i="3"/>
  <c r="J158" i="3" s="1"/>
  <c r="G158" i="3"/>
  <c r="B159" i="3"/>
  <c r="C159" i="3"/>
  <c r="D159" i="3"/>
  <c r="F159" i="3"/>
  <c r="J159" i="3" s="1"/>
  <c r="G159" i="3"/>
  <c r="B160" i="3"/>
  <c r="C160" i="3"/>
  <c r="D160" i="3"/>
  <c r="F160" i="3"/>
  <c r="J160" i="3" s="1"/>
  <c r="G160" i="3"/>
  <c r="B161" i="3"/>
  <c r="C161" i="3"/>
  <c r="D161" i="3"/>
  <c r="F161" i="3"/>
  <c r="G161" i="3"/>
  <c r="B162" i="3"/>
  <c r="C162" i="3"/>
  <c r="D162" i="3"/>
  <c r="F162" i="3"/>
  <c r="J162" i="3" s="1"/>
  <c r="G162" i="3"/>
  <c r="B163" i="3"/>
  <c r="C163" i="3"/>
  <c r="D163" i="3"/>
  <c r="F163" i="3"/>
  <c r="J163" i="3" s="1"/>
  <c r="G163" i="3"/>
  <c r="B164" i="3"/>
  <c r="C164" i="3"/>
  <c r="D164" i="3"/>
  <c r="F164" i="3"/>
  <c r="J164" i="3" s="1"/>
  <c r="G164" i="3"/>
  <c r="B165" i="3"/>
  <c r="C165" i="3"/>
  <c r="D165" i="3"/>
  <c r="F165" i="3"/>
  <c r="G165" i="3"/>
  <c r="B166" i="3"/>
  <c r="C166" i="3"/>
  <c r="D166" i="3"/>
  <c r="F166" i="3"/>
  <c r="J166" i="3" s="1"/>
  <c r="G166" i="3"/>
  <c r="B167" i="3"/>
  <c r="C167" i="3"/>
  <c r="D167" i="3"/>
  <c r="F167" i="3"/>
  <c r="J167" i="3" s="1"/>
  <c r="G167" i="3"/>
  <c r="B168" i="3"/>
  <c r="C168" i="3"/>
  <c r="D168" i="3"/>
  <c r="F168" i="3"/>
  <c r="J168" i="3" s="1"/>
  <c r="G168" i="3"/>
  <c r="B169" i="3"/>
  <c r="C169" i="3"/>
  <c r="D169" i="3"/>
  <c r="F169" i="3"/>
  <c r="G169" i="3"/>
  <c r="B170" i="3"/>
  <c r="C170" i="3"/>
  <c r="D170" i="3"/>
  <c r="F170" i="3"/>
  <c r="J170" i="3" s="1"/>
  <c r="G170" i="3"/>
  <c r="B171" i="3"/>
  <c r="C171" i="3"/>
  <c r="D171" i="3"/>
  <c r="F171" i="3"/>
  <c r="J171" i="3" s="1"/>
  <c r="G171" i="3"/>
  <c r="B172" i="3"/>
  <c r="C172" i="3"/>
  <c r="D172" i="3"/>
  <c r="F172" i="3"/>
  <c r="J172" i="3" s="1"/>
  <c r="G172" i="3"/>
  <c r="B173" i="3"/>
  <c r="C173" i="3"/>
  <c r="D173" i="3"/>
  <c r="F173" i="3"/>
  <c r="G173" i="3"/>
  <c r="B174" i="3"/>
  <c r="C174" i="3"/>
  <c r="D174" i="3"/>
  <c r="F174" i="3"/>
  <c r="J174" i="3" s="1"/>
  <c r="G174" i="3"/>
  <c r="B175" i="3"/>
  <c r="C175" i="3"/>
  <c r="D175" i="3"/>
  <c r="F175" i="3"/>
  <c r="J175" i="3" s="1"/>
  <c r="G175" i="3"/>
  <c r="B176" i="3"/>
  <c r="C176" i="3"/>
  <c r="D176" i="3"/>
  <c r="F176" i="3"/>
  <c r="J176" i="3" s="1"/>
  <c r="G176" i="3"/>
  <c r="B177" i="3"/>
  <c r="C177" i="3"/>
  <c r="D177" i="3"/>
  <c r="F177" i="3"/>
  <c r="G177" i="3"/>
  <c r="B178" i="3"/>
  <c r="C178" i="3"/>
  <c r="D178" i="3"/>
  <c r="F178" i="3"/>
  <c r="J178" i="3" s="1"/>
  <c r="G178" i="3"/>
  <c r="B179" i="3"/>
  <c r="C179" i="3"/>
  <c r="D179" i="3"/>
  <c r="F179" i="3"/>
  <c r="J179" i="3" s="1"/>
  <c r="G179" i="3"/>
  <c r="B180" i="3"/>
  <c r="C180" i="3"/>
  <c r="D180" i="3"/>
  <c r="F180" i="3"/>
  <c r="J180" i="3" s="1"/>
  <c r="G180" i="3"/>
  <c r="B181" i="3"/>
  <c r="C181" i="3"/>
  <c r="D181" i="3"/>
  <c r="F181" i="3"/>
  <c r="G181" i="3"/>
  <c r="B182" i="3"/>
  <c r="C182" i="3"/>
  <c r="D182" i="3"/>
  <c r="F182" i="3"/>
  <c r="J182" i="3" s="1"/>
  <c r="G182" i="3"/>
  <c r="B183" i="3"/>
  <c r="C183" i="3"/>
  <c r="D183" i="3"/>
  <c r="F183" i="3"/>
  <c r="J183" i="3" s="1"/>
  <c r="G183" i="3"/>
  <c r="B184" i="3"/>
  <c r="C184" i="3"/>
  <c r="D184" i="3"/>
  <c r="F184" i="3"/>
  <c r="J184" i="3" s="1"/>
  <c r="G184" i="3"/>
  <c r="B185" i="3"/>
  <c r="C185" i="3"/>
  <c r="D185" i="3"/>
  <c r="F185" i="3"/>
  <c r="G185" i="3"/>
  <c r="B186" i="3"/>
  <c r="C186" i="3"/>
  <c r="D186" i="3"/>
  <c r="F186" i="3"/>
  <c r="J186" i="3" s="1"/>
  <c r="G186" i="3"/>
  <c r="B187" i="3"/>
  <c r="C187" i="3"/>
  <c r="D187" i="3"/>
  <c r="F187" i="3"/>
  <c r="J187" i="3" s="1"/>
  <c r="G187" i="3"/>
  <c r="B188" i="3"/>
  <c r="C188" i="3"/>
  <c r="D188" i="3"/>
  <c r="F188" i="3"/>
  <c r="J188" i="3" s="1"/>
  <c r="G188" i="3"/>
  <c r="B189" i="3"/>
  <c r="C189" i="3"/>
  <c r="D189" i="3"/>
  <c r="F189" i="3"/>
  <c r="G189" i="3"/>
  <c r="B190" i="3"/>
  <c r="C190" i="3"/>
  <c r="D190" i="3"/>
  <c r="F190" i="3"/>
  <c r="J190" i="3" s="1"/>
  <c r="G190" i="3"/>
  <c r="B191" i="3"/>
  <c r="C191" i="3"/>
  <c r="D191" i="3"/>
  <c r="F191" i="3"/>
  <c r="J191" i="3" s="1"/>
  <c r="G191" i="3"/>
  <c r="B192" i="3"/>
  <c r="C192" i="3"/>
  <c r="D192" i="3"/>
  <c r="F192" i="3"/>
  <c r="J192" i="3" s="1"/>
  <c r="G192" i="3"/>
  <c r="B193" i="3"/>
  <c r="C193" i="3"/>
  <c r="D193" i="3"/>
  <c r="F193" i="3"/>
  <c r="G193" i="3"/>
  <c r="B194" i="3"/>
  <c r="C194" i="3"/>
  <c r="D194" i="3"/>
  <c r="F194" i="3"/>
  <c r="J194" i="3" s="1"/>
  <c r="G194" i="3"/>
  <c r="B195" i="3"/>
  <c r="C195" i="3"/>
  <c r="D195" i="3"/>
  <c r="F195" i="3"/>
  <c r="J195" i="3" s="1"/>
  <c r="G195" i="3"/>
  <c r="B196" i="3"/>
  <c r="C196" i="3"/>
  <c r="D196" i="3"/>
  <c r="F196" i="3"/>
  <c r="J196" i="3" s="1"/>
  <c r="G196" i="3"/>
  <c r="B197" i="3"/>
  <c r="C197" i="3"/>
  <c r="D197" i="3"/>
  <c r="F197" i="3"/>
  <c r="G197" i="3"/>
  <c r="B198" i="3"/>
  <c r="C198" i="3"/>
  <c r="D198" i="3"/>
  <c r="F198" i="3"/>
  <c r="J198" i="3" s="1"/>
  <c r="G198" i="3"/>
  <c r="B199" i="3"/>
  <c r="C199" i="3"/>
  <c r="D199" i="3"/>
  <c r="F199" i="3"/>
  <c r="J199" i="3" s="1"/>
  <c r="G199" i="3"/>
  <c r="B200" i="3"/>
  <c r="C200" i="3"/>
  <c r="D200" i="3"/>
  <c r="F200" i="3"/>
  <c r="J200" i="3" s="1"/>
  <c r="G200" i="3"/>
  <c r="B201" i="3"/>
  <c r="C201" i="3"/>
  <c r="D201" i="3"/>
  <c r="F201" i="3"/>
  <c r="G201" i="3"/>
  <c r="B202" i="3"/>
  <c r="C202" i="3"/>
  <c r="D202" i="3"/>
  <c r="F202" i="3"/>
  <c r="J202" i="3" s="1"/>
  <c r="G202" i="3"/>
  <c r="B203" i="3"/>
  <c r="C203" i="3"/>
  <c r="D203" i="3"/>
  <c r="F203" i="3"/>
  <c r="J203" i="3" s="1"/>
  <c r="G203" i="3"/>
  <c r="B204" i="3"/>
  <c r="C204" i="3"/>
  <c r="D204" i="3"/>
  <c r="F204" i="3"/>
  <c r="J204" i="3" s="1"/>
  <c r="G204" i="3"/>
  <c r="B205" i="3"/>
  <c r="C205" i="3"/>
  <c r="D205" i="3"/>
  <c r="F205" i="3"/>
  <c r="G205" i="3"/>
  <c r="B206" i="3"/>
  <c r="C206" i="3"/>
  <c r="D206" i="3"/>
  <c r="F206" i="3"/>
  <c r="J206" i="3" s="1"/>
  <c r="G206" i="3"/>
  <c r="B207" i="3"/>
  <c r="C207" i="3"/>
  <c r="D207" i="3"/>
  <c r="F207" i="3"/>
  <c r="J207" i="3" s="1"/>
  <c r="G207" i="3"/>
  <c r="B208" i="3"/>
  <c r="C208" i="3"/>
  <c r="D208" i="3"/>
  <c r="F208" i="3"/>
  <c r="J208" i="3" s="1"/>
  <c r="G208" i="3"/>
  <c r="B209" i="3"/>
  <c r="C209" i="3"/>
  <c r="D209" i="3"/>
  <c r="F209" i="3"/>
  <c r="G209" i="3"/>
  <c r="B210" i="3"/>
  <c r="C210" i="3"/>
  <c r="D210" i="3"/>
  <c r="F210" i="3"/>
  <c r="J210" i="3" s="1"/>
  <c r="G210" i="3"/>
  <c r="B211" i="3"/>
  <c r="C211" i="3"/>
  <c r="D211" i="3"/>
  <c r="F211" i="3"/>
  <c r="J211" i="3" s="1"/>
  <c r="G211" i="3"/>
  <c r="B212" i="3"/>
  <c r="C212" i="3"/>
  <c r="D212" i="3"/>
  <c r="F212" i="3"/>
  <c r="J212" i="3" s="1"/>
  <c r="G212" i="3"/>
  <c r="B213" i="3"/>
  <c r="C213" i="3"/>
  <c r="D213" i="3"/>
  <c r="F213" i="3"/>
  <c r="G213" i="3"/>
  <c r="B214" i="3"/>
  <c r="C214" i="3"/>
  <c r="D214" i="3"/>
  <c r="F214" i="3"/>
  <c r="J214" i="3" s="1"/>
  <c r="G214" i="3"/>
  <c r="B215" i="3"/>
  <c r="C215" i="3"/>
  <c r="D215" i="3"/>
  <c r="F215" i="3"/>
  <c r="J215" i="3" s="1"/>
  <c r="G215" i="3"/>
  <c r="B216" i="3"/>
  <c r="C216" i="3"/>
  <c r="D216" i="3"/>
  <c r="F216" i="3"/>
  <c r="J216" i="3" s="1"/>
  <c r="G216" i="3"/>
  <c r="B217" i="3"/>
  <c r="C217" i="3"/>
  <c r="D217" i="3"/>
  <c r="F217" i="3"/>
  <c r="G217" i="3"/>
  <c r="B218" i="3"/>
  <c r="C218" i="3"/>
  <c r="D218" i="3"/>
  <c r="F218" i="3"/>
  <c r="J218" i="3" s="1"/>
  <c r="G218" i="3"/>
  <c r="B219" i="3"/>
  <c r="C219" i="3"/>
  <c r="D219" i="3"/>
  <c r="F219" i="3"/>
  <c r="J219" i="3" s="1"/>
  <c r="G219" i="3"/>
  <c r="B220" i="3"/>
  <c r="C220" i="3"/>
  <c r="D220" i="3"/>
  <c r="F220" i="3"/>
  <c r="J220" i="3" s="1"/>
  <c r="G220" i="3"/>
  <c r="B221" i="3"/>
  <c r="C221" i="3"/>
  <c r="D221" i="3"/>
  <c r="F221" i="3"/>
  <c r="G221" i="3"/>
  <c r="B222" i="3"/>
  <c r="C222" i="3"/>
  <c r="D222" i="3"/>
  <c r="F222" i="3"/>
  <c r="J222" i="3" s="1"/>
  <c r="G222" i="3"/>
  <c r="B223" i="3"/>
  <c r="C223" i="3"/>
  <c r="D223" i="3"/>
  <c r="F223" i="3"/>
  <c r="J223" i="3" s="1"/>
  <c r="G223" i="3"/>
  <c r="B224" i="3"/>
  <c r="C224" i="3"/>
  <c r="D224" i="3"/>
  <c r="F224" i="3"/>
  <c r="J224" i="3" s="1"/>
  <c r="G224" i="3"/>
  <c r="B225" i="3"/>
  <c r="C225" i="3"/>
  <c r="D225" i="3"/>
  <c r="F225" i="3"/>
  <c r="G225" i="3"/>
  <c r="B226" i="3"/>
  <c r="C226" i="3"/>
  <c r="D226" i="3"/>
  <c r="F226" i="3"/>
  <c r="J226" i="3" s="1"/>
  <c r="G226" i="3"/>
  <c r="B227" i="3"/>
  <c r="C227" i="3"/>
  <c r="D227" i="3"/>
  <c r="F227" i="3"/>
  <c r="J227" i="3" s="1"/>
  <c r="G227" i="3"/>
  <c r="B228" i="3"/>
  <c r="C228" i="3"/>
  <c r="D228" i="3"/>
  <c r="F228" i="3"/>
  <c r="J228" i="3" s="1"/>
  <c r="G228" i="3"/>
  <c r="B229" i="3"/>
  <c r="C229" i="3"/>
  <c r="D229" i="3"/>
  <c r="F229" i="3"/>
  <c r="G229" i="3"/>
  <c r="B230" i="3"/>
  <c r="C230" i="3"/>
  <c r="D230" i="3"/>
  <c r="F230" i="3"/>
  <c r="J230" i="3" s="1"/>
  <c r="G230" i="3"/>
  <c r="B231" i="3"/>
  <c r="C231" i="3"/>
  <c r="D231" i="3"/>
  <c r="F231" i="3"/>
  <c r="J231" i="3" s="1"/>
  <c r="G231" i="3"/>
  <c r="B232" i="3"/>
  <c r="C232" i="3"/>
  <c r="D232" i="3"/>
  <c r="F232" i="3"/>
  <c r="J232" i="3" s="1"/>
  <c r="G232" i="3"/>
  <c r="B233" i="3"/>
  <c r="C233" i="3"/>
  <c r="D233" i="3"/>
  <c r="F233" i="3"/>
  <c r="G233" i="3"/>
  <c r="B234" i="3"/>
  <c r="C234" i="3"/>
  <c r="D234" i="3"/>
  <c r="F234" i="3"/>
  <c r="J234" i="3" s="1"/>
  <c r="G234" i="3"/>
  <c r="B235" i="3"/>
  <c r="C235" i="3"/>
  <c r="D235" i="3"/>
  <c r="F235" i="3"/>
  <c r="J235" i="3" s="1"/>
  <c r="G235" i="3"/>
  <c r="B236" i="3"/>
  <c r="C236" i="3"/>
  <c r="D236" i="3"/>
  <c r="F236" i="3"/>
  <c r="J236" i="3" s="1"/>
  <c r="G236" i="3"/>
  <c r="B237" i="3"/>
  <c r="C237" i="3"/>
  <c r="D237" i="3"/>
  <c r="F237" i="3"/>
  <c r="G237" i="3"/>
  <c r="B238" i="3"/>
  <c r="C238" i="3"/>
  <c r="D238" i="3"/>
  <c r="F238" i="3"/>
  <c r="J238" i="3" s="1"/>
  <c r="G238" i="3"/>
  <c r="B239" i="3"/>
  <c r="C239" i="3"/>
  <c r="D239" i="3"/>
  <c r="F239" i="3"/>
  <c r="J239" i="3" s="1"/>
  <c r="G239" i="3"/>
  <c r="B240" i="3"/>
  <c r="C240" i="3"/>
  <c r="D240" i="3"/>
  <c r="F240" i="3"/>
  <c r="J240" i="3" s="1"/>
  <c r="G240" i="3"/>
  <c r="B241" i="3"/>
  <c r="C241" i="3"/>
  <c r="D241" i="3"/>
  <c r="F241" i="3"/>
  <c r="G241" i="3"/>
  <c r="B242" i="3"/>
  <c r="C242" i="3"/>
  <c r="D242" i="3"/>
  <c r="F242" i="3"/>
  <c r="J242" i="3" s="1"/>
  <c r="G242" i="3"/>
  <c r="B243" i="3"/>
  <c r="C243" i="3"/>
  <c r="D243" i="3"/>
  <c r="F243" i="3"/>
  <c r="J243" i="3" s="1"/>
  <c r="G243" i="3"/>
  <c r="B244" i="3"/>
  <c r="C244" i="3"/>
  <c r="D244" i="3"/>
  <c r="F244" i="3"/>
  <c r="J244" i="3" s="1"/>
  <c r="G244" i="3"/>
  <c r="B245" i="3"/>
  <c r="C245" i="3"/>
  <c r="D245" i="3"/>
  <c r="F245" i="3"/>
  <c r="G245" i="3"/>
  <c r="B246" i="3"/>
  <c r="C246" i="3"/>
  <c r="D246" i="3"/>
  <c r="F246" i="3"/>
  <c r="J246" i="3" s="1"/>
  <c r="G246" i="3"/>
  <c r="B247" i="3"/>
  <c r="C247" i="3"/>
  <c r="D247" i="3"/>
  <c r="F247" i="3"/>
  <c r="J247" i="3" s="1"/>
  <c r="G247" i="3"/>
  <c r="B248" i="3"/>
  <c r="C248" i="3"/>
  <c r="D248" i="3"/>
  <c r="F248" i="3"/>
  <c r="J248" i="3" s="1"/>
  <c r="G248" i="3"/>
  <c r="B249" i="3"/>
  <c r="C249" i="3"/>
  <c r="D249" i="3"/>
  <c r="F249" i="3"/>
  <c r="G249" i="3"/>
  <c r="B250" i="3"/>
  <c r="C250" i="3"/>
  <c r="D250" i="3"/>
  <c r="F250" i="3"/>
  <c r="J250" i="3" s="1"/>
  <c r="G250" i="3"/>
  <c r="B251" i="3"/>
  <c r="C251" i="3"/>
  <c r="D251" i="3"/>
  <c r="F251" i="3"/>
  <c r="J251" i="3" s="1"/>
  <c r="G251" i="3"/>
  <c r="B252" i="3"/>
  <c r="C252" i="3"/>
  <c r="D252" i="3"/>
  <c r="F252" i="3"/>
  <c r="J252" i="3" s="1"/>
  <c r="G252" i="3"/>
  <c r="B253" i="3"/>
  <c r="C253" i="3"/>
  <c r="D253" i="3"/>
  <c r="F253" i="3"/>
  <c r="G253" i="3"/>
  <c r="B254" i="3"/>
  <c r="C254" i="3"/>
  <c r="D254" i="3"/>
  <c r="F254" i="3"/>
  <c r="J254" i="3" s="1"/>
  <c r="G254" i="3"/>
  <c r="B255" i="3"/>
  <c r="C255" i="3"/>
  <c r="D255" i="3"/>
  <c r="F255" i="3"/>
  <c r="J255" i="3" s="1"/>
  <c r="G255" i="3"/>
  <c r="B256" i="3"/>
  <c r="C256" i="3"/>
  <c r="D256" i="3"/>
  <c r="F256" i="3"/>
  <c r="J256" i="3" s="1"/>
  <c r="G256" i="3"/>
  <c r="B257" i="3"/>
  <c r="C257" i="3"/>
  <c r="D257" i="3"/>
  <c r="F257" i="3"/>
  <c r="G257" i="3"/>
  <c r="B258" i="3"/>
  <c r="C258" i="3"/>
  <c r="D258" i="3"/>
  <c r="F258" i="3"/>
  <c r="J258" i="3" s="1"/>
  <c r="G258" i="3"/>
  <c r="B259" i="3"/>
  <c r="C259" i="3"/>
  <c r="D259" i="3"/>
  <c r="F259" i="3"/>
  <c r="J259" i="3" s="1"/>
  <c r="G259" i="3"/>
  <c r="B260" i="3"/>
  <c r="C260" i="3"/>
  <c r="D260" i="3"/>
  <c r="F260" i="3"/>
  <c r="J260" i="3" s="1"/>
  <c r="G260" i="3"/>
  <c r="B261" i="3"/>
  <c r="C261" i="3"/>
  <c r="D261" i="3"/>
  <c r="F261" i="3"/>
  <c r="G261" i="3"/>
  <c r="B262" i="3"/>
  <c r="C262" i="3"/>
  <c r="D262" i="3"/>
  <c r="F262" i="3"/>
  <c r="J262" i="3" s="1"/>
  <c r="G262" i="3"/>
  <c r="B263" i="3"/>
  <c r="C263" i="3"/>
  <c r="D263" i="3"/>
  <c r="F263" i="3"/>
  <c r="J263" i="3" s="1"/>
  <c r="G263" i="3"/>
  <c r="B264" i="3"/>
  <c r="C264" i="3"/>
  <c r="D264" i="3"/>
  <c r="F264" i="3"/>
  <c r="J264" i="3" s="1"/>
  <c r="G264" i="3"/>
  <c r="B265" i="3"/>
  <c r="C265" i="3"/>
  <c r="D265" i="3"/>
  <c r="F265" i="3"/>
  <c r="G265" i="3"/>
  <c r="B266" i="3"/>
  <c r="C266" i="3"/>
  <c r="D266" i="3"/>
  <c r="F266" i="3"/>
  <c r="J266" i="3" s="1"/>
  <c r="G266" i="3"/>
  <c r="B267" i="3"/>
  <c r="C267" i="3"/>
  <c r="D267" i="3"/>
  <c r="F267" i="3"/>
  <c r="J267" i="3" s="1"/>
  <c r="G267" i="3"/>
  <c r="B268" i="3"/>
  <c r="C268" i="3"/>
  <c r="D268" i="3"/>
  <c r="F268" i="3"/>
  <c r="J268" i="3" s="1"/>
  <c r="G268" i="3"/>
  <c r="B269" i="3"/>
  <c r="C269" i="3"/>
  <c r="D269" i="3"/>
  <c r="F269" i="3"/>
  <c r="G269" i="3"/>
  <c r="B270" i="3"/>
  <c r="C270" i="3"/>
  <c r="D270" i="3"/>
  <c r="F270" i="3"/>
  <c r="J270" i="3" s="1"/>
  <c r="G270" i="3"/>
  <c r="B271" i="3"/>
  <c r="C271" i="3"/>
  <c r="D271" i="3"/>
  <c r="F271" i="3"/>
  <c r="J271" i="3" s="1"/>
  <c r="G271" i="3"/>
  <c r="B272" i="3"/>
  <c r="C272" i="3"/>
  <c r="D272" i="3"/>
  <c r="F272" i="3"/>
  <c r="J272" i="3" s="1"/>
  <c r="G272" i="3"/>
  <c r="B273" i="3"/>
  <c r="C273" i="3"/>
  <c r="D273" i="3"/>
  <c r="F273" i="3"/>
  <c r="G273" i="3"/>
  <c r="B274" i="3"/>
  <c r="C274" i="3"/>
  <c r="D274" i="3"/>
  <c r="F274" i="3"/>
  <c r="J274" i="3" s="1"/>
  <c r="G274" i="3"/>
  <c r="B275" i="3"/>
  <c r="C275" i="3"/>
  <c r="D275" i="3"/>
  <c r="F275" i="3"/>
  <c r="J275" i="3" s="1"/>
  <c r="G275" i="3"/>
  <c r="B276" i="3"/>
  <c r="C276" i="3"/>
  <c r="D276" i="3"/>
  <c r="F276" i="3"/>
  <c r="J276" i="3" s="1"/>
  <c r="G276" i="3"/>
  <c r="B277" i="3"/>
  <c r="C277" i="3"/>
  <c r="D277" i="3"/>
  <c r="F277" i="3"/>
  <c r="G277" i="3"/>
  <c r="B278" i="3"/>
  <c r="C278" i="3"/>
  <c r="D278" i="3"/>
  <c r="F278" i="3"/>
  <c r="J278" i="3" s="1"/>
  <c r="G278" i="3"/>
  <c r="B279" i="3"/>
  <c r="C279" i="3"/>
  <c r="D279" i="3"/>
  <c r="F279" i="3"/>
  <c r="J279" i="3" s="1"/>
  <c r="G279" i="3"/>
  <c r="B280" i="3"/>
  <c r="C280" i="3"/>
  <c r="D280" i="3"/>
  <c r="F280" i="3"/>
  <c r="J280" i="3" s="1"/>
  <c r="G280" i="3"/>
  <c r="B281" i="3"/>
  <c r="C281" i="3"/>
  <c r="D281" i="3"/>
  <c r="F281" i="3"/>
  <c r="G281" i="3"/>
  <c r="B282" i="3"/>
  <c r="C282" i="3"/>
  <c r="D282" i="3"/>
  <c r="F282" i="3"/>
  <c r="J282" i="3" s="1"/>
  <c r="G282" i="3"/>
  <c r="B283" i="3"/>
  <c r="C283" i="3"/>
  <c r="D283" i="3"/>
  <c r="F283" i="3"/>
  <c r="J283" i="3" s="1"/>
  <c r="G283" i="3"/>
  <c r="B284" i="3"/>
  <c r="C284" i="3"/>
  <c r="D284" i="3"/>
  <c r="F284" i="3"/>
  <c r="G284" i="3"/>
  <c r="C2" i="3"/>
  <c r="D2" i="3"/>
  <c r="F2" i="3"/>
  <c r="G2" i="3"/>
  <c r="B2" i="3"/>
  <c r="J284" i="3" l="1"/>
  <c r="J273" i="3"/>
  <c r="J257" i="3"/>
  <c r="J245" i="3"/>
  <c r="J225" i="3"/>
  <c r="J209" i="3"/>
  <c r="J193" i="3"/>
  <c r="J181" i="3"/>
  <c r="J145" i="3"/>
  <c r="C2" i="5"/>
  <c r="B5" i="4"/>
  <c r="B2" i="4"/>
  <c r="J277" i="3"/>
  <c r="J233" i="3"/>
  <c r="J217" i="3"/>
  <c r="J165" i="3"/>
  <c r="J153" i="3"/>
  <c r="J261" i="3"/>
  <c r="J249" i="3"/>
  <c r="J221" i="3"/>
  <c r="J205" i="3"/>
  <c r="J189" i="3"/>
  <c r="J177" i="3"/>
  <c r="J169" i="3"/>
  <c r="J149" i="3"/>
  <c r="J269" i="3"/>
  <c r="J281" i="3"/>
  <c r="J253" i="3"/>
  <c r="J237" i="3"/>
  <c r="J213" i="3"/>
  <c r="J201" i="3"/>
  <c r="J185" i="3"/>
  <c r="J161" i="3"/>
  <c r="J2" i="3"/>
  <c r="J265" i="3"/>
  <c r="J241" i="3"/>
  <c r="J229" i="3"/>
  <c r="J197" i="3"/>
  <c r="J173" i="3"/>
  <c r="J157" i="3"/>
  <c r="E3" i="2"/>
  <c r="E4" i="2"/>
  <c r="E3" i="3" s="1"/>
  <c r="E5" i="2"/>
  <c r="E4" i="3" s="1"/>
  <c r="E6" i="2"/>
  <c r="E5" i="3" s="1"/>
  <c r="E7" i="2"/>
  <c r="E8" i="2"/>
  <c r="E9" i="2"/>
  <c r="E8" i="3" s="1"/>
  <c r="E10" i="2"/>
  <c r="E9" i="3" s="1"/>
  <c r="E11" i="2"/>
  <c r="E12" i="2"/>
  <c r="E11" i="3" s="1"/>
  <c r="E13" i="2"/>
  <c r="E12" i="3" s="1"/>
  <c r="E14" i="2"/>
  <c r="E13" i="3" s="1"/>
  <c r="E15" i="2"/>
  <c r="E16" i="2"/>
  <c r="E17" i="2"/>
  <c r="E16" i="3" s="1"/>
  <c r="E18" i="2"/>
  <c r="E17" i="3" s="1"/>
  <c r="E19" i="2"/>
  <c r="E20" i="2"/>
  <c r="E19" i="3" s="1"/>
  <c r="E21" i="2"/>
  <c r="E20" i="3" s="1"/>
  <c r="E22" i="2"/>
  <c r="E21" i="3" s="1"/>
  <c r="E23" i="2"/>
  <c r="E24" i="2"/>
  <c r="E25" i="2"/>
  <c r="E24" i="3" s="1"/>
  <c r="E26" i="2"/>
  <c r="E25" i="3" s="1"/>
  <c r="E27" i="2"/>
  <c r="E28" i="2"/>
  <c r="E27" i="3" s="1"/>
  <c r="E29" i="2"/>
  <c r="E28" i="3" s="1"/>
  <c r="E30" i="2"/>
  <c r="E29" i="3" s="1"/>
  <c r="E31" i="2"/>
  <c r="E32" i="2"/>
  <c r="E33" i="2"/>
  <c r="E32" i="3" s="1"/>
  <c r="E34" i="2"/>
  <c r="E33" i="3" s="1"/>
  <c r="E35" i="2"/>
  <c r="E36" i="2"/>
  <c r="E35" i="3" s="1"/>
  <c r="E37" i="2"/>
  <c r="E36" i="3" s="1"/>
  <c r="E38" i="2"/>
  <c r="E37" i="3" s="1"/>
  <c r="E39" i="2"/>
  <c r="E40" i="2"/>
  <c r="E2" i="2"/>
  <c r="E34" i="3" l="1"/>
  <c r="E26" i="3"/>
  <c r="E18" i="3"/>
  <c r="E10" i="3"/>
  <c r="E2" i="3"/>
  <c r="E39" i="3"/>
  <c r="E31" i="3"/>
  <c r="E23" i="3"/>
  <c r="E15" i="3"/>
  <c r="E7" i="3"/>
  <c r="E38" i="3"/>
  <c r="E30" i="3"/>
  <c r="E22" i="3"/>
  <c r="E14" i="3"/>
  <c r="E6" i="3"/>
  <c r="B2" i="5"/>
  <c r="C3" i="5"/>
  <c r="B3" i="5"/>
  <c r="B4" i="5" s="1"/>
  <c r="E42" i="2"/>
  <c r="E43" i="2"/>
  <c r="E44" i="2"/>
  <c r="E43" i="3" s="1"/>
  <c r="E45" i="2"/>
  <c r="E46" i="2"/>
  <c r="E45" i="3" s="1"/>
  <c r="E47" i="2"/>
  <c r="E46" i="3" s="1"/>
  <c r="E48" i="2"/>
  <c r="E47" i="3" s="1"/>
  <c r="E49" i="2"/>
  <c r="E50" i="2"/>
  <c r="E49" i="3" s="1"/>
  <c r="E51" i="2"/>
  <c r="E52" i="2"/>
  <c r="E51" i="3" s="1"/>
  <c r="E53" i="2"/>
  <c r="E54" i="2"/>
  <c r="E53" i="3" s="1"/>
  <c r="E55" i="2"/>
  <c r="E54" i="3" s="1"/>
  <c r="E56" i="2"/>
  <c r="E55" i="3" s="1"/>
  <c r="E57" i="2"/>
  <c r="E58" i="2"/>
  <c r="E57" i="3" s="1"/>
  <c r="E59" i="2"/>
  <c r="E60" i="2"/>
  <c r="E59" i="3" s="1"/>
  <c r="E61" i="2"/>
  <c r="E62" i="2"/>
  <c r="E61" i="3" s="1"/>
  <c r="E63" i="2"/>
  <c r="E62" i="3" s="1"/>
  <c r="E64" i="2"/>
  <c r="E63" i="3" s="1"/>
  <c r="E65" i="2"/>
  <c r="E66" i="2"/>
  <c r="E65" i="3" s="1"/>
  <c r="E67" i="2"/>
  <c r="E68" i="2"/>
  <c r="E67" i="3" s="1"/>
  <c r="E69" i="2"/>
  <c r="E70" i="2"/>
  <c r="E69" i="3" s="1"/>
  <c r="E71" i="2"/>
  <c r="E70" i="3" s="1"/>
  <c r="E72" i="2"/>
  <c r="E71" i="3" s="1"/>
  <c r="E73" i="2"/>
  <c r="E74" i="2"/>
  <c r="E73" i="3" s="1"/>
  <c r="E75" i="2"/>
  <c r="E76" i="2"/>
  <c r="E75" i="3" s="1"/>
  <c r="E77" i="2"/>
  <c r="E78" i="2"/>
  <c r="E77" i="3" s="1"/>
  <c r="E79" i="2"/>
  <c r="E78" i="3" s="1"/>
  <c r="E80" i="2"/>
  <c r="E79" i="3" s="1"/>
  <c r="E81" i="2"/>
  <c r="E82" i="2"/>
  <c r="E81" i="3" s="1"/>
  <c r="E83" i="2"/>
  <c r="E84" i="2"/>
  <c r="E83" i="3" s="1"/>
  <c r="E85" i="2"/>
  <c r="E86" i="2"/>
  <c r="E85" i="3" s="1"/>
  <c r="E87" i="2"/>
  <c r="E86" i="3" s="1"/>
  <c r="E88" i="2"/>
  <c r="E87" i="3" s="1"/>
  <c r="E89" i="2"/>
  <c r="E90" i="2"/>
  <c r="E89" i="3" s="1"/>
  <c r="E91" i="2"/>
  <c r="E92" i="2"/>
  <c r="E91" i="3" s="1"/>
  <c r="E93" i="2"/>
  <c r="E94" i="2"/>
  <c r="E93" i="3" s="1"/>
  <c r="E95" i="2"/>
  <c r="E94" i="3" s="1"/>
  <c r="E96" i="2"/>
  <c r="E95" i="3" s="1"/>
  <c r="E97" i="2"/>
  <c r="E98" i="2"/>
  <c r="E97" i="3" s="1"/>
  <c r="E99" i="2"/>
  <c r="E100" i="2"/>
  <c r="E99" i="3" s="1"/>
  <c r="E101" i="2"/>
  <c r="E102" i="2"/>
  <c r="E101" i="3" s="1"/>
  <c r="E103" i="2"/>
  <c r="E102" i="3" s="1"/>
  <c r="E104" i="2"/>
  <c r="E103" i="3" s="1"/>
  <c r="E105" i="2"/>
  <c r="E106" i="2"/>
  <c r="E105" i="3" s="1"/>
  <c r="E107" i="2"/>
  <c r="E108" i="2"/>
  <c r="E107" i="3" s="1"/>
  <c r="E109" i="2"/>
  <c r="E110" i="2"/>
  <c r="E109" i="3" s="1"/>
  <c r="E111" i="2"/>
  <c r="E110" i="3" s="1"/>
  <c r="E112" i="2"/>
  <c r="E111" i="3" s="1"/>
  <c r="E113" i="2"/>
  <c r="E114" i="2"/>
  <c r="E113" i="3" s="1"/>
  <c r="E115" i="2"/>
  <c r="E116" i="2"/>
  <c r="E115" i="3" s="1"/>
  <c r="E117" i="2"/>
  <c r="E118" i="2"/>
  <c r="E117" i="3" s="1"/>
  <c r="E119" i="2"/>
  <c r="E118" i="3" s="1"/>
  <c r="E120" i="2"/>
  <c r="E119" i="3" s="1"/>
  <c r="E121" i="2"/>
  <c r="E122" i="2"/>
  <c r="E121" i="3" s="1"/>
  <c r="E123" i="2"/>
  <c r="E124" i="2"/>
  <c r="E123" i="3" s="1"/>
  <c r="E125" i="2"/>
  <c r="E126" i="2"/>
  <c r="E125" i="3" s="1"/>
  <c r="E127" i="2"/>
  <c r="E126" i="3" s="1"/>
  <c r="E128" i="2"/>
  <c r="E127" i="3" s="1"/>
  <c r="E129" i="2"/>
  <c r="E130" i="2"/>
  <c r="E129" i="3" s="1"/>
  <c r="E131" i="2"/>
  <c r="E132" i="2"/>
  <c r="E131" i="3" s="1"/>
  <c r="E133" i="2"/>
  <c r="E134" i="2"/>
  <c r="E133" i="3" s="1"/>
  <c r="E135" i="2"/>
  <c r="E134" i="3" s="1"/>
  <c r="E136" i="2"/>
  <c r="E135" i="3" s="1"/>
  <c r="E137" i="2"/>
  <c r="E138" i="2"/>
  <c r="E137" i="3" s="1"/>
  <c r="E139" i="2"/>
  <c r="E140" i="2"/>
  <c r="E139" i="3" s="1"/>
  <c r="E141" i="2"/>
  <c r="E142" i="2"/>
  <c r="E141" i="3" s="1"/>
  <c r="E143" i="2"/>
  <c r="E142" i="3" s="1"/>
  <c r="E144" i="2"/>
  <c r="E143" i="3" s="1"/>
  <c r="E145" i="2"/>
  <c r="E146" i="2"/>
  <c r="E145" i="3" s="1"/>
  <c r="E147" i="2"/>
  <c r="E148" i="2"/>
  <c r="E147" i="3" s="1"/>
  <c r="E149" i="2"/>
  <c r="E150" i="2"/>
  <c r="E149" i="3" s="1"/>
  <c r="E151" i="2"/>
  <c r="E150" i="3" s="1"/>
  <c r="E152" i="2"/>
  <c r="E151" i="3" s="1"/>
  <c r="E153" i="2"/>
  <c r="E154" i="2"/>
  <c r="E153" i="3" s="1"/>
  <c r="E155" i="2"/>
  <c r="E156" i="2"/>
  <c r="E155" i="3" s="1"/>
  <c r="E157" i="2"/>
  <c r="E158" i="2"/>
  <c r="E157" i="3" s="1"/>
  <c r="E159" i="2"/>
  <c r="E158" i="3" s="1"/>
  <c r="E160" i="2"/>
  <c r="E159" i="3" s="1"/>
  <c r="E161" i="2"/>
  <c r="E162" i="2"/>
  <c r="E161" i="3" s="1"/>
  <c r="E163" i="2"/>
  <c r="E164" i="2"/>
  <c r="E163" i="3" s="1"/>
  <c r="E165" i="2"/>
  <c r="E166" i="2"/>
  <c r="E165" i="3" s="1"/>
  <c r="E167" i="2"/>
  <c r="E166" i="3" s="1"/>
  <c r="E168" i="2"/>
  <c r="E167" i="3" s="1"/>
  <c r="E169" i="2"/>
  <c r="E170" i="2"/>
  <c r="E169" i="3" s="1"/>
  <c r="E171" i="2"/>
  <c r="E172" i="2"/>
  <c r="E171" i="3" s="1"/>
  <c r="E173" i="2"/>
  <c r="E174" i="2"/>
  <c r="E173" i="3" s="1"/>
  <c r="E175" i="2"/>
  <c r="E174" i="3" s="1"/>
  <c r="E176" i="2"/>
  <c r="E175" i="3" s="1"/>
  <c r="E177" i="2"/>
  <c r="E178" i="2"/>
  <c r="E177" i="3" s="1"/>
  <c r="E179" i="2"/>
  <c r="E180" i="2"/>
  <c r="E179" i="3" s="1"/>
  <c r="E181" i="2"/>
  <c r="E182" i="2"/>
  <c r="E181" i="3" s="1"/>
  <c r="E183" i="2"/>
  <c r="E182" i="3" s="1"/>
  <c r="E184" i="2"/>
  <c r="E183" i="3" s="1"/>
  <c r="E185" i="2"/>
  <c r="E186" i="2"/>
  <c r="E185" i="3" s="1"/>
  <c r="E187" i="2"/>
  <c r="E188" i="2"/>
  <c r="E187" i="3" s="1"/>
  <c r="E189" i="2"/>
  <c r="E190" i="2"/>
  <c r="E189" i="3" s="1"/>
  <c r="E191" i="2"/>
  <c r="E190" i="3" s="1"/>
  <c r="E192" i="2"/>
  <c r="E191" i="3" s="1"/>
  <c r="E193" i="2"/>
  <c r="E194" i="2"/>
  <c r="E193" i="3" s="1"/>
  <c r="E195" i="2"/>
  <c r="E196" i="2"/>
  <c r="E195" i="3" s="1"/>
  <c r="E197" i="2"/>
  <c r="E198" i="2"/>
  <c r="E197" i="3" s="1"/>
  <c r="E199" i="2"/>
  <c r="E198" i="3" s="1"/>
  <c r="E200" i="2"/>
  <c r="E199" i="3" s="1"/>
  <c r="E201" i="2"/>
  <c r="E202" i="2"/>
  <c r="E201" i="3" s="1"/>
  <c r="E203" i="2"/>
  <c r="E204" i="2"/>
  <c r="E203" i="3" s="1"/>
  <c r="E205" i="2"/>
  <c r="E206" i="2"/>
  <c r="E205" i="3" s="1"/>
  <c r="E207" i="2"/>
  <c r="E206" i="3" s="1"/>
  <c r="E208" i="2"/>
  <c r="E207" i="3" s="1"/>
  <c r="E209" i="2"/>
  <c r="E210" i="2"/>
  <c r="E209" i="3" s="1"/>
  <c r="E211" i="2"/>
  <c r="E212" i="2"/>
  <c r="E211" i="3" s="1"/>
  <c r="E213" i="2"/>
  <c r="E214" i="2"/>
  <c r="E213" i="3" s="1"/>
  <c r="E215" i="2"/>
  <c r="E214" i="3" s="1"/>
  <c r="E216" i="2"/>
  <c r="E215" i="3" s="1"/>
  <c r="E217" i="2"/>
  <c r="E218" i="2"/>
  <c r="E217" i="3" s="1"/>
  <c r="E219" i="2"/>
  <c r="E220" i="2"/>
  <c r="E219" i="3" s="1"/>
  <c r="E221" i="2"/>
  <c r="E222" i="2"/>
  <c r="E221" i="3" s="1"/>
  <c r="E223" i="2"/>
  <c r="E222" i="3" s="1"/>
  <c r="E224" i="2"/>
  <c r="E223" i="3" s="1"/>
  <c r="E225" i="2"/>
  <c r="E226" i="2"/>
  <c r="E225" i="3" s="1"/>
  <c r="E227" i="2"/>
  <c r="E228" i="2"/>
  <c r="E227" i="3" s="1"/>
  <c r="E229" i="2"/>
  <c r="E230" i="2"/>
  <c r="E229" i="3" s="1"/>
  <c r="E231" i="2"/>
  <c r="E230" i="3" s="1"/>
  <c r="E232" i="2"/>
  <c r="E231" i="3" s="1"/>
  <c r="E233" i="2"/>
  <c r="E234" i="2"/>
  <c r="E233" i="3" s="1"/>
  <c r="E235" i="2"/>
  <c r="E236" i="2"/>
  <c r="E235" i="3" s="1"/>
  <c r="E237" i="2"/>
  <c r="E238" i="2"/>
  <c r="E237" i="3" s="1"/>
  <c r="E239" i="2"/>
  <c r="E238" i="3" s="1"/>
  <c r="E240" i="2"/>
  <c r="E239" i="3" s="1"/>
  <c r="E241" i="2"/>
  <c r="E242" i="2"/>
  <c r="E241" i="3" s="1"/>
  <c r="E243" i="2"/>
  <c r="E244" i="2"/>
  <c r="E243" i="3" s="1"/>
  <c r="E245" i="2"/>
  <c r="E246" i="2"/>
  <c r="E245" i="3" s="1"/>
  <c r="E247" i="2"/>
  <c r="E246" i="3" s="1"/>
  <c r="E248" i="2"/>
  <c r="E247" i="3" s="1"/>
  <c r="E249" i="2"/>
  <c r="E250" i="2"/>
  <c r="E249" i="3" s="1"/>
  <c r="E251" i="2"/>
  <c r="E252" i="2"/>
  <c r="E251" i="3" s="1"/>
  <c r="E253" i="2"/>
  <c r="E254" i="2"/>
  <c r="E253" i="3" s="1"/>
  <c r="E255" i="2"/>
  <c r="E254" i="3" s="1"/>
  <c r="E256" i="2"/>
  <c r="E255" i="3" s="1"/>
  <c r="E257" i="2"/>
  <c r="E258" i="2"/>
  <c r="E257" i="3" s="1"/>
  <c r="E259" i="2"/>
  <c r="E260" i="2"/>
  <c r="E259" i="3" s="1"/>
  <c r="E261" i="2"/>
  <c r="E262" i="2"/>
  <c r="E261" i="3" s="1"/>
  <c r="E263" i="2"/>
  <c r="E262" i="3" s="1"/>
  <c r="E264" i="2"/>
  <c r="E263" i="3" s="1"/>
  <c r="E265" i="2"/>
  <c r="E266" i="2"/>
  <c r="E265" i="3" s="1"/>
  <c r="E267" i="2"/>
  <c r="E268" i="2"/>
  <c r="E267" i="3" s="1"/>
  <c r="E269" i="2"/>
  <c r="E270" i="2"/>
  <c r="E269" i="3" s="1"/>
  <c r="E271" i="2"/>
  <c r="E270" i="3" s="1"/>
  <c r="E272" i="2"/>
  <c r="E271" i="3" s="1"/>
  <c r="E273" i="2"/>
  <c r="E274" i="2"/>
  <c r="E273" i="3" s="1"/>
  <c r="E275" i="2"/>
  <c r="E276" i="2"/>
  <c r="E275" i="3" s="1"/>
  <c r="E277" i="2"/>
  <c r="E278" i="2"/>
  <c r="E277" i="3" s="1"/>
  <c r="E279" i="2"/>
  <c r="E278" i="3" s="1"/>
  <c r="E280" i="2"/>
  <c r="E279" i="3" s="1"/>
  <c r="E281" i="2"/>
  <c r="E282" i="2"/>
  <c r="E281" i="3" s="1"/>
  <c r="E283" i="2"/>
  <c r="E284" i="2"/>
  <c r="E283" i="3" s="1"/>
  <c r="E285" i="2"/>
  <c r="E41" i="2"/>
  <c r="E40" i="3" s="1"/>
  <c r="C4" i="5" l="1"/>
  <c r="E284" i="3"/>
  <c r="E276" i="3"/>
  <c r="E268" i="3"/>
  <c r="E260" i="3"/>
  <c r="E252" i="3"/>
  <c r="E244" i="3"/>
  <c r="E236" i="3"/>
  <c r="E228" i="3"/>
  <c r="E220" i="3"/>
  <c r="E212" i="3"/>
  <c r="E204" i="3"/>
  <c r="E196" i="3"/>
  <c r="E188" i="3"/>
  <c r="E180" i="3"/>
  <c r="E172" i="3"/>
  <c r="E164" i="3"/>
  <c r="E156" i="3"/>
  <c r="E148" i="3"/>
  <c r="E140" i="3"/>
  <c r="E132" i="3"/>
  <c r="E124" i="3"/>
  <c r="E116" i="3"/>
  <c r="E108" i="3"/>
  <c r="E100" i="3"/>
  <c r="E92" i="3"/>
  <c r="E84" i="3"/>
  <c r="E76" i="3"/>
  <c r="E68" i="3"/>
  <c r="E60" i="3"/>
  <c r="E52" i="3"/>
  <c r="E44" i="3"/>
  <c r="D2" i="5"/>
  <c r="F7" i="5" s="1"/>
  <c r="E282" i="3"/>
  <c r="E274" i="3"/>
  <c r="E266" i="3"/>
  <c r="E258" i="3"/>
  <c r="E250" i="3"/>
  <c r="E242" i="3"/>
  <c r="E234" i="3"/>
  <c r="E226" i="3"/>
  <c r="E218" i="3"/>
  <c r="E210" i="3"/>
  <c r="E202" i="3"/>
  <c r="E194" i="3"/>
  <c r="E186" i="3"/>
  <c r="E178" i="3"/>
  <c r="E170" i="3"/>
  <c r="E162" i="3"/>
  <c r="E154" i="3"/>
  <c r="E146" i="3"/>
  <c r="E138" i="3"/>
  <c r="E130" i="3"/>
  <c r="E122" i="3"/>
  <c r="E114" i="3"/>
  <c r="E106" i="3"/>
  <c r="E98" i="3"/>
  <c r="E90" i="3"/>
  <c r="E82" i="3"/>
  <c r="E74" i="3"/>
  <c r="E66" i="3"/>
  <c r="E58" i="3"/>
  <c r="E50" i="3"/>
  <c r="E42" i="3"/>
  <c r="D3" i="5" s="1"/>
  <c r="E41" i="3"/>
  <c r="C5" i="4" s="1"/>
  <c r="E2" i="4" s="1" a="1"/>
  <c r="E280" i="3"/>
  <c r="E272" i="3"/>
  <c r="E264" i="3"/>
  <c r="E256" i="3"/>
  <c r="E248" i="3"/>
  <c r="E240" i="3"/>
  <c r="E232" i="3"/>
  <c r="E224" i="3"/>
  <c r="E216" i="3"/>
  <c r="E208" i="3"/>
  <c r="E200" i="3"/>
  <c r="E192" i="3"/>
  <c r="E184" i="3"/>
  <c r="E176" i="3"/>
  <c r="E168" i="3"/>
  <c r="E160" i="3"/>
  <c r="E152" i="3"/>
  <c r="E144" i="3"/>
  <c r="E136" i="3"/>
  <c r="E128" i="3"/>
  <c r="E120" i="3"/>
  <c r="E112" i="3"/>
  <c r="E104" i="3"/>
  <c r="E96" i="3"/>
  <c r="E88" i="3"/>
  <c r="E80" i="3"/>
  <c r="E72" i="3"/>
  <c r="E64" i="3"/>
  <c r="E56" i="3"/>
  <c r="E48" i="3"/>
  <c r="D4" i="5" l="1"/>
  <c r="F8" i="5"/>
  <c r="E2" i="4"/>
  <c r="G9" i="4"/>
  <c r="C3" i="4"/>
  <c r="D8" i="5"/>
  <c r="E8" i="5" s="1"/>
  <c r="D7" i="5"/>
  <c r="E7" i="5" s="1"/>
  <c r="D27" i="4" l="1" a="1"/>
  <c r="D27" i="4" s="1"/>
  <c r="E27" i="4" s="1"/>
  <c r="D28" i="4" a="1"/>
  <c r="D28" i="4" s="1"/>
  <c r="E28" i="4" s="1"/>
  <c r="D26" i="4" a="1"/>
  <c r="D26" i="4" s="1"/>
  <c r="E26" i="4" s="1"/>
  <c r="D29" i="4" a="1"/>
  <c r="D29" i="4" s="1"/>
  <c r="E29" i="4" s="1"/>
  <c r="D31" i="4" a="1"/>
  <c r="D31" i="4" s="1"/>
  <c r="E31" i="4" s="1"/>
  <c r="B8" i="4" a="1"/>
  <c r="D30" i="4" a="1"/>
  <c r="D30" i="4" s="1"/>
  <c r="E30" i="4" s="1"/>
  <c r="D32" i="4" a="1"/>
  <c r="D32" i="4" s="1"/>
  <c r="E32" i="4" s="1"/>
  <c r="B12" i="4" a="1"/>
  <c r="D33" i="4" a="1"/>
  <c r="D33" i="4" s="1"/>
  <c r="E33" i="4" s="1"/>
  <c r="D34" i="4" a="1"/>
  <c r="D34" i="4" s="1"/>
  <c r="E34" i="4" s="1"/>
  <c r="D36" i="4" a="1"/>
  <c r="D36" i="4" s="1"/>
  <c r="E36" i="4" s="1"/>
  <c r="G8" i="4"/>
  <c r="B17" i="4" a="1"/>
  <c r="B8" i="4" l="1"/>
  <c r="C8" i="4"/>
  <c r="C9" i="4"/>
  <c r="B9" i="4"/>
  <c r="E19" i="4"/>
  <c r="B19" i="4"/>
  <c r="C17" i="4"/>
  <c r="B20" i="4"/>
  <c r="C19" i="4"/>
  <c r="D19" i="4"/>
  <c r="D20" i="4"/>
  <c r="D17" i="4"/>
  <c r="B17" i="4"/>
  <c r="B18" i="4"/>
  <c r="D18" i="4"/>
  <c r="E20" i="4"/>
  <c r="C18" i="4"/>
  <c r="E18" i="4"/>
  <c r="E17" i="4"/>
  <c r="C20" i="4"/>
  <c r="B12" i="4"/>
  <c r="C14" i="4"/>
  <c r="C13" i="4"/>
  <c r="B13" i="4"/>
  <c r="B14" i="4"/>
  <c r="D14" i="4"/>
  <c r="D13" i="4"/>
  <c r="C12" i="4"/>
  <c r="D12" i="4"/>
  <c r="H12" i="4" l="1" a="1"/>
  <c r="H17" i="4" a="1"/>
  <c r="H18" i="4" s="1"/>
  <c r="H12" i="4"/>
  <c r="B25" i="4" s="1" a="1"/>
  <c r="H14" i="4"/>
  <c r="H13" i="4"/>
  <c r="H8" i="4" a="1"/>
  <c r="H19" i="4" l="1"/>
  <c r="H17" i="4"/>
  <c r="H20" i="4"/>
  <c r="B25" i="4"/>
  <c r="C25" i="4"/>
  <c r="H9" i="4"/>
  <c r="H8" i="4"/>
  <c r="I8" i="4" s="1"/>
  <c r="I9" i="4" l="1"/>
  <c r="B35" i="4" s="1" a="1"/>
  <c r="F25" i="4"/>
  <c r="D25" i="4" a="1"/>
  <c r="D25" i="4" s="1"/>
  <c r="E25" i="4" s="1"/>
  <c r="C35" i="4" l="1"/>
  <c r="B35" i="4"/>
  <c r="D35" i="4" l="1" a="1"/>
  <c r="D35" i="4" s="1"/>
  <c r="E35" i="4" s="1"/>
  <c r="H27" i="4" s="1"/>
  <c r="F35" i="4"/>
  <c r="I27" i="4" l="1"/>
  <c r="C22" i="4"/>
  <c r="F26" i="4" s="1"/>
  <c r="F27" i="4" s="1"/>
  <c r="F28" i="4" s="1"/>
  <c r="F29" i="4" s="1"/>
  <c r="F30" i="4" s="1"/>
  <c r="F31" i="4" s="1"/>
  <c r="F32" i="4" s="1"/>
  <c r="F33" i="4" s="1"/>
  <c r="F34" i="4" s="1"/>
  <c r="F36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<sst xmlns="http://schemas.openxmlformats.org/spreadsheetml/2006/main" count="324" uniqueCount="113">
  <si>
    <t>Fechas</t>
  </si>
  <si>
    <t>FIX</t>
  </si>
  <si>
    <t>FACEBOOK USD</t>
  </si>
  <si>
    <t>WALMEX MXN</t>
  </si>
  <si>
    <t>FACEBOOK MXN</t>
  </si>
  <si>
    <t>IPC</t>
  </si>
  <si>
    <t>DJI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</si>
  <si>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</si>
  <si>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</si>
  <si>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</si>
  <si>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</si>
  <si>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</si>
  <si>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</si>
  <si>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</si>
  <si>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</si>
  <si>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</si>
  <si>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</si>
  <si>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</si>
  <si>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</si>
  <si>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</si>
  <si>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</si>
  <si>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</si>
  <si>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</si>
  <si>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</si>
  <si>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</si>
  <si>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</si>
  <si>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</si>
  <si>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</si>
  <si>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</si>
  <si>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</si>
  <si>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</si>
  <si>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</si>
  <si>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</si>
  <si>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</si>
  <si>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</si>
  <si>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</si>
  <si>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</si>
  <si>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</si>
  <si>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</si>
  <si>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</si>
  <si>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</si>
  <si>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</si>
  <si>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</si>
  <si>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</si>
  <si>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</si>
  <si>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</si>
  <si>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TasaProxy</t>
  </si>
  <si>
    <t>Wwalmex</t>
  </si>
  <si>
    <t>Wfacebook</t>
  </si>
  <si>
    <t>1</t>
  </si>
  <si>
    <t>Rendimientos</t>
  </si>
  <si>
    <t>rf</t>
  </si>
  <si>
    <t>rf (30/12/2020)</t>
  </si>
  <si>
    <t>rk-rf</t>
  </si>
  <si>
    <t>U</t>
  </si>
  <si>
    <t>WCM</t>
  </si>
  <si>
    <t>Sigma^-1</t>
  </si>
  <si>
    <t>Sigma1^-1</t>
  </si>
  <si>
    <t>B1</t>
  </si>
  <si>
    <t>WCMR</t>
  </si>
  <si>
    <t>Sigma2^-1</t>
  </si>
  <si>
    <t>B2</t>
  </si>
  <si>
    <t>WFE</t>
  </si>
  <si>
    <t>Portafolio</t>
  </si>
  <si>
    <t>CMR</t>
  </si>
  <si>
    <t>CM</t>
  </si>
  <si>
    <t>WALMEX</t>
  </si>
  <si>
    <t>FACEBOOK</t>
  </si>
  <si>
    <t>VARIANZA</t>
  </si>
  <si>
    <t>RIESGO</t>
  </si>
  <si>
    <t>RENDIMIENTO</t>
  </si>
  <si>
    <t>LMC</t>
  </si>
  <si>
    <t>Riesgo</t>
  </si>
  <si>
    <t>Rendimiento</t>
  </si>
  <si>
    <t>FACTOR</t>
  </si>
  <si>
    <t>Activos</t>
  </si>
  <si>
    <t>Cov(IPC,Activo}</t>
  </si>
  <si>
    <t>Beta Activo</t>
  </si>
  <si>
    <t>PROXI</t>
  </si>
  <si>
    <t>Beta Portafolio</t>
  </si>
  <si>
    <t>CAPM</t>
  </si>
  <si>
    <t>Rendimiento del Portafolio</t>
  </si>
  <si>
    <t>Covarianzas</t>
  </si>
  <si>
    <t>W:</t>
  </si>
  <si>
    <t>Pesos</t>
  </si>
  <si>
    <t>VaR CMR</t>
  </si>
  <si>
    <t>Alpha</t>
  </si>
  <si>
    <t>Estadistico</t>
  </si>
  <si>
    <t>1 Día</t>
  </si>
  <si>
    <t>Semana</t>
  </si>
  <si>
    <t>Mes</t>
  </si>
  <si>
    <t>Año</t>
  </si>
  <si>
    <t>Retorno</t>
  </si>
  <si>
    <t>Varianza</t>
  </si>
  <si>
    <t>VaR $</t>
  </si>
  <si>
    <t>VaR proba</t>
  </si>
  <si>
    <t>VaR MC</t>
  </si>
  <si>
    <t>VaR</t>
  </si>
  <si>
    <t>BackTesting</t>
  </si>
  <si>
    <t>Backtesting CMR</t>
  </si>
  <si>
    <t>Backtesting CM</t>
  </si>
  <si>
    <t>X = Excepciones</t>
  </si>
  <si>
    <t>p est</t>
  </si>
  <si>
    <t>Ho: 1 = alpha</t>
  </si>
  <si>
    <t>H1: q =! Alpha</t>
  </si>
  <si>
    <t>Excepciones ln</t>
  </si>
  <si>
    <t>VaR Delta-Normal</t>
  </si>
  <si>
    <t>H</t>
  </si>
  <si>
    <t>tu</t>
  </si>
  <si>
    <t>t-cuantil</t>
  </si>
  <si>
    <t>Rechazar Ho Si tu&gt;tcuantil</t>
  </si>
  <si>
    <t>El modelo de VaR no es adecuado</t>
  </si>
  <si>
    <t>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</si>
</sst>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41">
    <xf numFmtId="0" fontId="0" fillId="0" borderId="0" xfId="0"/>
    <xf numFmtId="14" fontId="0" fillId="0" borderId="0" xfId="0" applyNumberFormat="1"/>
    <xf numFmtId="0" fontId="0" fillId="0" borderId="3" xfId="0" applyBorder="1"/>
    <xf numFmtId="0" fontId="4" fillId="2" borderId="4" xfId="0" applyFont="1" applyFill="1" applyBorder="1" applyAlignment="1"/>
    <xf numFmtId="0" fontId="4" fillId="2" borderId="0" xfId="0" quotePrefix="1" applyFont="1" applyFill="1" applyAlignment="1">
      <alignment horizontal="center"/>
    </xf>
    <xf numFmtId="0" fontId="4" fillId="2" borderId="5" xfId="0" applyFont="1" applyFill="1" applyBorder="1" applyAlignment="1"/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3" borderId="3" xfId="0" applyFill="1" applyBorder="1"/>
    <xf numFmtId="0" fontId="0" fillId="7" borderId="0" xfId="0" applyFill="1" applyAlignment="1">
      <alignment horizontal="center"/>
    </xf>
    <xf numFmtId="1" fontId="0" fillId="3" borderId="3" xfId="0" applyNumberForma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3" borderId="0" xfId="0" applyFill="1"/>
    <xf numFmtId="0" fontId="3" fillId="8" borderId="1" xfId="2" applyFont="1" applyFill="1" applyAlignment="1">
      <alignment horizontal="center"/>
    </xf>
    <xf numFmtId="0" fontId="0" fillId="7" borderId="3" xfId="0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3" fillId="11" borderId="3" xfId="2" applyFont="1" applyFill="1" applyBorder="1" applyAlignment="1">
      <alignment horizontal="center"/>
    </xf>
    <xf numFmtId="0" fontId="3" fillId="10" borderId="3" xfId="2" applyFont="1" applyFill="1" applyBorder="1" applyAlignment="1">
      <alignment horizontal="center"/>
    </xf>
    <xf numFmtId="0" fontId="0" fillId="12" borderId="3" xfId="0" applyFill="1" applyBorder="1"/>
    <xf numFmtId="0" fontId="3" fillId="2" borderId="3" xfId="0" applyFont="1" applyFill="1" applyBorder="1" applyAlignment="1">
      <alignment horizontal="center"/>
    </xf>
    <xf numFmtId="14" fontId="3" fillId="2" borderId="3" xfId="0" applyNumberFormat="1" applyFont="1" applyFill="1" applyBorder="1" applyAlignment="1">
      <alignment horizontal="center"/>
    </xf>
    <xf numFmtId="0" fontId="4" fillId="13" borderId="3" xfId="0" applyFont="1" applyFill="1" applyBorder="1"/>
    <xf numFmtId="14" fontId="4" fillId="13" borderId="3" xfId="0" applyNumberFormat="1" applyFont="1" applyFill="1" applyBorder="1"/>
    <xf numFmtId="0" fontId="3" fillId="2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44" fontId="0" fillId="3" borderId="0" xfId="1" applyFont="1" applyFill="1"/>
    <xf numFmtId="0" fontId="4" fillId="13" borderId="0" xfId="0" applyFont="1" applyFill="1" applyAlignment="1">
      <alignment horizontal="center"/>
    </xf>
    <xf numFmtId="44" fontId="0" fillId="3" borderId="3" xfId="0" applyNumberFormat="1" applyFill="1" applyBorder="1"/>
    <xf numFmtId="0" fontId="0" fillId="11" borderId="6" xfId="0" applyFill="1" applyBorder="1" applyAlignment="1">
      <alignment horizontal="center"/>
    </xf>
    <xf numFmtId="14" fontId="3" fillId="2" borderId="7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3">
    <cellStyle name="Currency" xfId="1" builtinId="4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Frontera eficiente y LMC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6.169488708370556E-2"/>
          <c:y val="0.25526016454982969"/>
          <c:w val="0.91120377762806037"/>
          <c:h val="0.63998546545813628"/>
        </c:manualLayout>
      </c:layout>
      <c:scatterChart>
        <c:scatterStyle val="smoothMarker"/>
        <c:varyColors val="0"/>
        <c:ser>
          <c:idx val="0"/>
          <c:order val="0"/>
          <c:tx>
            <c:v>Frontera eficiente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MARK_FE!$E$25:$E$36</c:f>
              <c:numCache>
                <c:formatCode>General</c:formatCode>
                <c:ptCount val="12"/>
                <c:pt idx="0">
                  <c:v>1.6331574352445484E-2</c:v>
                </c:pt>
                <c:pt idx="1">
                  <c:v>1.789050927669842E-2</c:v>
                </c:pt>
                <c:pt idx="2">
                  <c:v>2.1911648186071338E-2</c:v>
                </c:pt>
                <c:pt idx="3">
                  <c:v>2.7328928500419635E-2</c:v>
                </c:pt>
                <c:pt idx="4">
                  <c:v>3.3471186749684995E-2</c:v>
                </c:pt>
                <c:pt idx="5">
                  <c:v>4.0005879000265469E-2</c:v>
                </c:pt>
                <c:pt idx="6">
                  <c:v>4.6768796963743142E-2</c:v>
                </c:pt>
                <c:pt idx="7">
                  <c:v>5.3673740199357563E-2</c:v>
                </c:pt>
                <c:pt idx="8">
                  <c:v>6.0672237532835287E-2</c:v>
                </c:pt>
                <c:pt idx="9">
                  <c:v>6.7735296782355639E-2</c:v>
                </c:pt>
                <c:pt idx="10">
                  <c:v>7.4844642131866465E-2</c:v>
                </c:pt>
                <c:pt idx="11">
                  <c:v>8.1988233815596237E-2</c:v>
                </c:pt>
              </c:numCache>
            </c:numRef>
          </c:xVal>
          <c:yVal>
            <c:numRef>
              <c:f>MARK_FE!$F$25:$F$36</c:f>
              <c:numCache>
                <c:formatCode>General</c:formatCode>
                <c:ptCount val="12"/>
                <c:pt idx="0">
                  <c:v>2.8740195759930818E-4</c:v>
                </c:pt>
                <c:pt idx="1">
                  <c:v>6.266880755208472E-4</c:v>
                </c:pt>
                <c:pt idx="2">
                  <c:v>9.6597419344238622E-4</c:v>
                </c:pt>
                <c:pt idx="3">
                  <c:v>1.3052603113639252E-3</c:v>
                </c:pt>
                <c:pt idx="4">
                  <c:v>1.6445464292854641E-3</c:v>
                </c:pt>
                <c:pt idx="5">
                  <c:v>1.9838325472070033E-3</c:v>
                </c:pt>
                <c:pt idx="6">
                  <c:v>2.3231186651285424E-3</c:v>
                </c:pt>
                <c:pt idx="7">
                  <c:v>2.6624047830500815E-3</c:v>
                </c:pt>
                <c:pt idx="8">
                  <c:v>3.0016909009716207E-3</c:v>
                </c:pt>
                <c:pt idx="9">
                  <c:v>3.3409770188931598E-3</c:v>
                </c:pt>
                <c:pt idx="10">
                  <c:v>3.680263136814698E-3</c:v>
                </c:pt>
                <c:pt idx="11">
                  <c:v>4.0195492547362372E-3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04-4D18-AE55-70C0A40E90CA}"/>
            </c:ext>
          </c:extLst>
        </c:ser>
        <c:ser>
          <c:idx val="1"/>
          <c:order val="1"/>
          <c:tx>
            <c:v>LMC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MARK_FE!$H$26:$H$27</c:f>
              <c:numCache>
                <c:formatCode>General</c:formatCode>
                <c:ptCount val="2"/>
                <c:pt idx="0">
                  <c:v>0</c:v>
                </c:pt>
                <c:pt idx="1">
                  <c:v>7.4844642131866465E-2</c:v>
                </c:pt>
              </c:numCache>
            </c:numRef>
          </c:xVal>
          <c:yVal>
            <c:numRef>
              <c:f>MARK_FE!$I$26:$I$27</c:f>
              <c:numCache>
                <c:formatCode>General</c:formatCode>
                <c:ptCount val="2"/>
                <c:pt idx="0">
                  <c:v>1.1777777777777778E-4</c:v>
                </c:pt>
                <c:pt idx="1">
                  <c:v>3.680263136814698E-3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04-4D18-AE55-70C0A40E9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249408"/>
        <c:axId val="273250944"/>
      </c:scatterChart>
      <c:valAx>
        <c:axId val="27324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73250944"/>
        <c:crosses val="autoZero"/>
        <c:crossBetween val="midCat"/>
      </c:valAx>
      <c:valAx>
        <c:axId val="27325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73249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1016000</xdr:colOff>
      <xdr:row>15</xdr:row>
      <xdr:rowOff>171451</xdr:rowOff>
    </xdr:to>
    <xdr:graphicFrame macro="">
      <xdr:nvGraphicFramePr>
        <xdr:cNvPr id="2" name="6 Gráfico">
          <a:extLst>
            <a:ext uri="{FF2B5EF4-FFF2-40B4-BE49-F238E27FC236}">
              <a16:creationId xmlns:a16="http://schemas.microsoft.com/office/drawing/2014/main" id="{45B31F30-3152-4E1B-B753-494975409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ctda\Downloads\5emisor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cios"/>
      <sheetName val="Ren_diarios"/>
      <sheetName val="FronteraEfi"/>
      <sheetName val="CAPM"/>
      <sheetName val="Resultados"/>
    </sheetNames>
    <sheetDataSet>
      <sheetData sheetId="0" refreshError="1"/>
      <sheetData sheetId="1"/>
      <sheetData sheetId="2">
        <row r="37">
          <cell r="H37">
            <v>1.0841242057368812E-2</v>
          </cell>
          <cell r="I37">
            <v>1.1023015861574218E-3</v>
          </cell>
        </row>
        <row r="38">
          <cell r="H38">
            <v>1.0977231293353717E-2</v>
          </cell>
          <cell r="I38">
            <v>1.3541378499496728E-3</v>
          </cell>
          <cell r="K38">
            <v>0</v>
          </cell>
          <cell r="L38">
            <v>1.0472222222222221E-4</v>
          </cell>
        </row>
        <row r="39">
          <cell r="H39">
            <v>1.1375448977150282E-2</v>
          </cell>
          <cell r="I39">
            <v>1.6059741137419237E-3</v>
          </cell>
          <cell r="K39">
            <v>2.0352893688088687E-2</v>
          </cell>
          <cell r="L39">
            <v>3.6206642240799308E-3</v>
          </cell>
        </row>
        <row r="40">
          <cell r="H40">
            <v>1.2009838759881762E-2</v>
          </cell>
          <cell r="I40">
            <v>1.8578103775341746E-3</v>
          </cell>
        </row>
        <row r="41">
          <cell r="H41">
            <v>1.2845457161487508E-2</v>
          </cell>
          <cell r="I41">
            <v>2.1096466413264253E-3</v>
          </cell>
        </row>
        <row r="42">
          <cell r="H42">
            <v>1.3845918798675179E-2</v>
          </cell>
          <cell r="I42">
            <v>2.361482905118676E-3</v>
          </cell>
        </row>
        <row r="43">
          <cell r="H43">
            <v>1.4978228203430682E-2</v>
          </cell>
          <cell r="I43">
            <v>2.6133191689109267E-3</v>
          </cell>
        </row>
        <row r="44">
          <cell r="H44">
            <v>1.6214787321800719E-2</v>
          </cell>
          <cell r="I44">
            <v>2.8651554327031774E-3</v>
          </cell>
        </row>
        <row r="45">
          <cell r="H45">
            <v>1.7533553282522516E-2</v>
          </cell>
          <cell r="I45">
            <v>3.1169916964954281E-3</v>
          </cell>
        </row>
        <row r="46">
          <cell r="H46">
            <v>1.8917341477425579E-2</v>
          </cell>
          <cell r="I46">
            <v>3.3688279602876788E-3</v>
          </cell>
        </row>
        <row r="47">
          <cell r="H47">
            <v>2.0352893688088687E-2</v>
          </cell>
          <cell r="I47">
            <v>3.6206642240799308E-3</v>
          </cell>
        </row>
        <row r="48">
          <cell r="H48">
            <v>2.1830000215904664E-2</v>
          </cell>
          <cell r="I48">
            <v>3.8725004878721815E-3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E963-A755-483D-90B2-A8AFD74DADA0}">
  <dimension ref="A1:N495"/>
  <sheetViews>
    <sheetView showGridLines="0" showRowColHeaders="0" tabSelected="1" workbookViewId="0"/>
  </sheetViews>
  <sheetFormatPr defaultColWidth="0" defaultRowHeight="14.5" zeroHeight="1" x14ac:dyDescent="0.35"/>
  <cols>
    <col min="1" max="1" width="10.453125" bestFit="1" customWidth="1"/>
    <col min="2" max="2" width="8.7265625" customWidth="1"/>
    <col min="3" max="3" width="13.81640625" bestFit="1" customWidth="1"/>
    <col min="4" max="4" width="12.90625" bestFit="1" customWidth="1"/>
    <col min="5" max="5" width="14.36328125" bestFit="1" customWidth="1"/>
    <col min="6" max="7" width="10.453125" bestFit="1" customWidth="1"/>
    <col min="8" max="8" width="7.81640625" hidden="1"/>
    <col min="9" max="9" width="10.453125" hidden="1"/>
    <col min="10" max="10" width="8.7265625" hidden="1"/>
    <col min="11" max="11" width="10.453125" hidden="1"/>
    <col min="12" max="12" width="8.7265625" hidden="1"/>
    <col min="13" max="14" width="10.453125" hidden="1"/>
    <col min="15" max="16384" width="8.7265625" hidden="1"/>
  </cols>
  <sheetData>
    <row r="1" spans="1:14" x14ac:dyDescent="0.3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9" t="s">
        <v>6</v>
      </c>
    </row>
    <row r="2" spans="1:14" x14ac:dyDescent="0.35">
      <c r="A2" s="30" t="s">
        <v>7</v>
      </c>
      <c r="B2" s="11">
        <v>19.164300000000001</v>
      </c>
      <c r="C2" s="11">
        <v>193.61999499999999</v>
      </c>
      <c r="D2" s="11">
        <v>57.535561000000001</v>
      </c>
      <c r="E2" s="11">
        <f>B2*C2</f>
        <v>3710.5916701785</v>
      </c>
      <c r="F2" s="11">
        <v>43814.550780999998</v>
      </c>
      <c r="G2" s="11">
        <v>27347.359375</v>
      </c>
      <c r="I2" s="1"/>
      <c r="K2" s="1"/>
      <c r="N2" s="1"/>
    </row>
    <row r="3" spans="1:14" x14ac:dyDescent="0.35">
      <c r="A3" s="30" t="s">
        <v>8</v>
      </c>
      <c r="B3" s="11">
        <v>19.194800000000001</v>
      </c>
      <c r="C3" s="11">
        <v>194.720001</v>
      </c>
      <c r="D3" s="11">
        <v>55.927605</v>
      </c>
      <c r="E3" s="11">
        <f t="shared" ref="E3:E40" si="0">B3*C3</f>
        <v>3737.6114751948003</v>
      </c>
      <c r="F3" s="11">
        <v>43815.761719000002</v>
      </c>
      <c r="G3" s="11">
        <v>27462.109375</v>
      </c>
      <c r="I3" s="1"/>
      <c r="N3" s="1"/>
    </row>
    <row r="4" spans="1:14" x14ac:dyDescent="0.35">
      <c r="A4" s="30" t="s">
        <v>9</v>
      </c>
      <c r="B4" s="11">
        <v>19.105799999999999</v>
      </c>
      <c r="C4" s="11">
        <v>194.320007</v>
      </c>
      <c r="D4" s="11">
        <v>55.001807999999997</v>
      </c>
      <c r="E4" s="11">
        <f t="shared" si="0"/>
        <v>3712.6391897405997</v>
      </c>
      <c r="F4" s="11">
        <v>43611.839844000002</v>
      </c>
      <c r="G4" s="11">
        <v>27492.630859000001</v>
      </c>
      <c r="I4" s="1"/>
      <c r="N4" s="1"/>
    </row>
    <row r="5" spans="1:14" x14ac:dyDescent="0.35">
      <c r="A5" s="30" t="s">
        <v>10</v>
      </c>
      <c r="B5" s="11">
        <v>19.1525</v>
      </c>
      <c r="C5" s="11">
        <v>191.550003</v>
      </c>
      <c r="D5" s="11">
        <v>55.995818999999997</v>
      </c>
      <c r="E5" s="11">
        <f t="shared" si="0"/>
        <v>3668.6614324575003</v>
      </c>
      <c r="F5" s="11">
        <v>43818.511719000002</v>
      </c>
      <c r="G5" s="11">
        <v>27492.560547000001</v>
      </c>
      <c r="I5" s="1"/>
      <c r="N5" s="1"/>
    </row>
    <row r="6" spans="1:14" x14ac:dyDescent="0.35">
      <c r="A6" s="30" t="s">
        <v>11</v>
      </c>
      <c r="B6" s="11">
        <v>19.212499999999999</v>
      </c>
      <c r="C6" s="11">
        <v>190.41999799999999</v>
      </c>
      <c r="D6" s="11">
        <v>55.128498</v>
      </c>
      <c r="E6" s="11">
        <f t="shared" si="0"/>
        <v>3658.4442115749994</v>
      </c>
      <c r="F6" s="11">
        <v>44119.898437999997</v>
      </c>
      <c r="G6" s="11">
        <v>27674.800781000002</v>
      </c>
      <c r="I6" s="1"/>
      <c r="N6" s="1"/>
    </row>
    <row r="7" spans="1:14" x14ac:dyDescent="0.35">
      <c r="A7" s="30" t="s">
        <v>12</v>
      </c>
      <c r="B7" s="11">
        <v>19.1953</v>
      </c>
      <c r="C7" s="11">
        <v>190.83999600000001</v>
      </c>
      <c r="D7" s="11">
        <v>54.758178999999998</v>
      </c>
      <c r="E7" s="11">
        <f t="shared" si="0"/>
        <v>3663.2309752188003</v>
      </c>
      <c r="F7" s="11">
        <v>43702.230469000002</v>
      </c>
      <c r="G7" s="11">
        <v>27681.240234000001</v>
      </c>
      <c r="I7" s="1"/>
      <c r="N7" s="1"/>
    </row>
    <row r="8" spans="1:14" x14ac:dyDescent="0.35">
      <c r="A8" s="30" t="s">
        <v>13</v>
      </c>
      <c r="B8" s="11">
        <v>19.1327</v>
      </c>
      <c r="C8" s="11">
        <v>189.61000100000001</v>
      </c>
      <c r="D8" s="11">
        <v>53.549778000000003</v>
      </c>
      <c r="E8" s="11">
        <f t="shared" si="0"/>
        <v>3627.7512661327</v>
      </c>
      <c r="F8" s="11">
        <v>43595.601562999997</v>
      </c>
      <c r="G8" s="11">
        <v>27691.490234000001</v>
      </c>
      <c r="I8" s="1"/>
      <c r="N8" s="1"/>
    </row>
    <row r="9" spans="1:14" x14ac:dyDescent="0.35">
      <c r="A9" s="30" t="s">
        <v>14</v>
      </c>
      <c r="B9" s="11">
        <v>19.1068</v>
      </c>
      <c r="C9" s="11">
        <v>194.470001</v>
      </c>
      <c r="D9" s="11">
        <v>52.740929000000001</v>
      </c>
      <c r="E9" s="11">
        <f t="shared" si="0"/>
        <v>3715.6994151067997</v>
      </c>
      <c r="F9" s="11">
        <v>43100.769530999998</v>
      </c>
      <c r="G9" s="11">
        <v>27691.490234000001</v>
      </c>
      <c r="I9" s="1"/>
      <c r="N9" s="1"/>
    </row>
    <row r="10" spans="1:14" x14ac:dyDescent="0.35">
      <c r="A10" s="30" t="s">
        <v>15</v>
      </c>
      <c r="B10" s="11">
        <v>19.109000000000002</v>
      </c>
      <c r="C10" s="11">
        <v>193.19000199999999</v>
      </c>
      <c r="D10" s="11">
        <v>52.779907000000001</v>
      </c>
      <c r="E10" s="11">
        <f t="shared" si="0"/>
        <v>3691.6677482180003</v>
      </c>
      <c r="F10" s="11">
        <v>43098.660155999998</v>
      </c>
      <c r="G10" s="11">
        <v>27783.589843999998</v>
      </c>
      <c r="I10" s="1"/>
      <c r="N10" s="1"/>
    </row>
    <row r="11" spans="1:14" x14ac:dyDescent="0.35">
      <c r="A11" s="30" t="s">
        <v>16</v>
      </c>
      <c r="B11" s="11">
        <v>19.2178</v>
      </c>
      <c r="C11" s="11">
        <v>193.14999399999999</v>
      </c>
      <c r="D11" s="11">
        <v>53.793407000000002</v>
      </c>
      <c r="E11" s="11">
        <f t="shared" si="0"/>
        <v>3711.9179546932</v>
      </c>
      <c r="F11" s="11">
        <v>43188.691405999998</v>
      </c>
      <c r="G11" s="11">
        <v>27781.960938</v>
      </c>
      <c r="I11" s="1"/>
      <c r="N11" s="1"/>
    </row>
    <row r="12" spans="1:14" x14ac:dyDescent="0.35">
      <c r="A12" s="30" t="s">
        <v>17</v>
      </c>
      <c r="B12" s="11">
        <v>19.4543</v>
      </c>
      <c r="C12" s="11">
        <v>195.10000600000001</v>
      </c>
      <c r="D12" s="11">
        <v>53.276913</v>
      </c>
      <c r="E12" s="11">
        <f t="shared" si="0"/>
        <v>3795.5340467258002</v>
      </c>
      <c r="F12" s="11">
        <v>43392.359375</v>
      </c>
      <c r="G12" s="11">
        <v>28004.890625</v>
      </c>
      <c r="I12" s="1"/>
      <c r="N12" s="1"/>
    </row>
    <row r="13" spans="1:14" x14ac:dyDescent="0.35">
      <c r="A13" s="30" t="s">
        <v>18</v>
      </c>
      <c r="B13" s="11">
        <v>19.422799999999999</v>
      </c>
      <c r="C13" s="11">
        <v>199.320007</v>
      </c>
      <c r="D13" s="11">
        <v>53.530289000000003</v>
      </c>
      <c r="E13" s="11">
        <f t="shared" si="0"/>
        <v>3871.3526319595999</v>
      </c>
      <c r="F13" s="11">
        <v>43602.25</v>
      </c>
      <c r="G13" s="11">
        <v>27934.019531000002</v>
      </c>
      <c r="I13" s="1"/>
      <c r="N13" s="1"/>
    </row>
    <row r="14" spans="1:14" x14ac:dyDescent="0.35">
      <c r="A14" s="30" t="s">
        <v>19</v>
      </c>
      <c r="B14" s="11">
        <v>19.206299999999999</v>
      </c>
      <c r="C14" s="11">
        <v>197.509995</v>
      </c>
      <c r="D14" s="11">
        <v>53.150227000000001</v>
      </c>
      <c r="E14" s="11">
        <f t="shared" si="0"/>
        <v>3793.4362169685</v>
      </c>
      <c r="F14" s="11">
        <v>43604.699219000002</v>
      </c>
      <c r="G14" s="11">
        <v>27821.089843999998</v>
      </c>
      <c r="I14" s="1"/>
      <c r="N14" s="1"/>
    </row>
    <row r="15" spans="1:14" x14ac:dyDescent="0.35">
      <c r="A15" s="30" t="s">
        <v>20</v>
      </c>
      <c r="B15" s="11">
        <v>19.3687</v>
      </c>
      <c r="C15" s="11">
        <v>197.929993</v>
      </c>
      <c r="D15" s="11">
        <v>52.282905999999997</v>
      </c>
      <c r="E15" s="11">
        <f t="shared" si="0"/>
        <v>3833.6466554191002</v>
      </c>
      <c r="F15" s="11">
        <v>43255.429687999997</v>
      </c>
      <c r="G15" s="11">
        <v>27766.289063</v>
      </c>
      <c r="I15" s="1"/>
      <c r="N15" s="1"/>
    </row>
    <row r="16" spans="1:14" x14ac:dyDescent="0.35">
      <c r="A16" s="30" t="s">
        <v>21</v>
      </c>
      <c r="B16" s="11">
        <v>19.48</v>
      </c>
      <c r="C16" s="11">
        <v>198.820007</v>
      </c>
      <c r="D16" s="11">
        <v>53.627738999999998</v>
      </c>
      <c r="E16" s="11">
        <f t="shared" si="0"/>
        <v>3873.0137363600002</v>
      </c>
      <c r="F16" s="11">
        <v>43521.859375</v>
      </c>
      <c r="G16" s="11">
        <v>27875.619140999999</v>
      </c>
      <c r="I16" s="1"/>
      <c r="N16" s="1"/>
    </row>
    <row r="17" spans="1:14" x14ac:dyDescent="0.35">
      <c r="A17" s="30" t="s">
        <v>22</v>
      </c>
      <c r="B17" s="11">
        <v>19.413799999999998</v>
      </c>
      <c r="C17" s="11">
        <v>199.78999300000001</v>
      </c>
      <c r="D17" s="11">
        <v>53.852943000000003</v>
      </c>
      <c r="E17" s="11">
        <f t="shared" si="0"/>
        <v>3878.6829661033998</v>
      </c>
      <c r="F17" s="11">
        <v>43535.109375</v>
      </c>
      <c r="G17" s="11">
        <v>28066.470702999999</v>
      </c>
      <c r="I17" s="1"/>
      <c r="M17" s="1"/>
      <c r="N17" s="1"/>
    </row>
    <row r="18" spans="1:14" x14ac:dyDescent="0.35">
      <c r="A18" s="30" t="s">
        <v>23</v>
      </c>
      <c r="B18" s="11">
        <v>19.398700000000002</v>
      </c>
      <c r="C18" s="11">
        <v>198.970001</v>
      </c>
      <c r="D18" s="11">
        <v>52.550682000000002</v>
      </c>
      <c r="E18" s="11">
        <f t="shared" si="0"/>
        <v>3859.7593583987004</v>
      </c>
      <c r="F18" s="11">
        <v>42852.359375</v>
      </c>
      <c r="G18" s="11">
        <v>28121.679688</v>
      </c>
      <c r="I18" s="1"/>
      <c r="M18" s="1"/>
      <c r="N18" s="1"/>
    </row>
    <row r="19" spans="1:14" x14ac:dyDescent="0.35">
      <c r="A19" s="30" t="s">
        <v>24</v>
      </c>
      <c r="B19" s="11">
        <v>19.4468</v>
      </c>
      <c r="C19" s="11">
        <v>202</v>
      </c>
      <c r="D19" s="11">
        <v>53.118583999999998</v>
      </c>
      <c r="E19" s="11">
        <f t="shared" si="0"/>
        <v>3928.2536</v>
      </c>
      <c r="F19" s="11">
        <v>43036.160155999998</v>
      </c>
      <c r="G19" s="11">
        <v>28164</v>
      </c>
      <c r="I19" s="1"/>
      <c r="N19" s="1"/>
    </row>
    <row r="20" spans="1:14" x14ac:dyDescent="0.35">
      <c r="A20" s="30" t="s">
        <v>25</v>
      </c>
      <c r="B20" s="11">
        <v>19.560700000000001</v>
      </c>
      <c r="C20" s="11">
        <v>201.63999899999999</v>
      </c>
      <c r="D20" s="11">
        <v>53.343783999999999</v>
      </c>
      <c r="E20" s="11">
        <f t="shared" si="0"/>
        <v>3944.2195284393001</v>
      </c>
      <c r="F20" s="11">
        <v>42820.179687999997</v>
      </c>
      <c r="G20" s="11">
        <v>28051.410156000002</v>
      </c>
      <c r="I20" s="1"/>
      <c r="N20" s="1"/>
    </row>
    <row r="21" spans="1:14" x14ac:dyDescent="0.35">
      <c r="A21" s="30" t="s">
        <v>26</v>
      </c>
      <c r="B21" s="11">
        <v>19.6113</v>
      </c>
      <c r="C21" s="11">
        <v>199.699997</v>
      </c>
      <c r="D21" s="11">
        <v>53.059837000000002</v>
      </c>
      <c r="E21" s="11">
        <f t="shared" si="0"/>
        <v>3916.3765511660999</v>
      </c>
      <c r="F21" s="11">
        <v>42544.140625</v>
      </c>
      <c r="G21" s="11">
        <v>27783.039063</v>
      </c>
      <c r="I21" s="1"/>
      <c r="N21" s="1"/>
    </row>
    <row r="22" spans="1:14" x14ac:dyDescent="0.35">
      <c r="A22" s="30" t="s">
        <v>27</v>
      </c>
      <c r="B22" s="11">
        <v>19.5352</v>
      </c>
      <c r="C22" s="11">
        <v>198.820007</v>
      </c>
      <c r="D22" s="11">
        <v>53.216495999999999</v>
      </c>
      <c r="E22" s="11">
        <f t="shared" si="0"/>
        <v>3883.9886007464002</v>
      </c>
      <c r="F22" s="11">
        <v>42294.519530999998</v>
      </c>
      <c r="G22" s="11">
        <v>27502.810547000001</v>
      </c>
      <c r="I22" s="1"/>
      <c r="N22" s="1"/>
    </row>
    <row r="23" spans="1:14" x14ac:dyDescent="0.35">
      <c r="A23" s="30" t="s">
        <v>28</v>
      </c>
      <c r="B23" s="11">
        <v>19.5717</v>
      </c>
      <c r="C23" s="11">
        <v>198.71000699999999</v>
      </c>
      <c r="D23" s="11">
        <v>52.775883</v>
      </c>
      <c r="E23" s="11">
        <f t="shared" si="0"/>
        <v>3889.0926440018998</v>
      </c>
      <c r="F23" s="11">
        <v>42191.921875</v>
      </c>
      <c r="G23" s="11">
        <v>27649.779297000001</v>
      </c>
      <c r="I23" s="1"/>
      <c r="N23" s="1"/>
    </row>
    <row r="24" spans="1:14" x14ac:dyDescent="0.35">
      <c r="A24" s="30" t="s">
        <v>29</v>
      </c>
      <c r="B24" s="11">
        <v>19.567799999999998</v>
      </c>
      <c r="C24" s="11">
        <v>199.36000100000001</v>
      </c>
      <c r="D24" s="11">
        <v>52.726928999999998</v>
      </c>
      <c r="E24" s="11">
        <f t="shared" si="0"/>
        <v>3901.0366275677998</v>
      </c>
      <c r="F24" s="11">
        <v>42216.03125</v>
      </c>
      <c r="G24" s="11">
        <v>27677.789063</v>
      </c>
      <c r="I24" s="1"/>
      <c r="N24" s="1"/>
    </row>
    <row r="25" spans="1:14" x14ac:dyDescent="0.35">
      <c r="A25" s="30" t="s">
        <v>30</v>
      </c>
      <c r="B25" s="11">
        <v>19.470700000000001</v>
      </c>
      <c r="C25" s="11">
        <v>201.050003</v>
      </c>
      <c r="D25" s="11">
        <v>52.442974</v>
      </c>
      <c r="E25" s="11">
        <f t="shared" si="0"/>
        <v>3914.5842934121001</v>
      </c>
      <c r="F25" s="11">
        <v>41938.691405999998</v>
      </c>
      <c r="G25" s="11">
        <v>28015.060547000001</v>
      </c>
      <c r="I25" s="1"/>
      <c r="N25" s="1"/>
    </row>
    <row r="26" spans="1:14" x14ac:dyDescent="0.35">
      <c r="A26" s="30" t="s">
        <v>31</v>
      </c>
      <c r="B26" s="11">
        <v>19.3688</v>
      </c>
      <c r="C26" s="11">
        <v>201.33999600000001</v>
      </c>
      <c r="D26" s="11">
        <v>52.325477999999997</v>
      </c>
      <c r="E26" s="11">
        <f t="shared" si="0"/>
        <v>3899.7141145248002</v>
      </c>
      <c r="F26" s="11">
        <v>41951.589844000002</v>
      </c>
      <c r="G26" s="11">
        <v>27909.599609000001</v>
      </c>
      <c r="I26" s="1"/>
      <c r="N26" s="1"/>
    </row>
    <row r="27" spans="1:14" x14ac:dyDescent="0.35">
      <c r="A27" s="30" t="s">
        <v>32</v>
      </c>
      <c r="B27" s="11">
        <v>19.3247</v>
      </c>
      <c r="C27" s="11">
        <v>200.86999499999999</v>
      </c>
      <c r="D27" s="11">
        <v>53.598365999999999</v>
      </c>
      <c r="E27" s="11">
        <f t="shared" si="0"/>
        <v>3881.7523923764998</v>
      </c>
      <c r="F27" s="11">
        <v>42633.429687999997</v>
      </c>
      <c r="G27" s="11">
        <v>27881.720702999999</v>
      </c>
      <c r="I27" s="1"/>
      <c r="N27" s="1"/>
    </row>
    <row r="28" spans="1:14" x14ac:dyDescent="0.35">
      <c r="A28" s="30" t="s">
        <v>33</v>
      </c>
      <c r="B28" s="11">
        <v>19.2302</v>
      </c>
      <c r="C28" s="11">
        <v>202.259995</v>
      </c>
      <c r="D28" s="11">
        <v>53.990020999999999</v>
      </c>
      <c r="E28" s="11">
        <f t="shared" si="0"/>
        <v>3889.5001558489998</v>
      </c>
      <c r="F28" s="11">
        <v>43195.191405999998</v>
      </c>
      <c r="G28" s="11">
        <v>27911.300781000002</v>
      </c>
      <c r="I28" s="1"/>
      <c r="N28" s="1"/>
    </row>
    <row r="29" spans="1:14" x14ac:dyDescent="0.35">
      <c r="A29" s="30" t="s">
        <v>34</v>
      </c>
      <c r="B29" s="11">
        <v>19.2362</v>
      </c>
      <c r="C29" s="11">
        <v>194.11000100000001</v>
      </c>
      <c r="D29" s="11">
        <v>54.460011000000002</v>
      </c>
      <c r="E29" s="11">
        <f t="shared" si="0"/>
        <v>3733.9388012362001</v>
      </c>
      <c r="F29" s="11">
        <v>44254.429687999997</v>
      </c>
      <c r="G29" s="11">
        <v>28135.380859000001</v>
      </c>
      <c r="I29" s="1"/>
      <c r="N29" s="1"/>
    </row>
    <row r="30" spans="1:14" x14ac:dyDescent="0.35">
      <c r="A30" s="30" t="s">
        <v>35</v>
      </c>
      <c r="B30" s="11">
        <v>19.1785</v>
      </c>
      <c r="C30" s="11">
        <v>197.91999799999999</v>
      </c>
      <c r="D30" s="11">
        <v>53.089210999999999</v>
      </c>
      <c r="E30" s="11">
        <f t="shared" si="0"/>
        <v>3795.808681643</v>
      </c>
      <c r="F30" s="11">
        <v>44356.21875</v>
      </c>
      <c r="G30" s="11">
        <v>28235.890625</v>
      </c>
      <c r="I30" s="1"/>
      <c r="N30" s="1"/>
    </row>
    <row r="31" spans="1:14" x14ac:dyDescent="0.35">
      <c r="A31" s="30" t="s">
        <v>36</v>
      </c>
      <c r="B31" s="11">
        <v>19.045500000000001</v>
      </c>
      <c r="C31" s="11">
        <v>198.38999899999999</v>
      </c>
      <c r="D31" s="11">
        <v>55.018124</v>
      </c>
      <c r="E31" s="11">
        <f t="shared" si="0"/>
        <v>3778.4367259544997</v>
      </c>
      <c r="F31" s="11">
        <v>44401.160155999998</v>
      </c>
      <c r="G31" s="11">
        <v>28267.160156000002</v>
      </c>
      <c r="I31" s="1"/>
      <c r="N31" s="1"/>
    </row>
    <row r="32" spans="1:14" x14ac:dyDescent="0.35">
      <c r="A32" s="30" t="s">
        <v>37</v>
      </c>
      <c r="B32" s="11">
        <v>18.970199999999998</v>
      </c>
      <c r="C32" s="11">
        <v>202.5</v>
      </c>
      <c r="D32" s="11">
        <v>55.703525999999997</v>
      </c>
      <c r="E32" s="11">
        <f t="shared" si="0"/>
        <v>3841.4654999999998</v>
      </c>
      <c r="F32" s="11">
        <v>45106.289062999997</v>
      </c>
      <c r="G32" s="11">
        <v>28239.279297000001</v>
      </c>
      <c r="I32" s="1"/>
      <c r="N32" s="1"/>
    </row>
    <row r="33" spans="1:14" x14ac:dyDescent="0.35">
      <c r="A33" s="30" t="s">
        <v>38</v>
      </c>
      <c r="B33" s="11">
        <v>18.916499999999999</v>
      </c>
      <c r="C33" s="11">
        <v>206.05999800000001</v>
      </c>
      <c r="D33" s="11">
        <v>54.352302999999999</v>
      </c>
      <c r="E33" s="11">
        <f t="shared" si="0"/>
        <v>3897.9339521669999</v>
      </c>
      <c r="F33" s="11">
        <v>44649.429687999997</v>
      </c>
      <c r="G33" s="11">
        <v>28376.960938</v>
      </c>
      <c r="I33" s="1"/>
      <c r="N33" s="1"/>
    </row>
    <row r="34" spans="1:14" x14ac:dyDescent="0.35">
      <c r="A34" s="30" t="s">
        <v>39</v>
      </c>
      <c r="B34" s="11">
        <v>18.9542</v>
      </c>
      <c r="C34" s="11">
        <v>206.300003</v>
      </c>
      <c r="D34" s="11">
        <v>55.781857000000002</v>
      </c>
      <c r="E34" s="11">
        <f t="shared" si="0"/>
        <v>3910.2515168626001</v>
      </c>
      <c r="F34" s="11">
        <v>44505.640625</v>
      </c>
      <c r="G34" s="11">
        <v>28455.089843999998</v>
      </c>
      <c r="I34" s="1"/>
      <c r="N34" s="1"/>
    </row>
    <row r="35" spans="1:14" x14ac:dyDescent="0.35">
      <c r="A35" s="30" t="s">
        <v>40</v>
      </c>
      <c r="B35" s="11">
        <v>18.963999999999999</v>
      </c>
      <c r="C35" s="11">
        <v>206.179993</v>
      </c>
      <c r="D35" s="11">
        <v>54.195636999999998</v>
      </c>
      <c r="E35" s="11">
        <f t="shared" si="0"/>
        <v>3909.9973872519995</v>
      </c>
      <c r="F35" s="11">
        <v>44276.851562999997</v>
      </c>
      <c r="G35" s="11">
        <v>28551.529297000001</v>
      </c>
      <c r="I35" s="1"/>
      <c r="N35" s="1"/>
    </row>
    <row r="36" spans="1:14" x14ac:dyDescent="0.35">
      <c r="A36" s="30" t="s">
        <v>41</v>
      </c>
      <c r="B36" s="11">
        <v>18.9133</v>
      </c>
      <c r="C36" s="11">
        <v>205.11999499999999</v>
      </c>
      <c r="D36" s="11">
        <v>54.205437000000003</v>
      </c>
      <c r="E36" s="11">
        <f t="shared" si="0"/>
        <v>3879.4960014334997</v>
      </c>
      <c r="F36" s="11">
        <v>44157.96875</v>
      </c>
      <c r="G36" s="11">
        <v>28515.449218999998</v>
      </c>
      <c r="I36" s="1"/>
      <c r="N36" s="1"/>
    </row>
    <row r="37" spans="1:14" x14ac:dyDescent="0.35">
      <c r="A37" s="30" t="s">
        <v>42</v>
      </c>
      <c r="B37" s="11">
        <v>18.938500000000001</v>
      </c>
      <c r="C37" s="11">
        <v>207.78999300000001</v>
      </c>
      <c r="D37" s="11">
        <v>54.166266999999998</v>
      </c>
      <c r="E37" s="11">
        <f t="shared" si="0"/>
        <v>3935.2307824305003</v>
      </c>
      <c r="F37" s="11">
        <v>44300.171875</v>
      </c>
      <c r="G37" s="11">
        <v>28621.390625</v>
      </c>
      <c r="I37" s="1"/>
      <c r="N37" s="1"/>
    </row>
    <row r="38" spans="1:14" x14ac:dyDescent="0.35">
      <c r="A38" s="30" t="s">
        <v>43</v>
      </c>
      <c r="B38" s="11">
        <v>18.964300000000001</v>
      </c>
      <c r="C38" s="11">
        <v>208.10000600000001</v>
      </c>
      <c r="D38" s="11">
        <v>54.479590999999999</v>
      </c>
      <c r="E38" s="11">
        <f t="shared" si="0"/>
        <v>3946.4709437858005</v>
      </c>
      <c r="F38" s="11">
        <v>44261.511719000002</v>
      </c>
      <c r="G38" s="11">
        <v>28645.259765999999</v>
      </c>
      <c r="I38" s="1"/>
      <c r="N38" s="1"/>
    </row>
    <row r="39" spans="1:14" x14ac:dyDescent="0.35">
      <c r="A39" s="30" t="s">
        <v>44</v>
      </c>
      <c r="B39" s="11">
        <v>18.944500000000001</v>
      </c>
      <c r="C39" s="11">
        <v>204.41000399999999</v>
      </c>
      <c r="D39" s="11">
        <v>53.050041</v>
      </c>
      <c r="E39" s="11">
        <f t="shared" si="0"/>
        <v>3872.4453207780002</v>
      </c>
      <c r="F39" s="11">
        <v>43657.480469000002</v>
      </c>
      <c r="G39" s="11">
        <v>28462.140625</v>
      </c>
      <c r="I39" s="1"/>
      <c r="N39" s="1"/>
    </row>
    <row r="40" spans="1:14" x14ac:dyDescent="0.35">
      <c r="A40" s="31" t="s">
        <v>45</v>
      </c>
      <c r="B40" s="11">
        <v>18.845199999999998</v>
      </c>
      <c r="C40" s="11">
        <v>205.25</v>
      </c>
      <c r="D40" s="11">
        <v>53.050041</v>
      </c>
      <c r="E40" s="11">
        <f t="shared" si="0"/>
        <v>3867.9772999999996</v>
      </c>
      <c r="F40" s="11">
        <v>43541.019530999998</v>
      </c>
      <c r="G40" s="11">
        <v>28538.439452999999</v>
      </c>
      <c r="I40" s="1"/>
      <c r="N40" s="1"/>
    </row>
    <row r="41" spans="1:14" x14ac:dyDescent="0.35">
      <c r="A41" s="31">
        <v>43832</v>
      </c>
      <c r="B41" s="11">
        <v>18.872699999999998</v>
      </c>
      <c r="C41" s="11">
        <v>209.779999</v>
      </c>
      <c r="D41" s="11">
        <v>53.970435999999999</v>
      </c>
      <c r="E41" s="11">
        <f>B41*C41</f>
        <v>3959.1149871272996</v>
      </c>
      <c r="F41" s="11">
        <v>44437.230469000002</v>
      </c>
      <c r="G41" s="11">
        <v>28868.800781000002</v>
      </c>
      <c r="N41" s="1"/>
    </row>
    <row r="42" spans="1:14" x14ac:dyDescent="0.35">
      <c r="A42" s="31">
        <v>43833</v>
      </c>
      <c r="B42" s="11">
        <v>18.8642</v>
      </c>
      <c r="C42" s="11">
        <v>208.66999799999999</v>
      </c>
      <c r="D42" s="11">
        <v>53.549404000000003</v>
      </c>
      <c r="E42" s="11">
        <f t="shared" ref="E42:E105" si="1">B42*C42</f>
        <v>3936.3925762715999</v>
      </c>
      <c r="F42" s="11">
        <v>44624.851562999997</v>
      </c>
      <c r="G42" s="11">
        <v>28634.880859000001</v>
      </c>
      <c r="N42" s="1"/>
    </row>
    <row r="43" spans="1:14" x14ac:dyDescent="0.35">
      <c r="A43" s="31">
        <v>43836</v>
      </c>
      <c r="B43" s="11">
        <v>18.881699999999999</v>
      </c>
      <c r="C43" s="11">
        <v>212.60000600000001</v>
      </c>
      <c r="D43" s="11">
        <v>54.122204000000004</v>
      </c>
      <c r="E43" s="11">
        <f t="shared" si="1"/>
        <v>4014.2495332901999</v>
      </c>
      <c r="F43" s="11">
        <v>44495.300780999998</v>
      </c>
      <c r="G43" s="11">
        <v>28703.380859000001</v>
      </c>
      <c r="I43" s="1"/>
    </row>
    <row r="44" spans="1:14" x14ac:dyDescent="0.35">
      <c r="A44" s="31">
        <v>43837</v>
      </c>
      <c r="B44" s="11">
        <v>18.8673</v>
      </c>
      <c r="C44" s="11">
        <v>213.05999800000001</v>
      </c>
      <c r="D44" s="11">
        <v>53.833359000000002</v>
      </c>
      <c r="E44" s="11">
        <f t="shared" si="1"/>
        <v>4019.8669002654001</v>
      </c>
      <c r="F44" s="11">
        <v>44157.808594000002</v>
      </c>
      <c r="G44" s="11">
        <v>28583.679688</v>
      </c>
      <c r="I44" s="1"/>
    </row>
    <row r="45" spans="1:14" x14ac:dyDescent="0.35">
      <c r="A45" s="31">
        <v>43838</v>
      </c>
      <c r="B45" s="11">
        <v>18.827000000000002</v>
      </c>
      <c r="C45" s="11">
        <v>215.220001</v>
      </c>
      <c r="D45" s="11">
        <v>54.54813</v>
      </c>
      <c r="E45" s="11">
        <f t="shared" si="1"/>
        <v>4051.9469588270003</v>
      </c>
      <c r="F45" s="11">
        <v>44470.910155999998</v>
      </c>
      <c r="G45" s="11">
        <v>28745.089843999998</v>
      </c>
      <c r="I45" s="1"/>
    </row>
    <row r="46" spans="1:14" x14ac:dyDescent="0.35">
      <c r="A46" s="31">
        <v>43839</v>
      </c>
      <c r="B46" s="11">
        <v>18.885200000000001</v>
      </c>
      <c r="C46" s="11">
        <v>218.300003</v>
      </c>
      <c r="D46" s="11">
        <v>54.411057</v>
      </c>
      <c r="E46" s="11">
        <f t="shared" si="1"/>
        <v>4122.6392166556006</v>
      </c>
      <c r="F46" s="11">
        <v>44572.171875</v>
      </c>
      <c r="G46" s="11">
        <v>28956.900390999999</v>
      </c>
      <c r="I46" s="1"/>
    </row>
    <row r="47" spans="1:14" x14ac:dyDescent="0.35">
      <c r="A47" s="31">
        <v>43840</v>
      </c>
      <c r="B47" s="11">
        <v>18.797999999999998</v>
      </c>
      <c r="C47" s="11">
        <v>218.05999800000001</v>
      </c>
      <c r="D47" s="11">
        <v>54.998542999999998</v>
      </c>
      <c r="E47" s="11">
        <f t="shared" si="1"/>
        <v>4099.0918424040001</v>
      </c>
      <c r="F47" s="11">
        <v>44660.328125</v>
      </c>
      <c r="G47" s="11">
        <v>28823.769531000002</v>
      </c>
      <c r="I47" s="1"/>
    </row>
    <row r="48" spans="1:14" x14ac:dyDescent="0.35">
      <c r="A48" s="31">
        <v>43843</v>
      </c>
      <c r="B48" s="11">
        <v>18.845300000000002</v>
      </c>
      <c r="C48" s="11">
        <v>221.91000399999999</v>
      </c>
      <c r="D48" s="11">
        <v>55.448948000000001</v>
      </c>
      <c r="E48" s="11">
        <f t="shared" si="1"/>
        <v>4181.9605983811998</v>
      </c>
      <c r="F48" s="11">
        <v>44847.46875</v>
      </c>
      <c r="G48" s="11">
        <v>28907.050781000002</v>
      </c>
      <c r="I48" s="1"/>
    </row>
    <row r="49" spans="1:9" x14ac:dyDescent="0.35">
      <c r="A49" s="31">
        <v>43844</v>
      </c>
      <c r="B49" s="11">
        <v>18.773199999999999</v>
      </c>
      <c r="C49" s="11">
        <v>219.05999800000001</v>
      </c>
      <c r="D49" s="11">
        <v>55.497906</v>
      </c>
      <c r="E49" s="11">
        <f t="shared" si="1"/>
        <v>4112.4571544536002</v>
      </c>
      <c r="F49" s="11">
        <v>44773.238280999998</v>
      </c>
      <c r="G49" s="11">
        <v>28939.669922000001</v>
      </c>
      <c r="I49" s="1"/>
    </row>
    <row r="50" spans="1:9" x14ac:dyDescent="0.35">
      <c r="A50" s="31">
        <v>43845</v>
      </c>
      <c r="B50" s="11">
        <v>18.8215</v>
      </c>
      <c r="C50" s="11">
        <v>221.14999399999999</v>
      </c>
      <c r="D50" s="11">
        <v>55.292285999999997</v>
      </c>
      <c r="E50" s="11">
        <f t="shared" si="1"/>
        <v>4162.3746120710002</v>
      </c>
      <c r="F50" s="11">
        <v>44453.328125</v>
      </c>
      <c r="G50" s="11">
        <v>29030.220702999999</v>
      </c>
      <c r="I50" s="1"/>
    </row>
    <row r="51" spans="1:9" x14ac:dyDescent="0.35">
      <c r="A51" s="31">
        <v>43846</v>
      </c>
      <c r="B51" s="11">
        <v>18.812000000000001</v>
      </c>
      <c r="C51" s="11">
        <v>221.770004</v>
      </c>
      <c r="D51" s="11">
        <v>56.153931</v>
      </c>
      <c r="E51" s="11">
        <f t="shared" si="1"/>
        <v>4171.9373152480002</v>
      </c>
      <c r="F51" s="11">
        <v>45303.078125</v>
      </c>
      <c r="G51" s="11">
        <v>29297.640625</v>
      </c>
      <c r="I51" s="1"/>
    </row>
    <row r="52" spans="1:9" x14ac:dyDescent="0.35">
      <c r="A52" s="31">
        <v>43847</v>
      </c>
      <c r="B52" s="11">
        <v>18.807700000000001</v>
      </c>
      <c r="C52" s="11">
        <v>222.13999899999999</v>
      </c>
      <c r="D52" s="11">
        <v>56.907874999999997</v>
      </c>
      <c r="E52" s="11">
        <f t="shared" si="1"/>
        <v>4177.9424591922998</v>
      </c>
      <c r="F52" s="11">
        <v>45817.761719000002</v>
      </c>
      <c r="G52" s="11">
        <v>29348.099609000001</v>
      </c>
      <c r="I52" s="1"/>
    </row>
    <row r="53" spans="1:9" x14ac:dyDescent="0.35">
      <c r="A53" s="31">
        <v>43851</v>
      </c>
      <c r="B53" s="11">
        <v>18.738800000000001</v>
      </c>
      <c r="C53" s="11">
        <v>221.44000199999999</v>
      </c>
      <c r="D53" s="11">
        <v>56.947037000000002</v>
      </c>
      <c r="E53" s="11">
        <f t="shared" si="1"/>
        <v>4149.5199094775999</v>
      </c>
      <c r="F53" s="11">
        <v>45637.320312999997</v>
      </c>
      <c r="G53" s="11">
        <v>29196.039063</v>
      </c>
      <c r="I53" s="1"/>
    </row>
    <row r="54" spans="1:9" x14ac:dyDescent="0.35">
      <c r="A54" s="31">
        <v>43852</v>
      </c>
      <c r="B54" s="11">
        <v>18.672499999999999</v>
      </c>
      <c r="C54" s="11">
        <v>221.320007</v>
      </c>
      <c r="D54" s="11">
        <v>55.429363000000002</v>
      </c>
      <c r="E54" s="11">
        <f t="shared" si="1"/>
        <v>4132.5978307075002</v>
      </c>
      <c r="F54" s="11">
        <v>45604.441405999998</v>
      </c>
      <c r="G54" s="11">
        <v>29186.269531000002</v>
      </c>
      <c r="I54" s="1"/>
    </row>
    <row r="55" spans="1:9" x14ac:dyDescent="0.35">
      <c r="A55" s="31">
        <v>43853</v>
      </c>
      <c r="B55" s="11">
        <v>18.700700000000001</v>
      </c>
      <c r="C55" s="11">
        <v>219.759995</v>
      </c>
      <c r="D55" s="11">
        <v>55.938521999999999</v>
      </c>
      <c r="E55" s="11">
        <f t="shared" si="1"/>
        <v>4109.6657384965001</v>
      </c>
      <c r="F55" s="11">
        <v>45476.429687999997</v>
      </c>
      <c r="G55" s="11">
        <v>29160.089843999998</v>
      </c>
      <c r="I55" s="1"/>
    </row>
    <row r="56" spans="1:9" x14ac:dyDescent="0.35">
      <c r="A56" s="31">
        <v>43854</v>
      </c>
      <c r="B56" s="11">
        <v>18.688300000000002</v>
      </c>
      <c r="C56" s="11">
        <v>217.94000199999999</v>
      </c>
      <c r="D56" s="11">
        <v>55.654567999999998</v>
      </c>
      <c r="E56" s="11">
        <f t="shared" si="1"/>
        <v>4072.9281393766</v>
      </c>
      <c r="F56" s="11">
        <v>45141.621094000002</v>
      </c>
      <c r="G56" s="11">
        <v>28989.730468999998</v>
      </c>
      <c r="I56" s="1"/>
    </row>
    <row r="57" spans="1:9" x14ac:dyDescent="0.35">
      <c r="A57" s="31">
        <v>43857</v>
      </c>
      <c r="B57" s="11">
        <v>18.8018</v>
      </c>
      <c r="C57" s="11">
        <v>214.86999499999999</v>
      </c>
      <c r="D57" s="11">
        <v>53.745235000000001</v>
      </c>
      <c r="E57" s="11">
        <f t="shared" si="1"/>
        <v>4039.9426719909998</v>
      </c>
      <c r="F57" s="11">
        <v>44134.390625</v>
      </c>
      <c r="G57" s="11">
        <v>28535.800781000002</v>
      </c>
      <c r="I57" s="1"/>
    </row>
    <row r="58" spans="1:9" x14ac:dyDescent="0.35">
      <c r="A58" s="31">
        <v>43858</v>
      </c>
      <c r="B58" s="11">
        <v>18.831299999999999</v>
      </c>
      <c r="C58" s="11">
        <v>217.78999300000001</v>
      </c>
      <c r="D58" s="11">
        <v>54.773338000000003</v>
      </c>
      <c r="E58" s="11">
        <f t="shared" si="1"/>
        <v>4101.2686951809001</v>
      </c>
      <c r="F58" s="11">
        <v>44717.941405999998</v>
      </c>
      <c r="G58" s="11">
        <v>28722.849609000001</v>
      </c>
      <c r="I58" s="1"/>
    </row>
    <row r="59" spans="1:9" x14ac:dyDescent="0.35">
      <c r="A59" s="31">
        <v>43859</v>
      </c>
      <c r="B59" s="11">
        <v>18.9407</v>
      </c>
      <c r="C59" s="11">
        <v>223.229996</v>
      </c>
      <c r="D59" s="11">
        <v>54.832084999999999</v>
      </c>
      <c r="E59" s="11">
        <f t="shared" si="1"/>
        <v>4228.1323852371997</v>
      </c>
      <c r="F59" s="11">
        <v>45132.601562999997</v>
      </c>
      <c r="G59" s="11">
        <v>28734.449218999998</v>
      </c>
      <c r="I59" s="1"/>
    </row>
    <row r="60" spans="1:9" x14ac:dyDescent="0.35">
      <c r="A60" s="31">
        <v>43860</v>
      </c>
      <c r="B60" s="11">
        <v>18.802199999999999</v>
      </c>
      <c r="C60" s="11">
        <v>209.529999</v>
      </c>
      <c r="D60" s="11">
        <v>54.959372999999999</v>
      </c>
      <c r="E60" s="11">
        <f t="shared" si="1"/>
        <v>3939.6249471977999</v>
      </c>
      <c r="F60" s="11">
        <v>44862.761719000002</v>
      </c>
      <c r="G60" s="11">
        <v>28859.439452999999</v>
      </c>
      <c r="I60" s="1"/>
    </row>
    <row r="61" spans="1:9" x14ac:dyDescent="0.35">
      <c r="A61" s="31">
        <v>43861</v>
      </c>
      <c r="B61" s="11">
        <v>18.706700000000001</v>
      </c>
      <c r="C61" s="11">
        <v>201.91000399999999</v>
      </c>
      <c r="D61" s="11">
        <v>54.068356000000001</v>
      </c>
      <c r="E61" s="11">
        <f t="shared" si="1"/>
        <v>3777.0698718268</v>
      </c>
      <c r="F61" s="11">
        <v>44108.308594000002</v>
      </c>
      <c r="G61" s="11">
        <v>28256.029297000001</v>
      </c>
      <c r="I61" s="1"/>
    </row>
    <row r="62" spans="1:9" x14ac:dyDescent="0.35">
      <c r="A62" s="31">
        <v>43865</v>
      </c>
      <c r="B62" s="11">
        <v>18.785299999999999</v>
      </c>
      <c r="C62" s="11">
        <v>209.83000200000001</v>
      </c>
      <c r="D62" s="11">
        <v>55.444049999999997</v>
      </c>
      <c r="E62" s="11">
        <f t="shared" si="1"/>
        <v>3941.7195365706002</v>
      </c>
      <c r="F62" s="11">
        <v>45047.070312999997</v>
      </c>
      <c r="G62" s="11">
        <v>28807.630859000001</v>
      </c>
      <c r="I62" s="1"/>
    </row>
    <row r="63" spans="1:9" x14ac:dyDescent="0.35">
      <c r="A63" s="31">
        <v>43866</v>
      </c>
      <c r="B63" s="11">
        <v>18.908200000000001</v>
      </c>
      <c r="C63" s="11">
        <v>210.11000100000001</v>
      </c>
      <c r="D63" s="11">
        <v>54.949584999999999</v>
      </c>
      <c r="E63" s="11">
        <f t="shared" si="1"/>
        <v>3972.8019209082004</v>
      </c>
      <c r="F63" s="11">
        <v>44782.859375</v>
      </c>
      <c r="G63" s="11">
        <v>29290.849609000001</v>
      </c>
      <c r="I63" s="1"/>
    </row>
    <row r="64" spans="1:9" x14ac:dyDescent="0.35">
      <c r="A64" s="31">
        <v>43867</v>
      </c>
      <c r="B64" s="11">
        <v>18.6797</v>
      </c>
      <c r="C64" s="11">
        <v>210.85000600000001</v>
      </c>
      <c r="D64" s="11">
        <v>54.058562999999999</v>
      </c>
      <c r="E64" s="11">
        <f t="shared" si="1"/>
        <v>3938.6148570782002</v>
      </c>
      <c r="F64" s="11">
        <v>44493.148437999997</v>
      </c>
      <c r="G64" s="11">
        <v>29379.769531000002</v>
      </c>
      <c r="I64" s="1"/>
    </row>
    <row r="65" spans="1:9" x14ac:dyDescent="0.35">
      <c r="A65" s="31">
        <v>43868</v>
      </c>
      <c r="B65" s="11">
        <v>18.624500000000001</v>
      </c>
      <c r="C65" s="11">
        <v>212.33000200000001</v>
      </c>
      <c r="D65" s="11">
        <v>54.832084999999999</v>
      </c>
      <c r="E65" s="11">
        <f t="shared" si="1"/>
        <v>3954.5401222490004</v>
      </c>
      <c r="F65" s="11">
        <v>44399.328125</v>
      </c>
      <c r="G65" s="11">
        <v>29102.509765999999</v>
      </c>
      <c r="I65" s="1"/>
    </row>
    <row r="66" spans="1:9" x14ac:dyDescent="0.35">
      <c r="A66" s="31">
        <v>43871</v>
      </c>
      <c r="B66" s="11">
        <v>18.6645</v>
      </c>
      <c r="C66" s="11">
        <v>213.05999800000001</v>
      </c>
      <c r="D66" s="11">
        <v>55.062182999999997</v>
      </c>
      <c r="E66" s="11">
        <f t="shared" si="1"/>
        <v>3976.6583326710002</v>
      </c>
      <c r="F66" s="11">
        <v>44290.53125</v>
      </c>
      <c r="G66" s="11">
        <v>29276.820313</v>
      </c>
      <c r="I66" s="1"/>
    </row>
    <row r="67" spans="1:9" x14ac:dyDescent="0.35">
      <c r="A67" s="31">
        <v>43872</v>
      </c>
      <c r="B67" s="11">
        <v>18.776299999999999</v>
      </c>
      <c r="C67" s="11">
        <v>207.19000199999999</v>
      </c>
      <c r="D67" s="11">
        <v>55.086661999999997</v>
      </c>
      <c r="E67" s="11">
        <f t="shared" si="1"/>
        <v>3890.2616345525998</v>
      </c>
      <c r="F67" s="11">
        <v>45027.410155999998</v>
      </c>
      <c r="G67" s="11">
        <v>29276.339843999998</v>
      </c>
      <c r="I67" s="1"/>
    </row>
    <row r="68" spans="1:9" x14ac:dyDescent="0.35">
      <c r="A68" s="31">
        <v>43873</v>
      </c>
      <c r="B68" s="11">
        <v>18.7653</v>
      </c>
      <c r="C68" s="11">
        <v>210.759995</v>
      </c>
      <c r="D68" s="11">
        <v>55.07687</v>
      </c>
      <c r="E68" s="11">
        <f t="shared" si="1"/>
        <v>3954.9745341735002</v>
      </c>
      <c r="F68" s="11">
        <v>45338.371094000002</v>
      </c>
      <c r="G68" s="11">
        <v>29551.419922000001</v>
      </c>
      <c r="I68" s="1"/>
    </row>
    <row r="69" spans="1:9" x14ac:dyDescent="0.35">
      <c r="A69" s="31">
        <v>43874</v>
      </c>
      <c r="B69" s="11">
        <v>18.673999999999999</v>
      </c>
      <c r="C69" s="11">
        <v>213.13999899999999</v>
      </c>
      <c r="D69" s="11">
        <v>56.075600000000001</v>
      </c>
      <c r="E69" s="11">
        <f t="shared" si="1"/>
        <v>3980.1763413259996</v>
      </c>
      <c r="F69" s="11">
        <v>45005.121094000002</v>
      </c>
      <c r="G69" s="11">
        <v>29423.310547000001</v>
      </c>
      <c r="I69" s="1"/>
    </row>
    <row r="70" spans="1:9" x14ac:dyDescent="0.35">
      <c r="A70" s="31">
        <v>43875</v>
      </c>
      <c r="B70" s="11">
        <v>18.630800000000001</v>
      </c>
      <c r="C70" s="11">
        <v>214.179993</v>
      </c>
      <c r="D70" s="11">
        <v>56.966621000000004</v>
      </c>
      <c r="E70" s="11">
        <f t="shared" si="1"/>
        <v>3990.3446135844001</v>
      </c>
      <c r="F70" s="11">
        <v>44999.679687999997</v>
      </c>
      <c r="G70" s="11">
        <v>29398.080077999999</v>
      </c>
      <c r="I70" s="1"/>
    </row>
    <row r="71" spans="1:9" x14ac:dyDescent="0.35">
      <c r="A71" s="31">
        <v>43879</v>
      </c>
      <c r="B71" s="11">
        <v>18.571200000000001</v>
      </c>
      <c r="C71" s="11">
        <v>217.800003</v>
      </c>
      <c r="D71" s="11">
        <v>57.103698999999999</v>
      </c>
      <c r="E71" s="11">
        <f t="shared" si="1"/>
        <v>4044.8074157136002</v>
      </c>
      <c r="F71" s="11">
        <v>44974.109375</v>
      </c>
      <c r="G71" s="11">
        <v>29232.189452999999</v>
      </c>
      <c r="I71" s="1"/>
    </row>
    <row r="72" spans="1:9" x14ac:dyDescent="0.35">
      <c r="A72" s="31">
        <v>43880</v>
      </c>
      <c r="B72" s="11">
        <v>18.5715</v>
      </c>
      <c r="C72" s="11">
        <v>217.490005</v>
      </c>
      <c r="D72" s="11">
        <v>54.959372999999999</v>
      </c>
      <c r="E72" s="11">
        <f t="shared" si="1"/>
        <v>4039.1156278574999</v>
      </c>
      <c r="F72" s="11">
        <v>44901.5</v>
      </c>
      <c r="G72" s="11">
        <v>29348.029297000001</v>
      </c>
      <c r="I72" s="1"/>
    </row>
    <row r="73" spans="1:9" x14ac:dyDescent="0.35">
      <c r="A73" s="31">
        <v>43881</v>
      </c>
      <c r="B73" s="11">
        <v>18.595199999999998</v>
      </c>
      <c r="C73" s="11">
        <v>214.58000200000001</v>
      </c>
      <c r="D73" s="11">
        <v>56.447678000000003</v>
      </c>
      <c r="E73" s="11">
        <f t="shared" si="1"/>
        <v>3990.1580531903996</v>
      </c>
      <c r="F73" s="11">
        <v>44774.539062999997</v>
      </c>
      <c r="G73" s="11">
        <v>29219.980468999998</v>
      </c>
      <c r="I73" s="1"/>
    </row>
    <row r="74" spans="1:9" x14ac:dyDescent="0.35">
      <c r="A74" s="31">
        <v>43882</v>
      </c>
      <c r="B74" s="11">
        <v>18.591000000000001</v>
      </c>
      <c r="C74" s="11">
        <v>210.179993</v>
      </c>
      <c r="D74" s="11">
        <v>57.603065000000001</v>
      </c>
      <c r="E74" s="11">
        <f t="shared" si="1"/>
        <v>3907.4562498630003</v>
      </c>
      <c r="F74" s="11">
        <v>44802.539062999997</v>
      </c>
      <c r="G74" s="11">
        <v>28992.410156000002</v>
      </c>
      <c r="I74" s="1"/>
    </row>
    <row r="75" spans="1:9" x14ac:dyDescent="0.35">
      <c r="A75" s="31">
        <v>43885</v>
      </c>
      <c r="B75" s="11">
        <v>18.799199999999999</v>
      </c>
      <c r="C75" s="11">
        <v>200.720001</v>
      </c>
      <c r="D75" s="11">
        <v>55.654567999999998</v>
      </c>
      <c r="E75" s="11">
        <f t="shared" si="1"/>
        <v>3773.3754427991998</v>
      </c>
      <c r="F75" s="11">
        <v>43818.070312999997</v>
      </c>
      <c r="G75" s="11">
        <v>27960.800781000002</v>
      </c>
      <c r="I75" s="1"/>
    </row>
    <row r="76" spans="1:9" x14ac:dyDescent="0.35">
      <c r="A76" s="31">
        <v>43886</v>
      </c>
      <c r="B76" s="11">
        <v>18.913799999999998</v>
      </c>
      <c r="C76" s="11">
        <v>196.770004</v>
      </c>
      <c r="D76" s="11">
        <v>55.292285999999997</v>
      </c>
      <c r="E76" s="11">
        <f t="shared" si="1"/>
        <v>3721.6685016551996</v>
      </c>
      <c r="F76" s="11">
        <v>43045.679687999997</v>
      </c>
      <c r="G76" s="11">
        <v>27081.359375</v>
      </c>
      <c r="I76" s="1"/>
    </row>
    <row r="77" spans="1:9" x14ac:dyDescent="0.35">
      <c r="A77" s="31">
        <v>43887</v>
      </c>
      <c r="B77" s="11">
        <v>19.119700000000002</v>
      </c>
      <c r="C77" s="11">
        <v>197.199997</v>
      </c>
      <c r="D77" s="11">
        <v>54.900623000000003</v>
      </c>
      <c r="E77" s="11">
        <f t="shared" si="1"/>
        <v>3770.4047826409001</v>
      </c>
      <c r="F77" s="11">
        <v>42737.28125</v>
      </c>
      <c r="G77" s="11">
        <v>26957.589843999998</v>
      </c>
      <c r="I77" s="1"/>
    </row>
    <row r="78" spans="1:9" x14ac:dyDescent="0.35">
      <c r="A78" s="31">
        <v>43888</v>
      </c>
      <c r="B78" s="11">
        <v>19.087800000000001</v>
      </c>
      <c r="C78" s="11">
        <v>189.75</v>
      </c>
      <c r="D78" s="11">
        <v>54.185851999999997</v>
      </c>
      <c r="E78" s="11">
        <f t="shared" si="1"/>
        <v>3621.9100500000004</v>
      </c>
      <c r="F78" s="11">
        <v>41607.421875</v>
      </c>
      <c r="G78" s="11">
        <v>25766.640625</v>
      </c>
      <c r="I78" s="1"/>
    </row>
    <row r="79" spans="1:9" x14ac:dyDescent="0.35">
      <c r="A79" s="31">
        <v>43889</v>
      </c>
      <c r="B79" s="11">
        <v>19.1585</v>
      </c>
      <c r="C79" s="11">
        <v>192.470001</v>
      </c>
      <c r="D79" s="11">
        <v>54.048766999999998</v>
      </c>
      <c r="E79" s="11">
        <f t="shared" si="1"/>
        <v>3687.4365141584999</v>
      </c>
      <c r="F79" s="11">
        <v>41324.308594000002</v>
      </c>
      <c r="G79" s="11">
        <v>25409.359375</v>
      </c>
      <c r="I79" s="1"/>
    </row>
    <row r="80" spans="1:9" x14ac:dyDescent="0.35">
      <c r="A80" s="31">
        <v>43892</v>
      </c>
      <c r="B80" s="11">
        <v>19.397300000000001</v>
      </c>
      <c r="C80" s="11">
        <v>196.44000199999999</v>
      </c>
      <c r="D80" s="11">
        <v>56.320388999999999</v>
      </c>
      <c r="E80" s="11">
        <f t="shared" si="1"/>
        <v>3810.4056507946002</v>
      </c>
      <c r="F80" s="11">
        <v>42167.238280999998</v>
      </c>
      <c r="G80" s="11">
        <v>26703.320313</v>
      </c>
      <c r="I80" s="1"/>
    </row>
    <row r="81" spans="1:9" x14ac:dyDescent="0.35">
      <c r="A81" s="31">
        <v>43893</v>
      </c>
      <c r="B81" s="11">
        <v>19.776</v>
      </c>
      <c r="C81" s="11">
        <v>185.88999899999999</v>
      </c>
      <c r="D81" s="11">
        <v>56.721831999999999</v>
      </c>
      <c r="E81" s="11">
        <f t="shared" si="1"/>
        <v>3676.1606202239996</v>
      </c>
      <c r="F81" s="11">
        <v>42472.25</v>
      </c>
      <c r="G81" s="11">
        <v>25917.410156000002</v>
      </c>
      <c r="I81" s="1"/>
    </row>
    <row r="82" spans="1:9" x14ac:dyDescent="0.35">
      <c r="A82" s="31">
        <v>43894</v>
      </c>
      <c r="B82" s="11">
        <v>19.698499999999999</v>
      </c>
      <c r="C82" s="11">
        <v>191.759995</v>
      </c>
      <c r="D82" s="11">
        <v>57.436615000000003</v>
      </c>
      <c r="E82" s="11">
        <f t="shared" si="1"/>
        <v>3777.3842615075</v>
      </c>
      <c r="F82" s="11">
        <v>43404.761719000002</v>
      </c>
      <c r="G82" s="11">
        <v>27090.859375</v>
      </c>
      <c r="I82" s="1"/>
    </row>
    <row r="83" spans="1:9" x14ac:dyDescent="0.35">
      <c r="A83" s="31">
        <v>43895</v>
      </c>
      <c r="B83" s="11">
        <v>19.2837</v>
      </c>
      <c r="C83" s="11">
        <v>185.16999799999999</v>
      </c>
      <c r="D83" s="11">
        <v>56.271431</v>
      </c>
      <c r="E83" s="11">
        <f t="shared" si="1"/>
        <v>3570.7626904325998</v>
      </c>
      <c r="F83" s="11">
        <v>42344.859375</v>
      </c>
      <c r="G83" s="11">
        <v>26121.279297000001</v>
      </c>
      <c r="I83" s="1"/>
    </row>
    <row r="84" spans="1:9" x14ac:dyDescent="0.35">
      <c r="A84" s="31">
        <v>43896</v>
      </c>
      <c r="B84" s="11">
        <v>19.5335</v>
      </c>
      <c r="C84" s="11">
        <v>181.08999600000001</v>
      </c>
      <c r="D84" s="11">
        <v>56.300803999999999</v>
      </c>
      <c r="E84" s="11">
        <f t="shared" si="1"/>
        <v>3537.3214368660001</v>
      </c>
      <c r="F84" s="11">
        <v>41388.78125</v>
      </c>
      <c r="G84" s="11">
        <v>25864.779297000001</v>
      </c>
      <c r="I84" s="1"/>
    </row>
    <row r="85" spans="1:9" x14ac:dyDescent="0.35">
      <c r="A85" s="31">
        <v>43899</v>
      </c>
      <c r="B85" s="11">
        <v>19.8095</v>
      </c>
      <c r="C85" s="11">
        <v>169.5</v>
      </c>
      <c r="D85" s="11">
        <v>54.655838000000003</v>
      </c>
      <c r="E85" s="11">
        <f t="shared" si="1"/>
        <v>3357.7102500000001</v>
      </c>
      <c r="F85" s="11">
        <v>38730.558594000002</v>
      </c>
      <c r="G85" s="11">
        <v>23851.019531000002</v>
      </c>
      <c r="I85" s="1"/>
    </row>
    <row r="86" spans="1:9" x14ac:dyDescent="0.35">
      <c r="A86" s="31">
        <v>43900</v>
      </c>
      <c r="B86" s="11">
        <v>20.162299999999998</v>
      </c>
      <c r="C86" s="11">
        <v>178.19000199999999</v>
      </c>
      <c r="D86" s="11">
        <v>57.632438999999998</v>
      </c>
      <c r="E86" s="11">
        <f t="shared" si="1"/>
        <v>3592.7202773245995</v>
      </c>
      <c r="F86" s="11">
        <v>39565.441405999998</v>
      </c>
      <c r="G86" s="11">
        <v>25018.160156000002</v>
      </c>
      <c r="I86" s="1"/>
    </row>
    <row r="87" spans="1:9" x14ac:dyDescent="0.35">
      <c r="A87" s="31">
        <v>43901</v>
      </c>
      <c r="B87" s="11">
        <v>21.111699999999999</v>
      </c>
      <c r="C87" s="11">
        <v>170.240005</v>
      </c>
      <c r="D87" s="11">
        <v>57.984932000000001</v>
      </c>
      <c r="E87" s="11">
        <f t="shared" si="1"/>
        <v>3594.0559135584999</v>
      </c>
      <c r="F87" s="11">
        <v>38678.550780999998</v>
      </c>
      <c r="G87" s="11">
        <v>23553.220702999999</v>
      </c>
      <c r="I87" s="1"/>
    </row>
    <row r="88" spans="1:9" x14ac:dyDescent="0.35">
      <c r="A88" s="31">
        <v>43902</v>
      </c>
      <c r="B88" s="11">
        <v>21.026700000000002</v>
      </c>
      <c r="C88" s="11">
        <v>154.470001</v>
      </c>
      <c r="D88" s="11">
        <v>54.440429999999999</v>
      </c>
      <c r="E88" s="11">
        <f t="shared" si="1"/>
        <v>3247.9943700267004</v>
      </c>
      <c r="F88" s="11">
        <v>36636.699219000002</v>
      </c>
      <c r="G88" s="11">
        <v>21200.619140999999</v>
      </c>
      <c r="I88" s="1"/>
    </row>
    <row r="89" spans="1:9" x14ac:dyDescent="0.35">
      <c r="A89" s="31">
        <v>43903</v>
      </c>
      <c r="B89" s="11">
        <v>21.213000000000001</v>
      </c>
      <c r="C89" s="11">
        <v>170.279999</v>
      </c>
      <c r="D89" s="11">
        <v>55.174788999999997</v>
      </c>
      <c r="E89" s="11">
        <f t="shared" si="1"/>
        <v>3612.1496187870002</v>
      </c>
      <c r="F89" s="11">
        <v>38085.050780999998</v>
      </c>
      <c r="G89" s="11">
        <v>23185.619140999999</v>
      </c>
      <c r="I89" s="1"/>
    </row>
    <row r="90" spans="1:9" x14ac:dyDescent="0.35">
      <c r="A90" s="31">
        <v>43907</v>
      </c>
      <c r="B90" s="11">
        <v>22.151800000000001</v>
      </c>
      <c r="C90" s="11">
        <v>149.41999799999999</v>
      </c>
      <c r="D90" s="11">
        <v>52.785674999999998</v>
      </c>
      <c r="E90" s="11">
        <f t="shared" si="1"/>
        <v>3309.9219116964</v>
      </c>
      <c r="F90" s="11">
        <v>36862.839844000002</v>
      </c>
      <c r="G90" s="11">
        <v>21237.380859000001</v>
      </c>
      <c r="I90" s="1"/>
    </row>
    <row r="91" spans="1:9" x14ac:dyDescent="0.35">
      <c r="A91" s="31">
        <v>43908</v>
      </c>
      <c r="B91" s="11">
        <v>21.928799999999999</v>
      </c>
      <c r="C91" s="11">
        <v>146.96000699999999</v>
      </c>
      <c r="D91" s="11">
        <v>53.735447000000001</v>
      </c>
      <c r="E91" s="11">
        <f t="shared" si="1"/>
        <v>3222.6566015015997</v>
      </c>
      <c r="F91" s="11">
        <v>35532.738280999998</v>
      </c>
      <c r="G91" s="11">
        <v>19898.919922000001</v>
      </c>
      <c r="I91" s="1"/>
    </row>
    <row r="92" spans="1:9" x14ac:dyDescent="0.35">
      <c r="A92" s="31">
        <v>43909</v>
      </c>
      <c r="B92" s="11">
        <v>23.057300000000001</v>
      </c>
      <c r="C92" s="11">
        <v>153.13000500000001</v>
      </c>
      <c r="D92" s="11">
        <v>52.305892999999998</v>
      </c>
      <c r="E92" s="11">
        <f t="shared" si="1"/>
        <v>3530.7644642865007</v>
      </c>
      <c r="F92" s="11">
        <v>35143.628905999998</v>
      </c>
      <c r="G92" s="11">
        <v>20087.189452999999</v>
      </c>
      <c r="I92" s="1"/>
    </row>
    <row r="93" spans="1:9" x14ac:dyDescent="0.35">
      <c r="A93" s="31">
        <v>43910</v>
      </c>
      <c r="B93" s="11">
        <v>23.9008</v>
      </c>
      <c r="C93" s="11">
        <v>149.729996</v>
      </c>
      <c r="D93" s="11">
        <v>50.034278999999998</v>
      </c>
      <c r="E93" s="11">
        <f t="shared" si="1"/>
        <v>3578.6666883968001</v>
      </c>
      <c r="F93" s="11">
        <v>34269.511719000002</v>
      </c>
      <c r="G93" s="11">
        <v>19173.980468999998</v>
      </c>
      <c r="I93" s="1"/>
    </row>
    <row r="94" spans="1:9" x14ac:dyDescent="0.35">
      <c r="A94" s="31">
        <v>43913</v>
      </c>
      <c r="B94" s="11">
        <v>24.0868</v>
      </c>
      <c r="C94" s="11">
        <v>148.10000600000001</v>
      </c>
      <c r="D94" s="11">
        <v>50.455306999999998</v>
      </c>
      <c r="E94" s="11">
        <f t="shared" si="1"/>
        <v>3567.2552245208003</v>
      </c>
      <c r="F94" s="11">
        <v>32964.21875</v>
      </c>
      <c r="G94" s="11">
        <v>18591.929688</v>
      </c>
      <c r="I94" s="1"/>
    </row>
    <row r="95" spans="1:9" x14ac:dyDescent="0.35">
      <c r="A95" s="31">
        <v>43914</v>
      </c>
      <c r="B95" s="11">
        <v>24.1113</v>
      </c>
      <c r="C95" s="11">
        <v>160.979996</v>
      </c>
      <c r="D95" s="11">
        <v>52.354855000000001</v>
      </c>
      <c r="E95" s="11">
        <f t="shared" si="1"/>
        <v>3881.4369775547998</v>
      </c>
      <c r="F95" s="11">
        <v>34371.53125</v>
      </c>
      <c r="G95" s="11">
        <v>20704.910156000002</v>
      </c>
      <c r="I95" s="1"/>
    </row>
    <row r="96" spans="1:9" x14ac:dyDescent="0.35">
      <c r="A96" s="31">
        <v>43915</v>
      </c>
      <c r="B96" s="11">
        <v>25.078199999999999</v>
      </c>
      <c r="C96" s="11">
        <v>156.21000699999999</v>
      </c>
      <c r="D96" s="11">
        <v>53.608153999999999</v>
      </c>
      <c r="E96" s="11">
        <f t="shared" si="1"/>
        <v>3917.4657975473997</v>
      </c>
      <c r="F96" s="11">
        <v>35536.699219000002</v>
      </c>
      <c r="G96" s="11">
        <v>21200.550781000002</v>
      </c>
      <c r="I96" s="1"/>
    </row>
    <row r="97" spans="1:9" x14ac:dyDescent="0.35">
      <c r="A97" s="31">
        <v>43916</v>
      </c>
      <c r="B97" s="11">
        <v>25.118500000000001</v>
      </c>
      <c r="C97" s="11">
        <v>163.33999600000001</v>
      </c>
      <c r="D97" s="11">
        <v>52.677970999999999</v>
      </c>
      <c r="E97" s="11">
        <f t="shared" si="1"/>
        <v>4102.8556895260008</v>
      </c>
      <c r="F97" s="11">
        <v>35706.570312999997</v>
      </c>
      <c r="G97" s="11">
        <v>22552.169922000001</v>
      </c>
      <c r="I97" s="1"/>
    </row>
    <row r="98" spans="1:9" x14ac:dyDescent="0.35">
      <c r="A98" s="31">
        <v>43917</v>
      </c>
      <c r="B98" s="11">
        <v>24.294799999999999</v>
      </c>
      <c r="C98" s="11">
        <v>156.78999300000001</v>
      </c>
      <c r="D98" s="11">
        <v>52.237349999999999</v>
      </c>
      <c r="E98" s="11">
        <f t="shared" si="1"/>
        <v>3809.1815219363998</v>
      </c>
      <c r="F98" s="11">
        <v>33799.488280999998</v>
      </c>
      <c r="G98" s="11">
        <v>21636.779297000001</v>
      </c>
      <c r="I98" s="1"/>
    </row>
    <row r="99" spans="1:9" x14ac:dyDescent="0.35">
      <c r="A99" s="31">
        <v>43920</v>
      </c>
      <c r="B99" s="11">
        <v>23.097000000000001</v>
      </c>
      <c r="C99" s="11">
        <v>165.949997</v>
      </c>
      <c r="D99" s="11">
        <v>54.02919</v>
      </c>
      <c r="E99" s="11">
        <f t="shared" si="1"/>
        <v>3832.9470807090001</v>
      </c>
      <c r="F99" s="11">
        <v>34199.96875</v>
      </c>
      <c r="G99" s="11">
        <v>22327.480468999998</v>
      </c>
      <c r="I99" s="1"/>
    </row>
    <row r="100" spans="1:9" x14ac:dyDescent="0.35">
      <c r="A100" s="31">
        <v>43921</v>
      </c>
      <c r="B100" s="11">
        <v>23.5122</v>
      </c>
      <c r="C100" s="11">
        <v>166.800003</v>
      </c>
      <c r="D100" s="11">
        <v>54.587302999999999</v>
      </c>
      <c r="E100" s="11">
        <f t="shared" si="1"/>
        <v>3921.8350305366002</v>
      </c>
      <c r="F100" s="11">
        <v>34554.53125</v>
      </c>
      <c r="G100" s="11">
        <v>21917.160156000002</v>
      </c>
      <c r="I100" s="1"/>
    </row>
    <row r="101" spans="1:9" x14ac:dyDescent="0.35">
      <c r="A101" s="31">
        <v>43922</v>
      </c>
      <c r="B101" s="11">
        <v>24.285299999999999</v>
      </c>
      <c r="C101" s="11">
        <v>159.60000600000001</v>
      </c>
      <c r="D101" s="11">
        <v>54.929996000000003</v>
      </c>
      <c r="E101" s="11">
        <f t="shared" si="1"/>
        <v>3875.9340257118001</v>
      </c>
      <c r="F101" s="11">
        <v>33691.878905999998</v>
      </c>
      <c r="G101" s="11">
        <v>20943.509765999999</v>
      </c>
      <c r="I101" s="1"/>
    </row>
    <row r="102" spans="1:9" x14ac:dyDescent="0.35">
      <c r="A102" s="31">
        <v>43923</v>
      </c>
      <c r="B102" s="11">
        <v>23.4847</v>
      </c>
      <c r="C102" s="11">
        <v>158.19000199999999</v>
      </c>
      <c r="D102" s="11">
        <v>54.283763999999998</v>
      </c>
      <c r="E102" s="11">
        <f t="shared" si="1"/>
        <v>3715.0447399693999</v>
      </c>
      <c r="F102" s="11">
        <v>33590.621094000002</v>
      </c>
      <c r="G102" s="11">
        <v>21413.439452999999</v>
      </c>
      <c r="I102" s="1"/>
    </row>
    <row r="103" spans="1:9" x14ac:dyDescent="0.35">
      <c r="A103" s="31">
        <v>43924</v>
      </c>
      <c r="B103" s="11">
        <v>24.491800000000001</v>
      </c>
      <c r="C103" s="11">
        <v>154.179993</v>
      </c>
      <c r="D103" s="11">
        <v>53.774608999999998</v>
      </c>
      <c r="E103" s="11">
        <f t="shared" si="1"/>
        <v>3776.1455525574002</v>
      </c>
      <c r="F103" s="11">
        <v>33075.410155999998</v>
      </c>
      <c r="G103" s="11">
        <v>21052.529297000001</v>
      </c>
      <c r="I103" s="1"/>
    </row>
    <row r="104" spans="1:9" x14ac:dyDescent="0.35">
      <c r="A104" s="31">
        <v>43927</v>
      </c>
      <c r="B104" s="11">
        <v>24.108699999999999</v>
      </c>
      <c r="C104" s="11">
        <v>165.550003</v>
      </c>
      <c r="D104" s="11">
        <v>54.058562999999999</v>
      </c>
      <c r="E104" s="11">
        <f t="shared" si="1"/>
        <v>3991.1953573260998</v>
      </c>
      <c r="F104" s="11">
        <v>34381.558594000002</v>
      </c>
      <c r="G104" s="11">
        <v>22679.990234000001</v>
      </c>
      <c r="I104" s="1"/>
    </row>
    <row r="105" spans="1:9" x14ac:dyDescent="0.35">
      <c r="A105" s="31">
        <v>43928</v>
      </c>
      <c r="B105" s="11">
        <v>24.6938</v>
      </c>
      <c r="C105" s="11">
        <v>168.83000200000001</v>
      </c>
      <c r="D105" s="11">
        <v>54.420848999999997</v>
      </c>
      <c r="E105" s="11">
        <f t="shared" si="1"/>
        <v>4169.0543033876002</v>
      </c>
      <c r="F105" s="11">
        <v>34526.308594000002</v>
      </c>
      <c r="G105" s="11">
        <v>22653.859375</v>
      </c>
      <c r="I105" s="1"/>
    </row>
    <row r="106" spans="1:9" x14ac:dyDescent="0.35">
      <c r="A106" s="31">
        <v>43929</v>
      </c>
      <c r="B106" s="11">
        <v>24.689499999999999</v>
      </c>
      <c r="C106" s="11">
        <v>174.279999</v>
      </c>
      <c r="D106" s="11">
        <v>55.253117000000003</v>
      </c>
      <c r="E106" s="11">
        <f t="shared" ref="E106:E169" si="2">B106*C106</f>
        <v>4302.8860353105001</v>
      </c>
      <c r="F106" s="11">
        <v>34567.78125</v>
      </c>
      <c r="G106" s="11">
        <v>23433.570313</v>
      </c>
      <c r="I106" s="1"/>
    </row>
    <row r="107" spans="1:9" x14ac:dyDescent="0.35">
      <c r="A107" s="31">
        <v>43934</v>
      </c>
      <c r="B107" s="11">
        <v>24.038799999999998</v>
      </c>
      <c r="C107" s="11">
        <v>174.78999300000001</v>
      </c>
      <c r="D107" s="11">
        <v>56.212676999999999</v>
      </c>
      <c r="E107" s="11">
        <f t="shared" si="2"/>
        <v>4201.7416837283999</v>
      </c>
      <c r="F107" s="11">
        <v>34613.671875</v>
      </c>
      <c r="G107" s="11">
        <v>23390.769531000002</v>
      </c>
      <c r="I107" s="1"/>
    </row>
    <row r="108" spans="1:9" x14ac:dyDescent="0.35">
      <c r="A108" s="31">
        <v>43935</v>
      </c>
      <c r="B108" s="11">
        <v>24.092500000000001</v>
      </c>
      <c r="C108" s="11">
        <v>178.16999799999999</v>
      </c>
      <c r="D108" s="11">
        <v>54.675423000000002</v>
      </c>
      <c r="E108" s="11">
        <f t="shared" si="2"/>
        <v>4292.5606768150001</v>
      </c>
      <c r="F108" s="11">
        <v>34746.390625</v>
      </c>
      <c r="G108" s="11">
        <v>23949.759765999999</v>
      </c>
      <c r="I108" s="1"/>
    </row>
    <row r="109" spans="1:9" x14ac:dyDescent="0.35">
      <c r="A109" s="31">
        <v>43936</v>
      </c>
      <c r="B109" s="11">
        <v>23.742699999999999</v>
      </c>
      <c r="C109" s="11">
        <v>176.970001</v>
      </c>
      <c r="D109" s="11">
        <v>53.314411</v>
      </c>
      <c r="E109" s="11">
        <f t="shared" si="2"/>
        <v>4201.7456427426996</v>
      </c>
      <c r="F109" s="11">
        <v>33855.238280999998</v>
      </c>
      <c r="G109" s="11">
        <v>23504.349609000001</v>
      </c>
      <c r="I109" s="1"/>
    </row>
    <row r="110" spans="1:9" x14ac:dyDescent="0.35">
      <c r="A110" s="31">
        <v>43937</v>
      </c>
      <c r="B110" s="11">
        <v>23.564499999999999</v>
      </c>
      <c r="C110" s="11">
        <v>176.25</v>
      </c>
      <c r="D110" s="11">
        <v>53.990020999999999</v>
      </c>
      <c r="E110" s="11">
        <f t="shared" si="2"/>
        <v>4153.243125</v>
      </c>
      <c r="F110" s="11">
        <v>33759.75</v>
      </c>
      <c r="G110" s="11">
        <v>23537.679688</v>
      </c>
      <c r="I110" s="1"/>
    </row>
    <row r="111" spans="1:9" x14ac:dyDescent="0.35">
      <c r="A111" s="31">
        <v>43938</v>
      </c>
      <c r="B111" s="11">
        <v>24.115500000000001</v>
      </c>
      <c r="C111" s="11">
        <v>179.240005</v>
      </c>
      <c r="D111" s="11">
        <v>56.721831999999999</v>
      </c>
      <c r="E111" s="11">
        <f t="shared" si="2"/>
        <v>4322.4623405775001</v>
      </c>
      <c r="F111" s="11">
        <v>34743.101562999997</v>
      </c>
      <c r="G111" s="11">
        <v>24242.490234000001</v>
      </c>
      <c r="I111" s="1"/>
    </row>
    <row r="112" spans="1:9" x14ac:dyDescent="0.35">
      <c r="A112" s="31">
        <v>43941</v>
      </c>
      <c r="B112" s="11">
        <v>24.209800000000001</v>
      </c>
      <c r="C112" s="11">
        <v>178.240005</v>
      </c>
      <c r="D112" s="11">
        <v>56.173515000000002</v>
      </c>
      <c r="E112" s="11">
        <f t="shared" si="2"/>
        <v>4315.1548730490003</v>
      </c>
      <c r="F112" s="11">
        <v>34477.058594000002</v>
      </c>
      <c r="G112" s="11">
        <v>23650.439452999999</v>
      </c>
      <c r="I112" s="1"/>
    </row>
    <row r="113" spans="1:9" x14ac:dyDescent="0.35">
      <c r="A113" s="31">
        <v>43942</v>
      </c>
      <c r="B113" s="11">
        <v>23.901199999999999</v>
      </c>
      <c r="C113" s="11">
        <v>170.800003</v>
      </c>
      <c r="D113" s="11">
        <v>54.724376999999997</v>
      </c>
      <c r="E113" s="11">
        <f t="shared" si="2"/>
        <v>4082.3250317036</v>
      </c>
      <c r="F113" s="11">
        <v>33892.28125</v>
      </c>
      <c r="G113" s="11">
        <v>23018.880859000001</v>
      </c>
      <c r="I113" s="1"/>
    </row>
    <row r="114" spans="1:9" x14ac:dyDescent="0.35">
      <c r="A114" s="31">
        <v>43943</v>
      </c>
      <c r="B114" s="11">
        <v>24.0077</v>
      </c>
      <c r="C114" s="11">
        <v>182.279999</v>
      </c>
      <c r="D114" s="11">
        <v>55.321658999999997</v>
      </c>
      <c r="E114" s="11">
        <f t="shared" si="2"/>
        <v>4376.1235319922998</v>
      </c>
      <c r="F114" s="11">
        <v>34223.851562999997</v>
      </c>
      <c r="G114" s="11">
        <v>23475.820313</v>
      </c>
      <c r="I114" s="1"/>
    </row>
    <row r="115" spans="1:9" x14ac:dyDescent="0.35">
      <c r="A115" s="31">
        <v>43944</v>
      </c>
      <c r="B115" s="11">
        <v>24.424800000000001</v>
      </c>
      <c r="C115" s="11">
        <v>185.13000500000001</v>
      </c>
      <c r="D115" s="11">
        <v>54.264183000000003</v>
      </c>
      <c r="E115" s="11">
        <f t="shared" si="2"/>
        <v>4521.7633461240002</v>
      </c>
      <c r="F115" s="11">
        <v>34240.601562999997</v>
      </c>
      <c r="G115" s="11">
        <v>23515.259765999999</v>
      </c>
      <c r="I115" s="1"/>
    </row>
    <row r="116" spans="1:9" x14ac:dyDescent="0.35">
      <c r="A116" s="31">
        <v>43945</v>
      </c>
      <c r="B116" s="11">
        <v>24.5883</v>
      </c>
      <c r="C116" s="11">
        <v>190.070007</v>
      </c>
      <c r="D116" s="11">
        <v>55.850399000000003</v>
      </c>
      <c r="E116" s="11">
        <f t="shared" si="2"/>
        <v>4673.4983531181006</v>
      </c>
      <c r="F116" s="11">
        <v>34586.820312999997</v>
      </c>
      <c r="G116" s="11">
        <v>23775.269531000002</v>
      </c>
      <c r="I116" s="1"/>
    </row>
    <row r="117" spans="1:9" x14ac:dyDescent="0.35">
      <c r="A117" s="31">
        <v>43948</v>
      </c>
      <c r="B117" s="11">
        <v>24.623000000000001</v>
      </c>
      <c r="C117" s="11">
        <v>187.5</v>
      </c>
      <c r="D117" s="11">
        <v>56.242054000000003</v>
      </c>
      <c r="E117" s="11">
        <f t="shared" si="2"/>
        <v>4616.8125</v>
      </c>
      <c r="F117" s="11">
        <v>34968.089844000002</v>
      </c>
      <c r="G117" s="11">
        <v>24133.779297000001</v>
      </c>
      <c r="I117" s="1"/>
    </row>
    <row r="118" spans="1:9" x14ac:dyDescent="0.35">
      <c r="A118" s="31">
        <v>43949</v>
      </c>
      <c r="B118" s="11">
        <v>24.8583</v>
      </c>
      <c r="C118" s="11">
        <v>182.91000399999999</v>
      </c>
      <c r="D118" s="11">
        <v>58.817203999999997</v>
      </c>
      <c r="E118" s="11">
        <f t="shared" si="2"/>
        <v>4546.8317524331997</v>
      </c>
      <c r="F118" s="11">
        <v>35830.808594000002</v>
      </c>
      <c r="G118" s="11">
        <v>24101.550781000002</v>
      </c>
      <c r="I118" s="1"/>
    </row>
    <row r="119" spans="1:9" x14ac:dyDescent="0.35">
      <c r="A119" s="31">
        <v>43950</v>
      </c>
      <c r="B119" s="11">
        <v>24.8492</v>
      </c>
      <c r="C119" s="11">
        <v>194.19000199999999</v>
      </c>
      <c r="D119" s="11">
        <v>58.846577000000003</v>
      </c>
      <c r="E119" s="11">
        <f t="shared" si="2"/>
        <v>4825.4661976983998</v>
      </c>
      <c r="F119" s="11">
        <v>36870.089844000002</v>
      </c>
      <c r="G119" s="11">
        <v>24633.859375</v>
      </c>
      <c r="I119" s="1"/>
    </row>
    <row r="120" spans="1:9" x14ac:dyDescent="0.35">
      <c r="A120" s="31">
        <v>43951</v>
      </c>
      <c r="B120" s="11">
        <v>24.388200000000001</v>
      </c>
      <c r="C120" s="11">
        <v>204.71000699999999</v>
      </c>
      <c r="D120" s="11">
        <v>56.761004999999997</v>
      </c>
      <c r="E120" s="11">
        <f t="shared" si="2"/>
        <v>4992.5085927174005</v>
      </c>
      <c r="F120" s="11">
        <v>36470.109375</v>
      </c>
      <c r="G120" s="11">
        <v>24345.720702999999</v>
      </c>
      <c r="I120" s="1"/>
    </row>
    <row r="121" spans="1:9" x14ac:dyDescent="0.35">
      <c r="A121" s="31">
        <v>43955</v>
      </c>
      <c r="B121" s="11">
        <v>24.0002</v>
      </c>
      <c r="C121" s="11">
        <v>205.259995</v>
      </c>
      <c r="D121" s="11">
        <v>56.428092999999997</v>
      </c>
      <c r="E121" s="11">
        <f t="shared" si="2"/>
        <v>4926.2809319990001</v>
      </c>
      <c r="F121" s="11">
        <v>36370.429687999997</v>
      </c>
      <c r="G121" s="11">
        <v>23749.759765999999</v>
      </c>
      <c r="I121" s="1"/>
    </row>
    <row r="122" spans="1:9" x14ac:dyDescent="0.35">
      <c r="A122" s="31">
        <v>43956</v>
      </c>
      <c r="B122" s="11">
        <v>23.9283</v>
      </c>
      <c r="C122" s="11">
        <v>207.070007</v>
      </c>
      <c r="D122" s="11">
        <v>55.781857000000002</v>
      </c>
      <c r="E122" s="11">
        <f t="shared" si="2"/>
        <v>4954.8332484981001</v>
      </c>
      <c r="F122" s="11">
        <v>36616.058594000002</v>
      </c>
      <c r="G122" s="11">
        <v>23883.089843999998</v>
      </c>
      <c r="I122" s="1"/>
    </row>
    <row r="123" spans="1:9" x14ac:dyDescent="0.35">
      <c r="A123" s="31">
        <v>43957</v>
      </c>
      <c r="B123" s="11">
        <v>24.3812</v>
      </c>
      <c r="C123" s="11">
        <v>208.470001</v>
      </c>
      <c r="D123" s="11">
        <v>57.191822000000002</v>
      </c>
      <c r="E123" s="11">
        <f t="shared" si="2"/>
        <v>5082.7487883812</v>
      </c>
      <c r="F123" s="11">
        <v>36986.199219000002</v>
      </c>
      <c r="G123" s="11">
        <v>23664.640625</v>
      </c>
      <c r="I123" s="1"/>
    </row>
    <row r="124" spans="1:9" x14ac:dyDescent="0.35">
      <c r="A124" s="31">
        <v>43958</v>
      </c>
      <c r="B124" s="11">
        <v>23.834299999999999</v>
      </c>
      <c r="C124" s="11">
        <v>211.259995</v>
      </c>
      <c r="D124" s="11">
        <v>57.103698999999999</v>
      </c>
      <c r="E124" s="11">
        <f t="shared" si="2"/>
        <v>5035.2340988284996</v>
      </c>
      <c r="F124" s="11">
        <v>36792.410155999998</v>
      </c>
      <c r="G124" s="11">
        <v>23875.890625</v>
      </c>
      <c r="I124" s="1"/>
    </row>
    <row r="125" spans="1:9" x14ac:dyDescent="0.35">
      <c r="A125" s="31">
        <v>43959</v>
      </c>
      <c r="B125" s="11">
        <v>24.2942</v>
      </c>
      <c r="C125" s="11">
        <v>212.35000600000001</v>
      </c>
      <c r="D125" s="11">
        <v>57.368068999999998</v>
      </c>
      <c r="E125" s="11">
        <f t="shared" si="2"/>
        <v>5158.8735157652</v>
      </c>
      <c r="F125" s="11">
        <v>37623.679687999997</v>
      </c>
      <c r="G125" s="11">
        <v>24331.320313</v>
      </c>
      <c r="I125" s="1"/>
    </row>
    <row r="126" spans="1:9" x14ac:dyDescent="0.35">
      <c r="A126" s="31">
        <v>43962</v>
      </c>
      <c r="B126" s="11">
        <v>24.0563</v>
      </c>
      <c r="C126" s="11">
        <v>213.179993</v>
      </c>
      <c r="D126" s="11">
        <v>56.721831999999999</v>
      </c>
      <c r="E126" s="11">
        <f t="shared" si="2"/>
        <v>5128.3218656058998</v>
      </c>
      <c r="F126" s="11">
        <v>37631.890625</v>
      </c>
      <c r="G126" s="11">
        <v>24221.990234000001</v>
      </c>
      <c r="I126" s="1"/>
    </row>
    <row r="127" spans="1:9" x14ac:dyDescent="0.35">
      <c r="A127" s="31">
        <v>43963</v>
      </c>
      <c r="B127" s="11">
        <v>23.680499999999999</v>
      </c>
      <c r="C127" s="11">
        <v>210.10000600000001</v>
      </c>
      <c r="D127" s="11">
        <v>57.152656999999998</v>
      </c>
      <c r="E127" s="11">
        <f t="shared" si="2"/>
        <v>4975.2731920830001</v>
      </c>
      <c r="F127" s="11">
        <v>37462.890625</v>
      </c>
      <c r="G127" s="11">
        <v>23764.779297000001</v>
      </c>
      <c r="I127" s="1"/>
    </row>
    <row r="128" spans="1:9" x14ac:dyDescent="0.35">
      <c r="A128" s="31">
        <v>43964</v>
      </c>
      <c r="B128" s="11">
        <v>23.869299999999999</v>
      </c>
      <c r="C128" s="11">
        <v>205.10000600000001</v>
      </c>
      <c r="D128" s="11">
        <v>56.271431</v>
      </c>
      <c r="E128" s="11">
        <f t="shared" si="2"/>
        <v>4895.5935732157996</v>
      </c>
      <c r="F128" s="11">
        <v>36394.589844000002</v>
      </c>
      <c r="G128" s="11">
        <v>23247.970702999999</v>
      </c>
      <c r="I128" s="1"/>
    </row>
    <row r="129" spans="1:9" x14ac:dyDescent="0.35">
      <c r="A129" s="31">
        <v>43965</v>
      </c>
      <c r="B129" s="11">
        <v>24.0487</v>
      </c>
      <c r="C129" s="11">
        <v>206.80999800000001</v>
      </c>
      <c r="D129" s="11">
        <v>55.537070999999997</v>
      </c>
      <c r="E129" s="11">
        <f t="shared" si="2"/>
        <v>4973.5115989025999</v>
      </c>
      <c r="F129" s="11">
        <v>36094.140625</v>
      </c>
      <c r="G129" s="11">
        <v>23625.339843999998</v>
      </c>
      <c r="I129" s="1"/>
    </row>
    <row r="130" spans="1:9" x14ac:dyDescent="0.35">
      <c r="A130" s="31">
        <v>43966</v>
      </c>
      <c r="B130" s="11">
        <v>24.211300000000001</v>
      </c>
      <c r="C130" s="11">
        <v>210.88000500000001</v>
      </c>
      <c r="D130" s="11">
        <v>54.861457999999999</v>
      </c>
      <c r="E130" s="11">
        <f t="shared" si="2"/>
        <v>5105.6790650565008</v>
      </c>
      <c r="F130" s="11">
        <v>35691.390625</v>
      </c>
      <c r="G130" s="11">
        <v>23685.419922000001</v>
      </c>
      <c r="I130" s="1"/>
    </row>
    <row r="131" spans="1:9" x14ac:dyDescent="0.35">
      <c r="A131" s="31">
        <v>43969</v>
      </c>
      <c r="B131" s="11">
        <v>24.270800000000001</v>
      </c>
      <c r="C131" s="11">
        <v>213.19000199999999</v>
      </c>
      <c r="D131" s="11">
        <v>57.260368</v>
      </c>
      <c r="E131" s="11">
        <f t="shared" si="2"/>
        <v>5174.2919005415997</v>
      </c>
      <c r="F131" s="11">
        <v>37112.460937999997</v>
      </c>
      <c r="G131" s="11">
        <v>24597.369140999999</v>
      </c>
      <c r="I131" s="1"/>
    </row>
    <row r="132" spans="1:9" x14ac:dyDescent="0.35">
      <c r="A132" s="31">
        <v>43970</v>
      </c>
      <c r="B132" s="11">
        <v>23.957999999999998</v>
      </c>
      <c r="C132" s="11">
        <v>216.88000500000001</v>
      </c>
      <c r="D132" s="11">
        <v>55.243324000000001</v>
      </c>
      <c r="E132" s="11">
        <f t="shared" si="2"/>
        <v>5196.0111597899995</v>
      </c>
      <c r="F132" s="11">
        <v>35862.039062999997</v>
      </c>
      <c r="G132" s="11">
        <v>24206.859375</v>
      </c>
      <c r="I132" s="1"/>
    </row>
    <row r="133" spans="1:9" x14ac:dyDescent="0.35">
      <c r="A133" s="31">
        <v>43971</v>
      </c>
      <c r="B133" s="11">
        <v>23.603200000000001</v>
      </c>
      <c r="C133" s="11">
        <v>229.970001</v>
      </c>
      <c r="D133" s="11">
        <v>55.155205000000002</v>
      </c>
      <c r="E133" s="11">
        <f t="shared" si="2"/>
        <v>5428.0279276031997</v>
      </c>
      <c r="F133" s="11">
        <v>36026.980469000002</v>
      </c>
      <c r="G133" s="11">
        <v>24575.900390999999</v>
      </c>
      <c r="I133" s="1"/>
    </row>
    <row r="134" spans="1:9" x14ac:dyDescent="0.35">
      <c r="A134" s="31">
        <v>43972</v>
      </c>
      <c r="B134" s="11">
        <v>23.6023</v>
      </c>
      <c r="C134" s="11">
        <v>231.38999899999999</v>
      </c>
      <c r="D134" s="11">
        <v>54.675423000000002</v>
      </c>
      <c r="E134" s="11">
        <f t="shared" si="2"/>
        <v>5461.3361733976999</v>
      </c>
      <c r="F134" s="11">
        <v>35560.761719000002</v>
      </c>
      <c r="G134" s="11">
        <v>24474.119140999999</v>
      </c>
      <c r="I134" s="1"/>
    </row>
    <row r="135" spans="1:9" x14ac:dyDescent="0.35">
      <c r="A135" s="31">
        <v>43973</v>
      </c>
      <c r="B135" s="11">
        <v>23.296199999999999</v>
      </c>
      <c r="C135" s="11">
        <v>234.91000399999999</v>
      </c>
      <c r="D135" s="11">
        <v>54.646053000000002</v>
      </c>
      <c r="E135" s="11">
        <f t="shared" si="2"/>
        <v>5472.5104351847995</v>
      </c>
      <c r="F135" s="11">
        <v>35784.421875</v>
      </c>
      <c r="G135" s="11">
        <v>24465.160156000002</v>
      </c>
      <c r="I135" s="1"/>
    </row>
    <row r="136" spans="1:9" x14ac:dyDescent="0.35">
      <c r="A136" s="31">
        <v>43977</v>
      </c>
      <c r="B136" s="11">
        <v>22.7928</v>
      </c>
      <c r="C136" s="11">
        <v>232.199997</v>
      </c>
      <c r="D136" s="11">
        <v>54.998542999999998</v>
      </c>
      <c r="E136" s="11">
        <f t="shared" si="2"/>
        <v>5292.4880916215998</v>
      </c>
      <c r="F136" s="11">
        <v>36206.859375</v>
      </c>
      <c r="G136" s="11">
        <v>24995.109375</v>
      </c>
      <c r="I136" s="1"/>
    </row>
    <row r="137" spans="1:9" x14ac:dyDescent="0.35">
      <c r="A137" s="31">
        <v>43978</v>
      </c>
      <c r="B137" s="11">
        <v>22.562999999999999</v>
      </c>
      <c r="C137" s="11">
        <v>229.13999899999999</v>
      </c>
      <c r="D137" s="11">
        <v>55.448948000000001</v>
      </c>
      <c r="E137" s="11">
        <f t="shared" si="2"/>
        <v>5170.0857974369992</v>
      </c>
      <c r="F137" s="11">
        <v>36889.960937999997</v>
      </c>
      <c r="G137" s="11">
        <v>25548.269531000002</v>
      </c>
      <c r="I137" s="1"/>
    </row>
    <row r="138" spans="1:9" x14ac:dyDescent="0.35">
      <c r="A138" s="31">
        <v>43979</v>
      </c>
      <c r="B138" s="11">
        <v>22.293199999999999</v>
      </c>
      <c r="C138" s="11">
        <v>225.46000699999999</v>
      </c>
      <c r="D138" s="11">
        <v>54.695006999999997</v>
      </c>
      <c r="E138" s="11">
        <f t="shared" si="2"/>
        <v>5026.2250280523995</v>
      </c>
      <c r="F138" s="11">
        <v>36508.140625</v>
      </c>
      <c r="G138" s="11">
        <v>25400.640625</v>
      </c>
      <c r="I138" s="1"/>
    </row>
    <row r="139" spans="1:9" x14ac:dyDescent="0.35">
      <c r="A139" s="31">
        <v>43980</v>
      </c>
      <c r="B139" s="11">
        <v>22.363299999999999</v>
      </c>
      <c r="C139" s="11">
        <v>225.08999600000001</v>
      </c>
      <c r="D139" s="11">
        <v>54.195636999999998</v>
      </c>
      <c r="E139" s="11">
        <f t="shared" si="2"/>
        <v>5033.7551075468</v>
      </c>
      <c r="F139" s="11">
        <v>36122.730469000002</v>
      </c>
      <c r="G139" s="11">
        <v>25383.109375</v>
      </c>
      <c r="I139" s="1"/>
    </row>
    <row r="140" spans="1:9" x14ac:dyDescent="0.35">
      <c r="A140" s="31">
        <v>43983</v>
      </c>
      <c r="B140" s="11">
        <v>22.204000000000001</v>
      </c>
      <c r="C140" s="11">
        <v>231.91000399999999</v>
      </c>
      <c r="D140" s="11">
        <v>55.292285999999997</v>
      </c>
      <c r="E140" s="11">
        <f t="shared" si="2"/>
        <v>5149.3297288160002</v>
      </c>
      <c r="F140" s="11">
        <v>36980.851562999997</v>
      </c>
      <c r="G140" s="11">
        <v>25475.019531000002</v>
      </c>
      <c r="I140" s="1"/>
    </row>
    <row r="141" spans="1:9" x14ac:dyDescent="0.35">
      <c r="A141" s="31">
        <v>43984</v>
      </c>
      <c r="B141" s="11">
        <v>22.177800000000001</v>
      </c>
      <c r="C141" s="11">
        <v>232.720001</v>
      </c>
      <c r="D141" s="11">
        <v>54.205437000000003</v>
      </c>
      <c r="E141" s="11">
        <f t="shared" si="2"/>
        <v>5161.2176381777999</v>
      </c>
      <c r="F141" s="11">
        <v>37460.441405999998</v>
      </c>
      <c r="G141" s="11">
        <v>25742.650390999999</v>
      </c>
      <c r="I141" s="1"/>
    </row>
    <row r="142" spans="1:9" x14ac:dyDescent="0.35">
      <c r="A142" s="31">
        <v>43985</v>
      </c>
      <c r="B142" s="11">
        <v>22.0168</v>
      </c>
      <c r="C142" s="11">
        <v>230.16000399999999</v>
      </c>
      <c r="D142" s="11">
        <v>53.862732000000001</v>
      </c>
      <c r="E142" s="11">
        <f t="shared" si="2"/>
        <v>5067.3867760672001</v>
      </c>
      <c r="F142" s="11">
        <v>38290.769530999998</v>
      </c>
      <c r="G142" s="11">
        <v>26269.890625</v>
      </c>
      <c r="I142" s="1"/>
    </row>
    <row r="143" spans="1:9" x14ac:dyDescent="0.35">
      <c r="A143" s="31">
        <v>43986</v>
      </c>
      <c r="B143" s="11">
        <v>21.682700000000001</v>
      </c>
      <c r="C143" s="11">
        <v>226.28999300000001</v>
      </c>
      <c r="D143" s="11">
        <v>53.794189000000003</v>
      </c>
      <c r="E143" s="11">
        <f t="shared" si="2"/>
        <v>4906.5780312211</v>
      </c>
      <c r="F143" s="11">
        <v>37872.890625</v>
      </c>
      <c r="G143" s="11">
        <v>26281.820313</v>
      </c>
      <c r="I143" s="1"/>
    </row>
    <row r="144" spans="1:9" x14ac:dyDescent="0.35">
      <c r="A144" s="31">
        <v>43987</v>
      </c>
      <c r="B144" s="11">
        <v>21.604299999999999</v>
      </c>
      <c r="C144" s="11">
        <v>230.770004</v>
      </c>
      <c r="D144" s="11">
        <v>54.205437000000003</v>
      </c>
      <c r="E144" s="11">
        <f t="shared" si="2"/>
        <v>4985.6243974171994</v>
      </c>
      <c r="F144" s="11">
        <v>38948.078125</v>
      </c>
      <c r="G144" s="11">
        <v>27110.980468999998</v>
      </c>
      <c r="I144" s="1"/>
    </row>
    <row r="145" spans="1:9" x14ac:dyDescent="0.35">
      <c r="A145" s="31">
        <v>43990</v>
      </c>
      <c r="B145" s="11">
        <v>21.838799999999999</v>
      </c>
      <c r="C145" s="11">
        <v>231.39999399999999</v>
      </c>
      <c r="D145" s="11">
        <v>56.104973000000001</v>
      </c>
      <c r="E145" s="11">
        <f t="shared" si="2"/>
        <v>5053.4981889671999</v>
      </c>
      <c r="F145" s="11">
        <v>39954.011719000002</v>
      </c>
      <c r="G145" s="11">
        <v>27572.439452999999</v>
      </c>
      <c r="I145" s="1"/>
    </row>
    <row r="146" spans="1:9" x14ac:dyDescent="0.35">
      <c r="A146" s="31">
        <v>43991</v>
      </c>
      <c r="B146" s="11">
        <v>21.5837</v>
      </c>
      <c r="C146" s="11">
        <v>238.66999799999999</v>
      </c>
      <c r="D146" s="11">
        <v>55.605609999999999</v>
      </c>
      <c r="E146" s="11">
        <f t="shared" si="2"/>
        <v>5151.3816358326003</v>
      </c>
      <c r="F146" s="11">
        <v>39185.660155999998</v>
      </c>
      <c r="G146" s="11">
        <v>27272.300781000002</v>
      </c>
      <c r="I146" s="1"/>
    </row>
    <row r="147" spans="1:9" x14ac:dyDescent="0.35">
      <c r="A147" s="31">
        <v>43992</v>
      </c>
      <c r="B147" s="11">
        <v>21.655200000000001</v>
      </c>
      <c r="C147" s="11">
        <v>236.729996</v>
      </c>
      <c r="D147" s="11">
        <v>54.792923000000002</v>
      </c>
      <c r="E147" s="11">
        <f t="shared" si="2"/>
        <v>5126.4354093791999</v>
      </c>
      <c r="F147" s="11">
        <v>38266.191405999998</v>
      </c>
      <c r="G147" s="11">
        <v>26989.990234000001</v>
      </c>
      <c r="I147" s="1"/>
    </row>
    <row r="148" spans="1:9" x14ac:dyDescent="0.35">
      <c r="A148" s="31">
        <v>43993</v>
      </c>
      <c r="B148" s="11">
        <v>21.725200000000001</v>
      </c>
      <c r="C148" s="11">
        <v>224.429993</v>
      </c>
      <c r="D148" s="11">
        <v>53.901896999999998</v>
      </c>
      <c r="E148" s="11">
        <f t="shared" si="2"/>
        <v>4875.7864839235999</v>
      </c>
      <c r="F148" s="11">
        <v>36827.359375</v>
      </c>
      <c r="G148" s="11">
        <v>25128.169922000001</v>
      </c>
      <c r="I148" s="1"/>
    </row>
    <row r="149" spans="1:9" x14ac:dyDescent="0.35">
      <c r="A149" s="31">
        <v>43994</v>
      </c>
      <c r="B149" s="11">
        <v>21.922999999999998</v>
      </c>
      <c r="C149" s="11">
        <v>228.58000200000001</v>
      </c>
      <c r="D149" s="11">
        <v>53.255661000000003</v>
      </c>
      <c r="E149" s="11">
        <f t="shared" si="2"/>
        <v>5011.1593838459994</v>
      </c>
      <c r="F149" s="11">
        <v>37679.238280999998</v>
      </c>
      <c r="G149" s="11">
        <v>25605.539063</v>
      </c>
      <c r="I149" s="1"/>
    </row>
    <row r="150" spans="1:9" x14ac:dyDescent="0.35">
      <c r="A150" s="31">
        <v>43997</v>
      </c>
      <c r="B150" s="11">
        <v>22.4252</v>
      </c>
      <c r="C150" s="11">
        <v>232.5</v>
      </c>
      <c r="D150" s="11">
        <v>54.136893999999998</v>
      </c>
      <c r="E150" s="11">
        <f t="shared" si="2"/>
        <v>5213.8590000000004</v>
      </c>
      <c r="F150" s="11">
        <v>37416.738280999998</v>
      </c>
      <c r="G150" s="11">
        <v>25763.160156000002</v>
      </c>
      <c r="I150" s="1"/>
    </row>
    <row r="151" spans="1:9" x14ac:dyDescent="0.35">
      <c r="A151" s="31">
        <v>43998</v>
      </c>
      <c r="B151" s="11">
        <v>22.334700000000002</v>
      </c>
      <c r="C151" s="11">
        <v>235.64999399999999</v>
      </c>
      <c r="D151" s="11">
        <v>53.637526999999999</v>
      </c>
      <c r="E151" s="11">
        <f t="shared" si="2"/>
        <v>5263.1719209918001</v>
      </c>
      <c r="F151" s="11">
        <v>37894.050780999998</v>
      </c>
      <c r="G151" s="11">
        <v>26289.980468999998</v>
      </c>
      <c r="I151" s="1"/>
    </row>
    <row r="152" spans="1:9" x14ac:dyDescent="0.35">
      <c r="A152" s="31">
        <v>43999</v>
      </c>
      <c r="B152" s="11">
        <v>22.543500000000002</v>
      </c>
      <c r="C152" s="11">
        <v>235.529999</v>
      </c>
      <c r="D152" s="11">
        <v>54.078144000000002</v>
      </c>
      <c r="E152" s="11">
        <f t="shared" si="2"/>
        <v>5309.6705324565</v>
      </c>
      <c r="F152" s="11">
        <v>37897.238280999998</v>
      </c>
      <c r="G152" s="11">
        <v>26119.609375</v>
      </c>
      <c r="I152" s="1"/>
    </row>
    <row r="153" spans="1:9" x14ac:dyDescent="0.35">
      <c r="A153" s="31">
        <v>44000</v>
      </c>
      <c r="B153" s="11">
        <v>22.216799999999999</v>
      </c>
      <c r="C153" s="11">
        <v>235.94000199999999</v>
      </c>
      <c r="D153" s="11">
        <v>53.441704000000001</v>
      </c>
      <c r="E153" s="11">
        <f t="shared" si="2"/>
        <v>5241.8318364336001</v>
      </c>
      <c r="F153" s="11">
        <v>37632.890625</v>
      </c>
      <c r="G153" s="11">
        <v>26080.099609000001</v>
      </c>
      <c r="I153" s="1"/>
    </row>
    <row r="154" spans="1:9" x14ac:dyDescent="0.35">
      <c r="A154" s="31">
        <v>44001</v>
      </c>
      <c r="B154" s="11">
        <v>22.278300000000002</v>
      </c>
      <c r="C154" s="11">
        <v>238.78999300000001</v>
      </c>
      <c r="D154" s="11">
        <v>53.833359000000002</v>
      </c>
      <c r="E154" s="11">
        <f t="shared" si="2"/>
        <v>5319.8351010519009</v>
      </c>
      <c r="F154" s="11">
        <v>38404.628905999998</v>
      </c>
      <c r="G154" s="11">
        <v>25871.460938</v>
      </c>
      <c r="I154" s="1"/>
    </row>
    <row r="155" spans="1:9" x14ac:dyDescent="0.35">
      <c r="A155" s="31">
        <v>44004</v>
      </c>
      <c r="B155" s="11">
        <v>22.608799999999999</v>
      </c>
      <c r="C155" s="11">
        <v>239.220001</v>
      </c>
      <c r="D155" s="11">
        <v>53.754641999999997</v>
      </c>
      <c r="E155" s="11">
        <f t="shared" si="2"/>
        <v>5408.4771586088</v>
      </c>
      <c r="F155" s="11">
        <v>38123.558594000002</v>
      </c>
      <c r="G155" s="11">
        <v>26024.960938</v>
      </c>
      <c r="I155" s="1"/>
    </row>
    <row r="156" spans="1:9" x14ac:dyDescent="0.35">
      <c r="A156" s="31">
        <v>44005</v>
      </c>
      <c r="B156" s="11">
        <v>22.63</v>
      </c>
      <c r="C156" s="11">
        <v>242.240005</v>
      </c>
      <c r="D156" s="11">
        <v>54.030155000000001</v>
      </c>
      <c r="E156" s="11">
        <f t="shared" si="2"/>
        <v>5481.8913131499994</v>
      </c>
      <c r="F156" s="11">
        <v>38217.679687999997</v>
      </c>
      <c r="G156" s="11">
        <v>26156.099609000001</v>
      </c>
      <c r="I156" s="1"/>
    </row>
    <row r="157" spans="1:9" x14ac:dyDescent="0.35">
      <c r="A157" s="31">
        <v>44006</v>
      </c>
      <c r="B157" s="11">
        <v>22.441299999999998</v>
      </c>
      <c r="C157" s="11">
        <v>234.020004</v>
      </c>
      <c r="D157" s="11">
        <v>54.591019000000003</v>
      </c>
      <c r="E157" s="11">
        <f t="shared" si="2"/>
        <v>5251.7131157651993</v>
      </c>
      <c r="F157" s="11">
        <v>37908.378905999998</v>
      </c>
      <c r="G157" s="11">
        <v>25445.939452999999</v>
      </c>
      <c r="I157" s="1"/>
    </row>
    <row r="158" spans="1:9" x14ac:dyDescent="0.35">
      <c r="A158" s="31">
        <v>44007</v>
      </c>
      <c r="B158" s="11">
        <v>22.413</v>
      </c>
      <c r="C158" s="11">
        <v>235.679993</v>
      </c>
      <c r="D158" s="11">
        <v>54.177753000000003</v>
      </c>
      <c r="E158" s="11">
        <f t="shared" si="2"/>
        <v>5282.2956831089996</v>
      </c>
      <c r="F158" s="11">
        <v>37734.519530999998</v>
      </c>
      <c r="G158" s="11">
        <v>25745.599609000001</v>
      </c>
      <c r="I158" s="1"/>
    </row>
    <row r="159" spans="1:9" x14ac:dyDescent="0.35">
      <c r="A159" s="31">
        <v>44008</v>
      </c>
      <c r="B159" s="11">
        <v>22.6662</v>
      </c>
      <c r="C159" s="11">
        <v>216.08000200000001</v>
      </c>
      <c r="D159" s="11">
        <v>54.138393000000001</v>
      </c>
      <c r="E159" s="11">
        <f t="shared" si="2"/>
        <v>4897.7125413324002</v>
      </c>
      <c r="F159" s="11">
        <v>37431.949219000002</v>
      </c>
      <c r="G159" s="11">
        <v>25015.550781000002</v>
      </c>
      <c r="I159" s="1"/>
    </row>
    <row r="160" spans="1:9" x14ac:dyDescent="0.35">
      <c r="A160" s="31">
        <v>44011</v>
      </c>
      <c r="B160" s="11">
        <v>22.796299999999999</v>
      </c>
      <c r="C160" s="11">
        <v>220.63999899999999</v>
      </c>
      <c r="D160" s="11">
        <v>54.630383000000002</v>
      </c>
      <c r="E160" s="11">
        <f t="shared" si="2"/>
        <v>5029.7756092036998</v>
      </c>
      <c r="F160" s="11">
        <v>37769.191405999998</v>
      </c>
      <c r="G160" s="11">
        <v>25595.800781000002</v>
      </c>
      <c r="I160" s="1"/>
    </row>
    <row r="161" spans="1:9" x14ac:dyDescent="0.35">
      <c r="A161" s="31">
        <v>44012</v>
      </c>
      <c r="B161" s="11">
        <v>22.971499999999999</v>
      </c>
      <c r="C161" s="11">
        <v>227.070007</v>
      </c>
      <c r="D161" s="11">
        <v>54.266311999999999</v>
      </c>
      <c r="E161" s="11">
        <f t="shared" si="2"/>
        <v>5216.1386658004994</v>
      </c>
      <c r="F161" s="11">
        <v>37716.429687999997</v>
      </c>
      <c r="G161" s="11">
        <v>25812.880859000001</v>
      </c>
      <c r="I161" s="1"/>
    </row>
    <row r="162" spans="1:9" x14ac:dyDescent="0.35">
      <c r="A162" s="31">
        <v>44013</v>
      </c>
      <c r="B162" s="11">
        <v>23.1325</v>
      </c>
      <c r="C162" s="11">
        <v>237.550003</v>
      </c>
      <c r="D162" s="11">
        <v>54.886215</v>
      </c>
      <c r="E162" s="11">
        <f t="shared" si="2"/>
        <v>5495.1254443975004</v>
      </c>
      <c r="F162" s="11">
        <v>37619.769530999998</v>
      </c>
      <c r="G162" s="11">
        <v>25734.970702999999</v>
      </c>
      <c r="I162" s="1"/>
    </row>
    <row r="163" spans="1:9" x14ac:dyDescent="0.35">
      <c r="A163" s="31">
        <v>44014</v>
      </c>
      <c r="B163" s="11">
        <v>23.089300000000001</v>
      </c>
      <c r="C163" s="11">
        <v>233.41999799999999</v>
      </c>
      <c r="D163" s="11">
        <v>56.017788000000003</v>
      </c>
      <c r="E163" s="11">
        <f t="shared" si="2"/>
        <v>5389.5043598214006</v>
      </c>
      <c r="F163" s="11">
        <v>37894.078125</v>
      </c>
      <c r="G163" s="11">
        <v>25827.359375</v>
      </c>
      <c r="I163" s="1"/>
    </row>
    <row r="164" spans="1:9" x14ac:dyDescent="0.35">
      <c r="A164" s="31">
        <v>44018</v>
      </c>
      <c r="B164" s="11">
        <v>22.522500000000001</v>
      </c>
      <c r="C164" s="11">
        <v>240.279999</v>
      </c>
      <c r="D164" s="11">
        <v>54.079352999999998</v>
      </c>
      <c r="E164" s="11">
        <f t="shared" si="2"/>
        <v>5411.7062774775004</v>
      </c>
      <c r="F164" s="11">
        <v>37884.761719000002</v>
      </c>
      <c r="G164" s="11">
        <v>26287.029297000001</v>
      </c>
      <c r="I164" s="1"/>
    </row>
    <row r="165" spans="1:9" x14ac:dyDescent="0.35">
      <c r="A165" s="31">
        <v>44019</v>
      </c>
      <c r="B165" s="11">
        <v>22.4147</v>
      </c>
      <c r="C165" s="11">
        <v>240.86000100000001</v>
      </c>
      <c r="D165" s="11">
        <v>54.915737</v>
      </c>
      <c r="E165" s="11">
        <f t="shared" si="2"/>
        <v>5398.8046644146998</v>
      </c>
      <c r="F165" s="11">
        <v>37837.390625</v>
      </c>
      <c r="G165" s="11">
        <v>25890.179688</v>
      </c>
      <c r="I165" s="1"/>
    </row>
    <row r="166" spans="1:9" x14ac:dyDescent="0.35">
      <c r="A166" s="31">
        <v>44020</v>
      </c>
      <c r="B166" s="11">
        <v>22.280799999999999</v>
      </c>
      <c r="C166" s="11">
        <v>243.58000200000001</v>
      </c>
      <c r="D166" s="11">
        <v>54.285983999999999</v>
      </c>
      <c r="E166" s="11">
        <f t="shared" si="2"/>
        <v>5427.1573085616001</v>
      </c>
      <c r="F166" s="11">
        <v>37483.878905999998</v>
      </c>
      <c r="G166" s="11">
        <v>26067.279297000001</v>
      </c>
      <c r="I166" s="1"/>
    </row>
    <row r="167" spans="1:9" x14ac:dyDescent="0.35">
      <c r="A167" s="31">
        <v>44021</v>
      </c>
      <c r="B167" s="11">
        <v>22.621300000000002</v>
      </c>
      <c r="C167" s="11">
        <v>244.5</v>
      </c>
      <c r="D167" s="11">
        <v>54.138393000000001</v>
      </c>
      <c r="E167" s="11">
        <f t="shared" si="2"/>
        <v>5530.9078500000005</v>
      </c>
      <c r="F167" s="11">
        <v>36795.949219000002</v>
      </c>
      <c r="G167" s="11">
        <v>25706.089843999998</v>
      </c>
      <c r="I167" s="1"/>
    </row>
    <row r="168" spans="1:9" x14ac:dyDescent="0.35">
      <c r="A168" s="31">
        <v>44022</v>
      </c>
      <c r="B168" s="11">
        <v>22.822500000000002</v>
      </c>
      <c r="C168" s="11">
        <v>245.070007</v>
      </c>
      <c r="D168" s="11">
        <v>54.000636999999998</v>
      </c>
      <c r="E168" s="11">
        <f t="shared" si="2"/>
        <v>5593.1102347575006</v>
      </c>
      <c r="F168" s="11">
        <v>36465.460937999997</v>
      </c>
      <c r="G168" s="11">
        <v>26075.300781000002</v>
      </c>
      <c r="I168" s="1"/>
    </row>
    <row r="169" spans="1:9" x14ac:dyDescent="0.35">
      <c r="A169" s="31">
        <v>44025</v>
      </c>
      <c r="B169" s="11">
        <v>22.694500000000001</v>
      </c>
      <c r="C169" s="11">
        <v>239</v>
      </c>
      <c r="D169" s="11">
        <v>53.026496999999999</v>
      </c>
      <c r="E169" s="11">
        <f t="shared" si="2"/>
        <v>5423.9855000000007</v>
      </c>
      <c r="F169" s="11">
        <v>36389.390625</v>
      </c>
      <c r="G169" s="11">
        <v>26085.800781000002</v>
      </c>
      <c r="I169" s="1"/>
    </row>
    <row r="170" spans="1:9" x14ac:dyDescent="0.35">
      <c r="A170" s="31">
        <v>44026</v>
      </c>
      <c r="B170" s="11">
        <v>22.534199999999998</v>
      </c>
      <c r="C170" s="11">
        <v>239.729996</v>
      </c>
      <c r="D170" s="11">
        <v>53.508648000000001</v>
      </c>
      <c r="E170" s="11">
        <f t="shared" ref="E170:E233" si="3">B170*C170</f>
        <v>5402.1236758631994</v>
      </c>
      <c r="F170" s="11">
        <v>36190.910155999998</v>
      </c>
      <c r="G170" s="11">
        <v>26642.589843999998</v>
      </c>
      <c r="I170" s="1"/>
    </row>
    <row r="171" spans="1:9" x14ac:dyDescent="0.35">
      <c r="A171" s="31">
        <v>44027</v>
      </c>
      <c r="B171" s="11">
        <v>22.4633</v>
      </c>
      <c r="C171" s="11">
        <v>240.279999</v>
      </c>
      <c r="D171" s="11">
        <v>53.725121000000001</v>
      </c>
      <c r="E171" s="11">
        <f t="shared" si="3"/>
        <v>5397.4817015366998</v>
      </c>
      <c r="F171" s="11">
        <v>36590.261719000002</v>
      </c>
      <c r="G171" s="11">
        <v>26870.099609000001</v>
      </c>
      <c r="I171" s="1"/>
    </row>
    <row r="172" spans="1:9" x14ac:dyDescent="0.35">
      <c r="A172" s="31">
        <v>44028</v>
      </c>
      <c r="B172" s="11">
        <v>22.6173</v>
      </c>
      <c r="C172" s="11">
        <v>240.929993</v>
      </c>
      <c r="D172" s="11">
        <v>55.132205999999996</v>
      </c>
      <c r="E172" s="11">
        <f t="shared" si="3"/>
        <v>5449.1859306789001</v>
      </c>
      <c r="F172" s="11">
        <v>36465.671875</v>
      </c>
      <c r="G172" s="11">
        <v>26734.710938</v>
      </c>
      <c r="I172" s="1"/>
    </row>
    <row r="173" spans="1:9" x14ac:dyDescent="0.35">
      <c r="A173" s="31">
        <v>44029</v>
      </c>
      <c r="B173" s="11">
        <v>22.364699999999999</v>
      </c>
      <c r="C173" s="11">
        <v>242.029999</v>
      </c>
      <c r="D173" s="11">
        <v>55.525798999999999</v>
      </c>
      <c r="E173" s="11">
        <f t="shared" si="3"/>
        <v>5412.9283186352995</v>
      </c>
      <c r="F173" s="11">
        <v>36327.839844000002</v>
      </c>
      <c r="G173" s="11">
        <v>26671.949218999998</v>
      </c>
      <c r="I173" s="1"/>
    </row>
    <row r="174" spans="1:9" x14ac:dyDescent="0.35">
      <c r="A174" s="31">
        <v>44032</v>
      </c>
      <c r="B174" s="11">
        <v>22.3032</v>
      </c>
      <c r="C174" s="11">
        <v>245.41999799999999</v>
      </c>
      <c r="D174" s="11">
        <v>55.181407999999998</v>
      </c>
      <c r="E174" s="11">
        <f t="shared" si="3"/>
        <v>5473.6512993936003</v>
      </c>
      <c r="F174" s="11">
        <v>36323.691405999998</v>
      </c>
      <c r="G174" s="11">
        <v>26680.869140999999</v>
      </c>
      <c r="I174" s="1"/>
    </row>
    <row r="175" spans="1:9" x14ac:dyDescent="0.35">
      <c r="A175" s="31">
        <v>44033</v>
      </c>
      <c r="B175" s="11">
        <v>22.489699999999999</v>
      </c>
      <c r="C175" s="11">
        <v>241.75</v>
      </c>
      <c r="D175" s="11">
        <v>55.594676999999997</v>
      </c>
      <c r="E175" s="11">
        <f t="shared" si="3"/>
        <v>5436.8849749999999</v>
      </c>
      <c r="F175" s="11">
        <v>36881.671875</v>
      </c>
      <c r="G175" s="11">
        <v>26840.400390999999</v>
      </c>
      <c r="I175" s="1"/>
    </row>
    <row r="176" spans="1:9" x14ac:dyDescent="0.35">
      <c r="A176" s="31">
        <v>44034</v>
      </c>
      <c r="B176" s="11">
        <v>22.627800000000001</v>
      </c>
      <c r="C176" s="11">
        <v>239.86999499999999</v>
      </c>
      <c r="D176" s="11">
        <v>55.456921000000001</v>
      </c>
      <c r="E176" s="11">
        <f t="shared" si="3"/>
        <v>5427.7302728610002</v>
      </c>
      <c r="F176" s="11">
        <v>37447.101562999997</v>
      </c>
      <c r="G176" s="11">
        <v>27005.839843999998</v>
      </c>
      <c r="I176" s="1"/>
    </row>
    <row r="177" spans="1:9" x14ac:dyDescent="0.35">
      <c r="A177" s="31">
        <v>44035</v>
      </c>
      <c r="B177" s="11">
        <v>22.3597</v>
      </c>
      <c r="C177" s="11">
        <v>232.60000600000001</v>
      </c>
      <c r="D177" s="11">
        <v>54.728779000000003</v>
      </c>
      <c r="E177" s="11">
        <f t="shared" si="3"/>
        <v>5200.8663541582</v>
      </c>
      <c r="F177" s="11">
        <v>37433.300780999998</v>
      </c>
      <c r="G177" s="11">
        <v>26652.330077999999</v>
      </c>
      <c r="I177" s="1"/>
    </row>
    <row r="178" spans="1:9" x14ac:dyDescent="0.35">
      <c r="A178" s="31">
        <v>44036</v>
      </c>
      <c r="B178" s="11">
        <v>22.251000000000001</v>
      </c>
      <c r="C178" s="11">
        <v>230.71000699999999</v>
      </c>
      <c r="D178" s="11">
        <v>55.584839000000002</v>
      </c>
      <c r="E178" s="11">
        <f t="shared" si="3"/>
        <v>5133.5283657569998</v>
      </c>
      <c r="F178" s="11">
        <v>37357.460937999997</v>
      </c>
      <c r="G178" s="11">
        <v>26469.890625</v>
      </c>
      <c r="I178" s="1"/>
    </row>
    <row r="179" spans="1:9" x14ac:dyDescent="0.35">
      <c r="A179" s="31">
        <v>44039</v>
      </c>
      <c r="B179" s="11">
        <v>22.3627</v>
      </c>
      <c r="C179" s="11">
        <v>233.5</v>
      </c>
      <c r="D179" s="11">
        <v>55.417563999999999</v>
      </c>
      <c r="E179" s="11">
        <f t="shared" si="3"/>
        <v>5221.6904500000001</v>
      </c>
      <c r="F179" s="11">
        <v>37742.140625</v>
      </c>
      <c r="G179" s="11">
        <v>26584.769531000002</v>
      </c>
      <c r="I179" s="1"/>
    </row>
    <row r="180" spans="1:9" x14ac:dyDescent="0.35">
      <c r="A180" s="31">
        <v>44040</v>
      </c>
      <c r="B180" s="11">
        <v>22.3842</v>
      </c>
      <c r="C180" s="11">
        <v>230.11999499999999</v>
      </c>
      <c r="D180" s="11">
        <v>53.784160999999997</v>
      </c>
      <c r="E180" s="11">
        <f t="shared" si="3"/>
        <v>5151.0519920789993</v>
      </c>
      <c r="F180" s="11">
        <v>37771.210937999997</v>
      </c>
      <c r="G180" s="11">
        <v>26379.279297000001</v>
      </c>
      <c r="I180" s="1"/>
    </row>
    <row r="181" spans="1:9" x14ac:dyDescent="0.35">
      <c r="A181" s="31">
        <v>44041</v>
      </c>
      <c r="B181" s="11">
        <v>22.0275</v>
      </c>
      <c r="C181" s="11">
        <v>233.28999300000001</v>
      </c>
      <c r="D181" s="11">
        <v>53.528328000000002</v>
      </c>
      <c r="E181" s="11">
        <f t="shared" si="3"/>
        <v>5138.7953208075005</v>
      </c>
      <c r="F181" s="11">
        <v>37720.839844000002</v>
      </c>
      <c r="G181" s="11">
        <v>26539.570313</v>
      </c>
      <c r="I181" s="1"/>
    </row>
    <row r="182" spans="1:9" x14ac:dyDescent="0.35">
      <c r="A182" s="31">
        <v>44042</v>
      </c>
      <c r="B182" s="11">
        <v>21.961500000000001</v>
      </c>
      <c r="C182" s="11">
        <v>234.5</v>
      </c>
      <c r="D182" s="11">
        <v>51.963805999999998</v>
      </c>
      <c r="E182" s="11">
        <f t="shared" si="3"/>
        <v>5149.9717500000006</v>
      </c>
      <c r="F182" s="11">
        <v>37136.78125</v>
      </c>
      <c r="G182" s="11">
        <v>26313.650390999999</v>
      </c>
      <c r="I182" s="1"/>
    </row>
    <row r="183" spans="1:9" x14ac:dyDescent="0.35">
      <c r="A183" s="31">
        <v>44043</v>
      </c>
      <c r="B183" s="11">
        <v>21.9907</v>
      </c>
      <c r="C183" s="11">
        <v>253.66999799999999</v>
      </c>
      <c r="D183" s="11">
        <v>51.393096999999997</v>
      </c>
      <c r="E183" s="11">
        <f t="shared" si="3"/>
        <v>5578.3808250186003</v>
      </c>
      <c r="F183" s="11">
        <v>37019.679687999997</v>
      </c>
      <c r="G183" s="11">
        <v>26428.320313</v>
      </c>
      <c r="I183" s="1"/>
    </row>
    <row r="184" spans="1:9" x14ac:dyDescent="0.35">
      <c r="A184" s="31">
        <v>44046</v>
      </c>
      <c r="B184" s="11">
        <v>22.172699999999999</v>
      </c>
      <c r="C184" s="11">
        <v>251.96000699999999</v>
      </c>
      <c r="D184" s="11">
        <v>53.046177</v>
      </c>
      <c r="E184" s="11">
        <f t="shared" si="3"/>
        <v>5586.6336472088997</v>
      </c>
      <c r="F184" s="11">
        <v>37546.71875</v>
      </c>
      <c r="G184" s="11">
        <v>26664.400390999999</v>
      </c>
      <c r="I184" s="1"/>
    </row>
    <row r="185" spans="1:9" x14ac:dyDescent="0.35">
      <c r="A185" s="31">
        <v>44047</v>
      </c>
      <c r="B185" s="11">
        <v>22.2012</v>
      </c>
      <c r="C185" s="11">
        <v>249.83000200000001</v>
      </c>
      <c r="D185" s="11">
        <v>53.557845999999998</v>
      </c>
      <c r="E185" s="11">
        <f t="shared" si="3"/>
        <v>5546.5258404023998</v>
      </c>
      <c r="F185" s="11">
        <v>37466.949219000002</v>
      </c>
      <c r="G185" s="11">
        <v>26828.470702999999</v>
      </c>
      <c r="I185" s="1"/>
    </row>
    <row r="186" spans="1:9" x14ac:dyDescent="0.35">
      <c r="A186" s="31">
        <v>44048</v>
      </c>
      <c r="B186" s="11">
        <v>22.614000000000001</v>
      </c>
      <c r="C186" s="11">
        <v>249.11999499999999</v>
      </c>
      <c r="D186" s="11">
        <v>54.089194999999997</v>
      </c>
      <c r="E186" s="11">
        <f t="shared" si="3"/>
        <v>5633.59956693</v>
      </c>
      <c r="F186" s="11">
        <v>37901.960937999997</v>
      </c>
      <c r="G186" s="11">
        <v>27201.519531000002</v>
      </c>
      <c r="I186" s="1"/>
    </row>
    <row r="187" spans="1:9" x14ac:dyDescent="0.35">
      <c r="A187" s="31">
        <v>44049</v>
      </c>
      <c r="B187" s="11">
        <v>22.784500000000001</v>
      </c>
      <c r="C187" s="11">
        <v>265.27999899999998</v>
      </c>
      <c r="D187" s="11">
        <v>53.164253000000002</v>
      </c>
      <c r="E187" s="11">
        <f t="shared" si="3"/>
        <v>6044.2721372155002</v>
      </c>
      <c r="F187" s="11">
        <v>37998.339844000002</v>
      </c>
      <c r="G187" s="11">
        <v>27386.980468999998</v>
      </c>
      <c r="I187" s="1"/>
    </row>
    <row r="188" spans="1:9" x14ac:dyDescent="0.35">
      <c r="A188" s="31">
        <v>44050</v>
      </c>
      <c r="B188" s="11">
        <v>22.4068</v>
      </c>
      <c r="C188" s="11">
        <v>268.44000199999999</v>
      </c>
      <c r="D188" s="11">
        <v>54.699257000000003</v>
      </c>
      <c r="E188" s="11">
        <f t="shared" si="3"/>
        <v>6014.8814368136</v>
      </c>
      <c r="F188" s="11">
        <v>38005</v>
      </c>
      <c r="G188" s="11">
        <v>27433.480468999998</v>
      </c>
      <c r="I188" s="1"/>
    </row>
    <row r="189" spans="1:9" x14ac:dyDescent="0.35">
      <c r="A189" s="31">
        <v>44053</v>
      </c>
      <c r="B189" s="11">
        <v>22.365200000000002</v>
      </c>
      <c r="C189" s="11">
        <v>263</v>
      </c>
      <c r="D189" s="11">
        <v>55.230606000000002</v>
      </c>
      <c r="E189" s="11">
        <f t="shared" si="3"/>
        <v>5882.0476000000008</v>
      </c>
      <c r="F189" s="11">
        <v>38289.761719000002</v>
      </c>
      <c r="G189" s="11">
        <v>27791.439452999999</v>
      </c>
      <c r="I189" s="1"/>
    </row>
    <row r="190" spans="1:9" x14ac:dyDescent="0.35">
      <c r="A190" s="31">
        <v>44054</v>
      </c>
      <c r="B190" s="11">
        <v>22.4892</v>
      </c>
      <c r="C190" s="11">
        <v>256.13000499999998</v>
      </c>
      <c r="D190" s="11">
        <v>55.614356999999998</v>
      </c>
      <c r="E190" s="11">
        <f t="shared" si="3"/>
        <v>5760.1589084459993</v>
      </c>
      <c r="F190" s="11">
        <v>38703.589844000002</v>
      </c>
      <c r="G190" s="11">
        <v>27686.910156000002</v>
      </c>
      <c r="I190" s="1"/>
    </row>
    <row r="191" spans="1:9" x14ac:dyDescent="0.35">
      <c r="A191" s="31">
        <v>44055</v>
      </c>
      <c r="B191" s="11">
        <v>22.484999999999999</v>
      </c>
      <c r="C191" s="11">
        <v>259.89001500000001</v>
      </c>
      <c r="D191" s="11">
        <v>55.407722</v>
      </c>
      <c r="E191" s="11">
        <f t="shared" si="3"/>
        <v>5843.6269872749999</v>
      </c>
      <c r="F191" s="11">
        <v>38634.101562999997</v>
      </c>
      <c r="G191" s="11">
        <v>27976.839843999998</v>
      </c>
      <c r="I191" s="1"/>
    </row>
    <row r="192" spans="1:9" x14ac:dyDescent="0.35">
      <c r="A192" s="31">
        <v>44056</v>
      </c>
      <c r="B192" s="11">
        <v>22.349</v>
      </c>
      <c r="C192" s="11">
        <v>261.29998799999998</v>
      </c>
      <c r="D192" s="11">
        <v>55.525798999999999</v>
      </c>
      <c r="E192" s="11">
        <f t="shared" si="3"/>
        <v>5839.7934318119997</v>
      </c>
      <c r="F192" s="11">
        <v>38615.621094000002</v>
      </c>
      <c r="G192" s="11">
        <v>27896.720702999999</v>
      </c>
      <c r="I192" s="1"/>
    </row>
    <row r="193" spans="1:9" x14ac:dyDescent="0.35">
      <c r="A193" s="31">
        <v>44057</v>
      </c>
      <c r="B193" s="11">
        <v>22.345700000000001</v>
      </c>
      <c r="C193" s="11">
        <v>261.23998999999998</v>
      </c>
      <c r="D193" s="11">
        <v>56.194904000000001</v>
      </c>
      <c r="E193" s="11">
        <f t="shared" si="3"/>
        <v>5837.5904445429996</v>
      </c>
      <c r="F193" s="11">
        <v>38949.878905999998</v>
      </c>
      <c r="G193" s="11">
        <v>27931.019531000002</v>
      </c>
      <c r="I193" s="1"/>
    </row>
    <row r="194" spans="1:9" x14ac:dyDescent="0.35">
      <c r="A194" s="31">
        <v>44060</v>
      </c>
      <c r="B194" s="11">
        <v>22.262799999999999</v>
      </c>
      <c r="C194" s="11">
        <v>261.16000400000001</v>
      </c>
      <c r="D194" s="11">
        <v>56.755772</v>
      </c>
      <c r="E194" s="11">
        <f t="shared" si="3"/>
        <v>5814.1529370511998</v>
      </c>
      <c r="F194" s="11">
        <v>39285.851562999997</v>
      </c>
      <c r="G194" s="11">
        <v>27844.910156000002</v>
      </c>
      <c r="I194" s="1"/>
    </row>
    <row r="195" spans="1:9" x14ac:dyDescent="0.35">
      <c r="A195" s="31">
        <v>44061</v>
      </c>
      <c r="B195" s="11">
        <v>22.031300000000002</v>
      </c>
      <c r="C195" s="11">
        <v>262.33999599999999</v>
      </c>
      <c r="D195" s="11">
        <v>56.972244000000003</v>
      </c>
      <c r="E195" s="11">
        <f t="shared" si="3"/>
        <v>5779.6911538748</v>
      </c>
      <c r="F195" s="11">
        <v>39087.351562999997</v>
      </c>
      <c r="G195" s="11">
        <v>27778.070313</v>
      </c>
      <c r="I195" s="1"/>
    </row>
    <row r="196" spans="1:9" x14ac:dyDescent="0.35">
      <c r="A196" s="31">
        <v>44062</v>
      </c>
      <c r="B196" s="11">
        <v>22.056999999999999</v>
      </c>
      <c r="C196" s="11">
        <v>262.58999599999999</v>
      </c>
      <c r="D196" s="11">
        <v>56.499935000000001</v>
      </c>
      <c r="E196" s="11">
        <f t="shared" si="3"/>
        <v>5791.9475417719996</v>
      </c>
      <c r="F196" s="11">
        <v>39021.921875</v>
      </c>
      <c r="G196" s="11">
        <v>27692.880859000001</v>
      </c>
      <c r="I196" s="1"/>
    </row>
    <row r="197" spans="1:9" x14ac:dyDescent="0.35">
      <c r="A197" s="31">
        <v>44063</v>
      </c>
      <c r="B197" s="11">
        <v>22.153500000000001</v>
      </c>
      <c r="C197" s="11">
        <v>269.01001000000002</v>
      </c>
      <c r="D197" s="11">
        <v>56.598334999999999</v>
      </c>
      <c r="E197" s="11">
        <f t="shared" si="3"/>
        <v>5959.5132565350004</v>
      </c>
      <c r="F197" s="11">
        <v>38707.238280999998</v>
      </c>
      <c r="G197" s="11">
        <v>27739.730468999998</v>
      </c>
      <c r="I197" s="1"/>
    </row>
    <row r="198" spans="1:9" x14ac:dyDescent="0.35">
      <c r="A198" s="31">
        <v>44064</v>
      </c>
      <c r="B198" s="11">
        <v>22.052700000000002</v>
      </c>
      <c r="C198" s="11">
        <v>267.01001000000002</v>
      </c>
      <c r="D198" s="11">
        <v>55.85051</v>
      </c>
      <c r="E198" s="11">
        <f t="shared" si="3"/>
        <v>5888.2916475270013</v>
      </c>
      <c r="F198" s="11">
        <v>38095.878905999998</v>
      </c>
      <c r="G198" s="11">
        <v>27930.330077999999</v>
      </c>
      <c r="I198" s="1"/>
    </row>
    <row r="199" spans="1:9" x14ac:dyDescent="0.35">
      <c r="A199" s="31">
        <v>44067</v>
      </c>
      <c r="B199" s="11">
        <v>22.175999999999998</v>
      </c>
      <c r="C199" s="11">
        <v>271.39001500000001</v>
      </c>
      <c r="D199" s="11">
        <v>56.155543999999999</v>
      </c>
      <c r="E199" s="11">
        <f t="shared" si="3"/>
        <v>6018.3449726399995</v>
      </c>
      <c r="F199" s="11">
        <v>38029.621094000002</v>
      </c>
      <c r="G199" s="11">
        <v>28308.460938</v>
      </c>
      <c r="I199" s="1"/>
    </row>
    <row r="200" spans="1:9" x14ac:dyDescent="0.35">
      <c r="A200" s="31">
        <v>44068</v>
      </c>
      <c r="B200" s="11">
        <v>22.036200000000001</v>
      </c>
      <c r="C200" s="11">
        <v>280.82000699999998</v>
      </c>
      <c r="D200" s="11">
        <v>55.820991999999997</v>
      </c>
      <c r="E200" s="11">
        <f t="shared" si="3"/>
        <v>6188.2058382533996</v>
      </c>
      <c r="F200" s="11">
        <v>38249.898437999997</v>
      </c>
      <c r="G200" s="11">
        <v>28248.439452999999</v>
      </c>
      <c r="I200" s="1"/>
    </row>
    <row r="201" spans="1:9" x14ac:dyDescent="0.35">
      <c r="A201" s="31">
        <v>44069</v>
      </c>
      <c r="B201" s="11">
        <v>21.984000000000002</v>
      </c>
      <c r="C201" s="11">
        <v>303.91000400000001</v>
      </c>
      <c r="D201" s="11">
        <v>54.669739</v>
      </c>
      <c r="E201" s="11">
        <f t="shared" si="3"/>
        <v>6681.1575279360013</v>
      </c>
      <c r="F201" s="11">
        <v>37753.039062999997</v>
      </c>
      <c r="G201" s="11">
        <v>28331.919922000001</v>
      </c>
      <c r="I201" s="1"/>
    </row>
    <row r="202" spans="1:9" x14ac:dyDescent="0.35">
      <c r="A202" s="31">
        <v>44070</v>
      </c>
      <c r="B202" s="11">
        <v>21.972300000000001</v>
      </c>
      <c r="C202" s="11">
        <v>293.22000100000002</v>
      </c>
      <c r="D202" s="11">
        <v>53.961277000000003</v>
      </c>
      <c r="E202" s="11">
        <f t="shared" si="3"/>
        <v>6442.7178279723012</v>
      </c>
      <c r="F202" s="11">
        <v>37647.191405999998</v>
      </c>
      <c r="G202" s="11">
        <v>28492.269531000002</v>
      </c>
      <c r="I202" s="1"/>
    </row>
    <row r="203" spans="1:9" x14ac:dyDescent="0.35">
      <c r="A203" s="31">
        <v>44071</v>
      </c>
      <c r="B203" s="11">
        <v>21.920200000000001</v>
      </c>
      <c r="C203" s="11">
        <v>293.66000400000001</v>
      </c>
      <c r="D203" s="11">
        <v>53.469287999999999</v>
      </c>
      <c r="E203" s="11">
        <f t="shared" si="3"/>
        <v>6437.0860196808007</v>
      </c>
      <c r="F203" s="11">
        <v>37794.25</v>
      </c>
      <c r="G203" s="11">
        <v>28653.869140999999</v>
      </c>
      <c r="I203" s="1"/>
    </row>
    <row r="204" spans="1:9" x14ac:dyDescent="0.35">
      <c r="A204" s="31">
        <v>44074</v>
      </c>
      <c r="B204" s="11">
        <v>22.116800000000001</v>
      </c>
      <c r="C204" s="11">
        <v>293.20001200000002</v>
      </c>
      <c r="D204" s="11">
        <v>51.688290000000002</v>
      </c>
      <c r="E204" s="11">
        <f t="shared" si="3"/>
        <v>6484.646025401601</v>
      </c>
      <c r="F204" s="11">
        <v>36840.730469000002</v>
      </c>
      <c r="G204" s="11">
        <v>28430.050781000002</v>
      </c>
      <c r="I204" s="1"/>
    </row>
    <row r="205" spans="1:9" x14ac:dyDescent="0.35">
      <c r="A205" s="31">
        <v>44075</v>
      </c>
      <c r="B205" s="11">
        <v>21.860199999999999</v>
      </c>
      <c r="C205" s="11">
        <v>295.44000199999999</v>
      </c>
      <c r="D205" s="11">
        <v>52.239314999999998</v>
      </c>
      <c r="E205" s="11">
        <f t="shared" si="3"/>
        <v>6458.3775317203999</v>
      </c>
      <c r="F205" s="11">
        <v>37487.988280999998</v>
      </c>
      <c r="G205" s="11">
        <v>28645.660156000002</v>
      </c>
      <c r="I205" s="1"/>
    </row>
    <row r="206" spans="1:9" x14ac:dyDescent="0.35">
      <c r="A206" s="31">
        <v>44076</v>
      </c>
      <c r="B206" s="11">
        <v>21.888000000000002</v>
      </c>
      <c r="C206" s="11">
        <v>302.5</v>
      </c>
      <c r="D206" s="11">
        <v>51.806370000000001</v>
      </c>
      <c r="E206" s="11">
        <f t="shared" si="3"/>
        <v>6621.1200000000008</v>
      </c>
      <c r="F206" s="11">
        <v>37053.769530999998</v>
      </c>
      <c r="G206" s="11">
        <v>29100.5</v>
      </c>
      <c r="I206" s="1"/>
    </row>
    <row r="207" spans="1:9" x14ac:dyDescent="0.35">
      <c r="A207" s="31">
        <v>44077</v>
      </c>
      <c r="B207" s="11">
        <v>21.744499999999999</v>
      </c>
      <c r="C207" s="11">
        <v>291.11999500000002</v>
      </c>
      <c r="D207" s="11">
        <v>51.530853</v>
      </c>
      <c r="E207" s="11">
        <f t="shared" si="3"/>
        <v>6330.2587312775004</v>
      </c>
      <c r="F207" s="11">
        <v>36429.660155999998</v>
      </c>
      <c r="G207" s="11">
        <v>28292.730468999998</v>
      </c>
      <c r="I207" s="1"/>
    </row>
    <row r="208" spans="1:9" x14ac:dyDescent="0.35">
      <c r="A208" s="31">
        <v>44078</v>
      </c>
      <c r="B208" s="11">
        <v>21.839300000000001</v>
      </c>
      <c r="C208" s="11">
        <v>282.73001099999999</v>
      </c>
      <c r="D208" s="11">
        <v>51.019188</v>
      </c>
      <c r="E208" s="11">
        <f t="shared" si="3"/>
        <v>6174.6255292323003</v>
      </c>
      <c r="F208" s="11">
        <v>36448.5</v>
      </c>
      <c r="G208" s="11">
        <v>28133.310547000001</v>
      </c>
      <c r="I208" s="1"/>
    </row>
    <row r="209" spans="1:9" x14ac:dyDescent="0.35">
      <c r="A209" s="31">
        <v>44082</v>
      </c>
      <c r="B209" s="11">
        <v>21.611499999999999</v>
      </c>
      <c r="C209" s="11">
        <v>271.16000400000001</v>
      </c>
      <c r="D209" s="11">
        <v>50.251685999999999</v>
      </c>
      <c r="E209" s="11">
        <f t="shared" si="3"/>
        <v>5860.1744264460003</v>
      </c>
      <c r="F209" s="11">
        <v>36071.429687999997</v>
      </c>
      <c r="G209" s="11">
        <v>27500.890625</v>
      </c>
      <c r="I209" s="1"/>
    </row>
    <row r="210" spans="1:9" x14ac:dyDescent="0.35">
      <c r="A210" s="31">
        <v>44083</v>
      </c>
      <c r="B210" s="11">
        <v>21.588699999999999</v>
      </c>
      <c r="C210" s="11">
        <v>273.72000100000002</v>
      </c>
      <c r="D210" s="11">
        <v>50.222163999999999</v>
      </c>
      <c r="E210" s="11">
        <f t="shared" si="3"/>
        <v>5909.2589855886999</v>
      </c>
      <c r="F210" s="11">
        <v>36157.960937999997</v>
      </c>
      <c r="G210" s="11">
        <v>27940.470702999999</v>
      </c>
      <c r="I210" s="1"/>
    </row>
    <row r="211" spans="1:9" x14ac:dyDescent="0.35">
      <c r="A211" s="31">
        <v>44084</v>
      </c>
      <c r="B211" s="11">
        <v>21.713799999999999</v>
      </c>
      <c r="C211" s="11">
        <v>268.08999599999999</v>
      </c>
      <c r="D211" s="11">
        <v>49.513702000000002</v>
      </c>
      <c r="E211" s="11">
        <f t="shared" si="3"/>
        <v>5821.2525551447998</v>
      </c>
      <c r="F211" s="11">
        <v>36180.738280999998</v>
      </c>
      <c r="G211" s="11">
        <v>27534.580077999999</v>
      </c>
      <c r="I211" s="1"/>
    </row>
    <row r="212" spans="1:9" x14ac:dyDescent="0.35">
      <c r="A212" s="31">
        <v>44085</v>
      </c>
      <c r="B212" s="11">
        <v>21.537700000000001</v>
      </c>
      <c r="C212" s="11">
        <v>266.60998499999999</v>
      </c>
      <c r="D212" s="11">
        <v>49.799056999999998</v>
      </c>
      <c r="E212" s="11">
        <f t="shared" si="3"/>
        <v>5742.1658739345003</v>
      </c>
      <c r="F212" s="11">
        <v>36334.890625</v>
      </c>
      <c r="G212" s="11">
        <v>27665.640625</v>
      </c>
      <c r="I212" s="1"/>
    </row>
    <row r="213" spans="1:9" x14ac:dyDescent="0.35">
      <c r="A213" s="31">
        <v>44088</v>
      </c>
      <c r="B213" s="11">
        <v>21.2773</v>
      </c>
      <c r="C213" s="11">
        <v>266.14999399999999</v>
      </c>
      <c r="D213" s="11">
        <v>50.05489</v>
      </c>
      <c r="E213" s="11">
        <f t="shared" si="3"/>
        <v>5662.9532673362</v>
      </c>
      <c r="F213" s="11">
        <v>36881.988280999998</v>
      </c>
      <c r="G213" s="11">
        <v>27993.330077999999</v>
      </c>
      <c r="I213" s="1"/>
    </row>
    <row r="214" spans="1:9" x14ac:dyDescent="0.35">
      <c r="A214" s="31">
        <v>44089</v>
      </c>
      <c r="B214" s="11">
        <v>21.321000000000002</v>
      </c>
      <c r="C214" s="11">
        <v>272.42001299999998</v>
      </c>
      <c r="D214" s="11">
        <v>50.153289999999998</v>
      </c>
      <c r="E214" s="11">
        <f t="shared" si="3"/>
        <v>5808.2670971730004</v>
      </c>
      <c r="F214" s="11">
        <v>36729.148437999997</v>
      </c>
      <c r="G214" s="11">
        <v>27995.599609000001</v>
      </c>
      <c r="I214" s="1"/>
    </row>
    <row r="215" spans="1:9" x14ac:dyDescent="0.35">
      <c r="A215" s="31">
        <v>44091</v>
      </c>
      <c r="B215" s="11">
        <v>21.072800000000001</v>
      </c>
      <c r="C215" s="11">
        <v>254.820007</v>
      </c>
      <c r="D215" s="11">
        <v>50.074570000000001</v>
      </c>
      <c r="E215" s="11">
        <f t="shared" si="3"/>
        <v>5369.7710435096005</v>
      </c>
      <c r="F215" s="11">
        <v>36130.921875</v>
      </c>
      <c r="G215" s="11">
        <v>27901.980468999998</v>
      </c>
      <c r="I215" s="1"/>
    </row>
    <row r="216" spans="1:9" x14ac:dyDescent="0.35">
      <c r="A216" s="31">
        <v>44092</v>
      </c>
      <c r="B216" s="11">
        <v>21.069199999999999</v>
      </c>
      <c r="C216" s="11">
        <v>252.529999</v>
      </c>
      <c r="D216" s="11">
        <v>50.005692000000003</v>
      </c>
      <c r="E216" s="11">
        <f t="shared" si="3"/>
        <v>5320.6050549307993</v>
      </c>
      <c r="F216" s="11">
        <v>36017.351562999997</v>
      </c>
      <c r="G216" s="11">
        <v>27657.419922000001</v>
      </c>
      <c r="I216" s="1"/>
    </row>
    <row r="217" spans="1:9" x14ac:dyDescent="0.35">
      <c r="A217" s="31">
        <v>44095</v>
      </c>
      <c r="B217" s="11">
        <v>20.984999999999999</v>
      </c>
      <c r="C217" s="11">
        <v>248.14999399999999</v>
      </c>
      <c r="D217" s="11">
        <v>50.084412</v>
      </c>
      <c r="E217" s="11">
        <f t="shared" si="3"/>
        <v>5207.4276240899999</v>
      </c>
      <c r="F217" s="11">
        <v>35517.769530999998</v>
      </c>
      <c r="G217" s="11">
        <v>27147.699218999998</v>
      </c>
      <c r="I217" s="1"/>
    </row>
    <row r="218" spans="1:9" x14ac:dyDescent="0.35">
      <c r="A218" s="31">
        <v>44096</v>
      </c>
      <c r="B218" s="11">
        <v>20.9697</v>
      </c>
      <c r="C218" s="11">
        <v>254.75</v>
      </c>
      <c r="D218" s="11">
        <v>50.655113</v>
      </c>
      <c r="E218" s="11">
        <f t="shared" si="3"/>
        <v>5342.0310749999999</v>
      </c>
      <c r="F218" s="11">
        <v>35853.578125</v>
      </c>
      <c r="G218" s="11">
        <v>27288.179688</v>
      </c>
      <c r="I218" s="1"/>
    </row>
    <row r="219" spans="1:9" x14ac:dyDescent="0.35">
      <c r="A219" s="31">
        <v>44097</v>
      </c>
      <c r="B219" s="11">
        <v>21.504999999999999</v>
      </c>
      <c r="C219" s="11">
        <v>249.020004</v>
      </c>
      <c r="D219" s="11">
        <v>49.936810000000001</v>
      </c>
      <c r="E219" s="11">
        <f t="shared" si="3"/>
        <v>5355.1751860200002</v>
      </c>
      <c r="F219" s="11">
        <v>35829.578125</v>
      </c>
      <c r="G219" s="11">
        <v>26763.130859000001</v>
      </c>
      <c r="I219" s="1"/>
    </row>
    <row r="220" spans="1:9" x14ac:dyDescent="0.35">
      <c r="A220" s="31">
        <v>44098</v>
      </c>
      <c r="B220" s="11">
        <v>21.568200000000001</v>
      </c>
      <c r="C220" s="11">
        <v>249.529999</v>
      </c>
      <c r="D220" s="11">
        <v>51.324223000000003</v>
      </c>
      <c r="E220" s="11">
        <f t="shared" si="3"/>
        <v>5381.9129244318001</v>
      </c>
      <c r="F220" s="11">
        <v>36217.488280999998</v>
      </c>
      <c r="G220" s="11">
        <v>26815.439452999999</v>
      </c>
      <c r="I220" s="1"/>
    </row>
    <row r="221" spans="1:9" x14ac:dyDescent="0.35">
      <c r="A221" s="31">
        <v>44099</v>
      </c>
      <c r="B221" s="11">
        <v>22.089700000000001</v>
      </c>
      <c r="C221" s="11">
        <v>254.820007</v>
      </c>
      <c r="D221" s="11">
        <v>52.603389999999997</v>
      </c>
      <c r="E221" s="11">
        <f t="shared" si="3"/>
        <v>5628.8975086279006</v>
      </c>
      <c r="F221" s="11">
        <v>36583.710937999997</v>
      </c>
      <c r="G221" s="11">
        <v>27173.960938</v>
      </c>
      <c r="I221" s="1"/>
    </row>
    <row r="222" spans="1:9" x14ac:dyDescent="0.35">
      <c r="A222" s="31">
        <v>44102</v>
      </c>
      <c r="B222" s="11">
        <v>22.367799999999999</v>
      </c>
      <c r="C222" s="11">
        <v>256.82000699999998</v>
      </c>
      <c r="D222" s="11">
        <v>52.977299000000002</v>
      </c>
      <c r="E222" s="11">
        <f t="shared" si="3"/>
        <v>5744.4985525745988</v>
      </c>
      <c r="F222" s="11">
        <v>37231.5</v>
      </c>
      <c r="G222" s="11">
        <v>27584.060547000001</v>
      </c>
      <c r="I222" s="1"/>
    </row>
    <row r="223" spans="1:9" x14ac:dyDescent="0.35">
      <c r="A223" s="31">
        <v>44103</v>
      </c>
      <c r="B223" s="11">
        <v>22.440200000000001</v>
      </c>
      <c r="C223" s="11">
        <v>261.790009</v>
      </c>
      <c r="D223" s="11">
        <v>52.544350000000001</v>
      </c>
      <c r="E223" s="11">
        <f t="shared" si="3"/>
        <v>5874.6201599617998</v>
      </c>
      <c r="F223" s="11">
        <v>37134.921875</v>
      </c>
      <c r="G223" s="11">
        <v>27452.660156000002</v>
      </c>
      <c r="I223" s="1"/>
    </row>
    <row r="224" spans="1:9" x14ac:dyDescent="0.35">
      <c r="A224" s="31">
        <v>44104</v>
      </c>
      <c r="B224" s="11">
        <v>22.4573</v>
      </c>
      <c r="C224" s="11">
        <v>261.89999399999999</v>
      </c>
      <c r="D224" s="11">
        <v>52.199959</v>
      </c>
      <c r="E224" s="11">
        <f t="shared" si="3"/>
        <v>5881.5667352561995</v>
      </c>
      <c r="F224" s="11">
        <v>37458.691405999998</v>
      </c>
      <c r="G224" s="11">
        <v>27781.699218999998</v>
      </c>
      <c r="I224" s="1"/>
    </row>
    <row r="225" spans="1:9" x14ac:dyDescent="0.35">
      <c r="A225" s="31">
        <v>44105</v>
      </c>
      <c r="B225" s="11">
        <v>22.3598</v>
      </c>
      <c r="C225" s="11">
        <v>266.63000499999998</v>
      </c>
      <c r="D225" s="11">
        <v>51.944125999999997</v>
      </c>
      <c r="E225" s="11">
        <f t="shared" si="3"/>
        <v>5961.7935857989996</v>
      </c>
      <c r="F225" s="11">
        <v>36626.109375</v>
      </c>
      <c r="G225" s="11">
        <v>27816.900390999999</v>
      </c>
      <c r="I225" s="1"/>
    </row>
    <row r="226" spans="1:9" x14ac:dyDescent="0.35">
      <c r="A226" s="31">
        <v>44106</v>
      </c>
      <c r="B226" s="11">
        <v>22.143799999999999</v>
      </c>
      <c r="C226" s="11">
        <v>259.94000199999999</v>
      </c>
      <c r="D226" s="11">
        <v>51.137264000000002</v>
      </c>
      <c r="E226" s="11">
        <f t="shared" si="3"/>
        <v>5756.0594162875996</v>
      </c>
      <c r="F226" s="11">
        <v>36642.378905999998</v>
      </c>
      <c r="G226" s="11">
        <v>27682.810547000001</v>
      </c>
      <c r="I226" s="1"/>
    </row>
    <row r="227" spans="1:9" x14ac:dyDescent="0.35">
      <c r="A227" s="31">
        <v>44109</v>
      </c>
      <c r="B227" s="11">
        <v>21.956199999999999</v>
      </c>
      <c r="C227" s="11">
        <v>264.64999399999999</v>
      </c>
      <c r="D227" s="11">
        <v>51.117584000000001</v>
      </c>
      <c r="E227" s="11">
        <f t="shared" si="3"/>
        <v>5810.7081982627997</v>
      </c>
      <c r="F227" s="11">
        <v>36740.328125</v>
      </c>
      <c r="G227" s="11">
        <v>28148.640625</v>
      </c>
      <c r="I227" s="1"/>
    </row>
    <row r="228" spans="1:9" x14ac:dyDescent="0.35">
      <c r="A228" s="31">
        <v>44110</v>
      </c>
      <c r="B228" s="11">
        <v>21.702500000000001</v>
      </c>
      <c r="C228" s="11">
        <v>258.66000400000001</v>
      </c>
      <c r="D228" s="11">
        <v>51.471817000000001</v>
      </c>
      <c r="E228" s="11">
        <f t="shared" si="3"/>
        <v>5613.5687368100007</v>
      </c>
      <c r="F228" s="11">
        <v>36947.871094000002</v>
      </c>
      <c r="G228" s="11">
        <v>27772.759765999999</v>
      </c>
      <c r="I228" s="1"/>
    </row>
    <row r="229" spans="1:9" x14ac:dyDescent="0.35">
      <c r="A229" s="31">
        <v>44111</v>
      </c>
      <c r="B229" s="11">
        <v>21.396000000000001</v>
      </c>
      <c r="C229" s="11">
        <v>258.11999500000002</v>
      </c>
      <c r="D229" s="11">
        <v>51.521014999999998</v>
      </c>
      <c r="E229" s="11">
        <f t="shared" si="3"/>
        <v>5522.7354130200001</v>
      </c>
      <c r="F229" s="11">
        <v>37418.789062999997</v>
      </c>
      <c r="G229" s="11">
        <v>28303.460938</v>
      </c>
      <c r="I229" s="1"/>
    </row>
    <row r="230" spans="1:9" x14ac:dyDescent="0.35">
      <c r="A230" s="31">
        <v>44112</v>
      </c>
      <c r="B230" s="11">
        <v>21.450700000000001</v>
      </c>
      <c r="C230" s="11">
        <v>263.76001000000002</v>
      </c>
      <c r="D230" s="11">
        <v>52.337715000000003</v>
      </c>
      <c r="E230" s="11">
        <f t="shared" si="3"/>
        <v>5657.8368465070007</v>
      </c>
      <c r="F230" s="11">
        <v>38404.050780999998</v>
      </c>
      <c r="G230" s="11">
        <v>28425.509765999999</v>
      </c>
      <c r="I230" s="1"/>
    </row>
    <row r="231" spans="1:9" x14ac:dyDescent="0.35">
      <c r="A231" s="31">
        <v>44113</v>
      </c>
      <c r="B231" s="11">
        <v>21.492999999999999</v>
      </c>
      <c r="C231" s="11">
        <v>264.45001200000002</v>
      </c>
      <c r="D231" s="11">
        <v>52.337715000000003</v>
      </c>
      <c r="E231" s="11">
        <f t="shared" si="3"/>
        <v>5683.8241079159998</v>
      </c>
      <c r="F231" s="11">
        <v>38478.578125</v>
      </c>
      <c r="G231" s="11">
        <v>28586.900390999999</v>
      </c>
      <c r="I231" s="1"/>
    </row>
    <row r="232" spans="1:9" x14ac:dyDescent="0.35">
      <c r="A232" s="31">
        <v>44116</v>
      </c>
      <c r="B232" s="11">
        <v>21.431799999999999</v>
      </c>
      <c r="C232" s="11">
        <v>275.75</v>
      </c>
      <c r="D232" s="11">
        <v>52.455795000000002</v>
      </c>
      <c r="E232" s="11">
        <f t="shared" si="3"/>
        <v>5909.8188499999997</v>
      </c>
      <c r="F232" s="11">
        <v>38342.089844000002</v>
      </c>
      <c r="G232" s="11">
        <v>28837.519531000002</v>
      </c>
      <c r="I232" s="1"/>
    </row>
    <row r="233" spans="1:9" x14ac:dyDescent="0.35">
      <c r="A233" s="31">
        <v>44117</v>
      </c>
      <c r="B233" s="11">
        <v>21.182200000000002</v>
      </c>
      <c r="C233" s="11">
        <v>276.14001500000001</v>
      </c>
      <c r="D233" s="11">
        <v>51.284858999999997</v>
      </c>
      <c r="E233" s="11">
        <f t="shared" si="3"/>
        <v>5849.2530257330009</v>
      </c>
      <c r="F233" s="11">
        <v>38131.78125</v>
      </c>
      <c r="G233" s="11">
        <v>28679.810547000001</v>
      </c>
      <c r="I233" s="1"/>
    </row>
    <row r="234" spans="1:9" x14ac:dyDescent="0.35">
      <c r="A234" s="31">
        <v>44118</v>
      </c>
      <c r="B234" s="11">
        <v>21.218299999999999</v>
      </c>
      <c r="C234" s="11">
        <v>271.82000699999998</v>
      </c>
      <c r="D234" s="11">
        <v>49.956493000000002</v>
      </c>
      <c r="E234" s="11">
        <f t="shared" ref="E234:E285" si="4">B234*C234</f>
        <v>5767.558454528099</v>
      </c>
      <c r="F234" s="11">
        <v>38025.71875</v>
      </c>
      <c r="G234" s="11">
        <v>28514</v>
      </c>
      <c r="I234" s="1"/>
    </row>
    <row r="235" spans="1:9" x14ac:dyDescent="0.35">
      <c r="A235" s="31">
        <v>44119</v>
      </c>
      <c r="B235" s="11">
        <v>21.367699999999999</v>
      </c>
      <c r="C235" s="11">
        <v>266.72000100000002</v>
      </c>
      <c r="D235" s="11">
        <v>49.897452999999999</v>
      </c>
      <c r="E235" s="11">
        <f t="shared" si="4"/>
        <v>5699.1929653677007</v>
      </c>
      <c r="F235" s="11">
        <v>38059.230469000002</v>
      </c>
      <c r="G235" s="11">
        <v>28494.199218999998</v>
      </c>
      <c r="I235" s="1"/>
    </row>
    <row r="236" spans="1:9" x14ac:dyDescent="0.35">
      <c r="A236" s="31">
        <v>44120</v>
      </c>
      <c r="B236" s="11">
        <v>21.299800000000001</v>
      </c>
      <c r="C236" s="11">
        <v>265.92999300000002</v>
      </c>
      <c r="D236" s="11">
        <v>50.094245999999998</v>
      </c>
      <c r="E236" s="11">
        <f t="shared" si="4"/>
        <v>5664.2556649014005</v>
      </c>
      <c r="F236" s="11">
        <v>37876.488280999998</v>
      </c>
      <c r="G236" s="11">
        <v>28606.310547000001</v>
      </c>
      <c r="I236" s="1"/>
    </row>
    <row r="237" spans="1:9" x14ac:dyDescent="0.35">
      <c r="A237" s="31">
        <v>44123</v>
      </c>
      <c r="B237" s="11">
        <v>21.383199999999999</v>
      </c>
      <c r="C237" s="11">
        <v>261.39999399999999</v>
      </c>
      <c r="D237" s="11">
        <v>50.094245999999998</v>
      </c>
      <c r="E237" s="11">
        <f t="shared" si="4"/>
        <v>5589.5683517007992</v>
      </c>
      <c r="F237" s="11">
        <v>37685.738280999998</v>
      </c>
      <c r="G237" s="11">
        <v>28195.419922000001</v>
      </c>
      <c r="I237" s="1"/>
    </row>
    <row r="238" spans="1:9" x14ac:dyDescent="0.35">
      <c r="A238" s="31">
        <v>44124</v>
      </c>
      <c r="B238" s="11">
        <v>21.176500000000001</v>
      </c>
      <c r="C238" s="11">
        <v>267.55999800000001</v>
      </c>
      <c r="D238" s="11">
        <v>51.068390000000001</v>
      </c>
      <c r="E238" s="11">
        <f t="shared" si="4"/>
        <v>5665.9842976469999</v>
      </c>
      <c r="F238" s="11">
        <v>38201.808594000002</v>
      </c>
      <c r="G238" s="11">
        <v>28308.789063</v>
      </c>
      <c r="I238" s="1"/>
    </row>
    <row r="239" spans="1:9" x14ac:dyDescent="0.35">
      <c r="A239" s="31">
        <v>44125</v>
      </c>
      <c r="B239" s="11">
        <v>21.1342</v>
      </c>
      <c r="C239" s="11">
        <v>278.73001099999999</v>
      </c>
      <c r="D239" s="11">
        <v>51.225822000000001</v>
      </c>
      <c r="E239" s="11">
        <f t="shared" si="4"/>
        <v>5890.7357984762002</v>
      </c>
      <c r="F239" s="11">
        <v>38669.25</v>
      </c>
      <c r="G239" s="11">
        <v>28210.820313</v>
      </c>
      <c r="I239" s="1"/>
    </row>
    <row r="240" spans="1:9" x14ac:dyDescent="0.35">
      <c r="A240" s="31">
        <v>44126</v>
      </c>
      <c r="B240" s="11">
        <v>21.090199999999999</v>
      </c>
      <c r="C240" s="11">
        <v>278.11999500000002</v>
      </c>
      <c r="D240" s="11">
        <v>52.357394999999997</v>
      </c>
      <c r="E240" s="11">
        <f t="shared" si="4"/>
        <v>5865.6063185490002</v>
      </c>
      <c r="F240" s="11">
        <v>38652.191405999998</v>
      </c>
      <c r="G240" s="11">
        <v>28363.660156000002</v>
      </c>
      <c r="I240" s="1"/>
    </row>
    <row r="241" spans="1:9" x14ac:dyDescent="0.35">
      <c r="A241" s="31">
        <v>44127</v>
      </c>
      <c r="B241" s="11">
        <v>21.064</v>
      </c>
      <c r="C241" s="11">
        <v>284.790009</v>
      </c>
      <c r="D241" s="11">
        <v>52.111396999999997</v>
      </c>
      <c r="E241" s="11">
        <f t="shared" si="4"/>
        <v>5998.8167495759999</v>
      </c>
      <c r="F241" s="11">
        <v>38707.71875</v>
      </c>
      <c r="G241" s="11">
        <v>28335.570313</v>
      </c>
      <c r="I241" s="1"/>
    </row>
    <row r="242" spans="1:9" x14ac:dyDescent="0.35">
      <c r="A242" s="31">
        <v>44130</v>
      </c>
      <c r="B242" s="11">
        <v>21.03</v>
      </c>
      <c r="C242" s="11">
        <v>277.10998499999999</v>
      </c>
      <c r="D242" s="11">
        <v>51.422615</v>
      </c>
      <c r="E242" s="11">
        <f t="shared" si="4"/>
        <v>5827.6229845500002</v>
      </c>
      <c r="F242" s="11">
        <v>38245.859375</v>
      </c>
      <c r="G242" s="11">
        <v>27685.380859000001</v>
      </c>
      <c r="I242" s="1"/>
    </row>
    <row r="243" spans="1:9" x14ac:dyDescent="0.35">
      <c r="A243" s="31">
        <v>44131</v>
      </c>
      <c r="B243" s="11">
        <v>20.920500000000001</v>
      </c>
      <c r="C243" s="11">
        <v>283.290009</v>
      </c>
      <c r="D243" s="11">
        <v>51.235661</v>
      </c>
      <c r="E243" s="11">
        <f t="shared" si="4"/>
        <v>5926.5686332844998</v>
      </c>
      <c r="F243" s="11">
        <v>38001.308594000002</v>
      </c>
      <c r="G243" s="11">
        <v>27463.189452999999</v>
      </c>
      <c r="I243" s="1"/>
    </row>
    <row r="244" spans="1:9" x14ac:dyDescent="0.35">
      <c r="A244" s="31">
        <v>44132</v>
      </c>
      <c r="B244" s="11">
        <v>20.9818</v>
      </c>
      <c r="C244" s="11">
        <v>267.67001299999998</v>
      </c>
      <c r="D244" s="11">
        <v>50.960147999999997</v>
      </c>
      <c r="E244" s="11">
        <f t="shared" si="4"/>
        <v>5616.1986787633996</v>
      </c>
      <c r="F244" s="11">
        <v>37393.710937999997</v>
      </c>
      <c r="G244" s="11">
        <v>26519.949218999998</v>
      </c>
      <c r="I244" s="1"/>
    </row>
    <row r="245" spans="1:9" x14ac:dyDescent="0.35">
      <c r="A245" s="31">
        <v>44133</v>
      </c>
      <c r="B245" s="11">
        <v>20.879799999999999</v>
      </c>
      <c r="C245" s="11">
        <v>280.82998700000002</v>
      </c>
      <c r="D245" s="11">
        <v>50.733832999999997</v>
      </c>
      <c r="E245" s="11">
        <f t="shared" si="4"/>
        <v>5863.6739625626005</v>
      </c>
      <c r="F245" s="11">
        <v>36801.371094000002</v>
      </c>
      <c r="G245" s="11">
        <v>26659.109375</v>
      </c>
      <c r="I245" s="1"/>
    </row>
    <row r="246" spans="1:9" x14ac:dyDescent="0.35">
      <c r="A246" s="31">
        <v>44134</v>
      </c>
      <c r="B246" s="11">
        <v>21.1648</v>
      </c>
      <c r="C246" s="11">
        <v>263.10998499999999</v>
      </c>
      <c r="D246" s="11">
        <v>50.428801999999997</v>
      </c>
      <c r="E246" s="11">
        <f t="shared" si="4"/>
        <v>5568.6702105280001</v>
      </c>
      <c r="F246" s="11">
        <v>36987.859375</v>
      </c>
      <c r="G246" s="11">
        <v>26501.599609000001</v>
      </c>
      <c r="I246" s="1"/>
    </row>
    <row r="247" spans="1:9" x14ac:dyDescent="0.35">
      <c r="A247" s="31">
        <v>44138</v>
      </c>
      <c r="B247" s="11">
        <v>21.376999999999999</v>
      </c>
      <c r="C247" s="11">
        <v>265.29998799999998</v>
      </c>
      <c r="D247" s="11">
        <v>51.648933</v>
      </c>
      <c r="E247" s="11">
        <f t="shared" si="4"/>
        <v>5671.3178434759993</v>
      </c>
      <c r="F247" s="11">
        <v>37466.089844000002</v>
      </c>
      <c r="G247" s="11">
        <v>27480.029297000001</v>
      </c>
    </row>
    <row r="248" spans="1:9" x14ac:dyDescent="0.35">
      <c r="A248" s="31">
        <v>44139</v>
      </c>
      <c r="B248" s="11">
        <v>21.250800000000002</v>
      </c>
      <c r="C248" s="11">
        <v>287.38000499999998</v>
      </c>
      <c r="D248" s="11">
        <v>52.593547999999998</v>
      </c>
      <c r="E248" s="11">
        <f t="shared" si="4"/>
        <v>6107.0550102540001</v>
      </c>
      <c r="F248" s="11">
        <v>37475.761719000002</v>
      </c>
      <c r="G248" s="11">
        <v>27847.660156000002</v>
      </c>
    </row>
    <row r="249" spans="1:9" x14ac:dyDescent="0.35">
      <c r="A249" s="31">
        <v>44140</v>
      </c>
      <c r="B249" s="11">
        <v>21.1555</v>
      </c>
      <c r="C249" s="11">
        <v>294.67999300000002</v>
      </c>
      <c r="D249" s="11">
        <v>53.597206</v>
      </c>
      <c r="E249" s="11">
        <f t="shared" si="4"/>
        <v>6234.1025919115009</v>
      </c>
      <c r="F249" s="11">
        <v>38399.070312999997</v>
      </c>
      <c r="G249" s="11">
        <v>28390.179688</v>
      </c>
    </row>
    <row r="250" spans="1:9" x14ac:dyDescent="0.35">
      <c r="A250" s="31">
        <v>44141</v>
      </c>
      <c r="B250" s="11">
        <v>21.034500000000001</v>
      </c>
      <c r="C250" s="11">
        <v>293.41000400000001</v>
      </c>
      <c r="D250" s="11">
        <v>53.213455000000003</v>
      </c>
      <c r="E250" s="11">
        <f t="shared" si="4"/>
        <v>6171.7327291380006</v>
      </c>
      <c r="F250" s="11">
        <v>38530.5</v>
      </c>
      <c r="G250" s="11">
        <v>28323.400390999999</v>
      </c>
    </row>
    <row r="251" spans="1:9" x14ac:dyDescent="0.35">
      <c r="A251" s="31">
        <v>44144</v>
      </c>
      <c r="B251" s="11">
        <v>20.761199999999999</v>
      </c>
      <c r="C251" s="11">
        <v>278.76998900000001</v>
      </c>
      <c r="D251" s="11">
        <v>52.455795000000002</v>
      </c>
      <c r="E251" s="11">
        <f t="shared" si="4"/>
        <v>5787.5994956267996</v>
      </c>
      <c r="F251" s="11">
        <v>39652.519530999998</v>
      </c>
      <c r="G251" s="11">
        <v>29157.970702999999</v>
      </c>
    </row>
    <row r="252" spans="1:9" x14ac:dyDescent="0.35">
      <c r="A252" s="31">
        <v>44145</v>
      </c>
      <c r="B252" s="11">
        <v>20.62</v>
      </c>
      <c r="C252" s="11">
        <v>272.42999300000002</v>
      </c>
      <c r="D252" s="11">
        <v>52.760826000000002</v>
      </c>
      <c r="E252" s="11">
        <f t="shared" si="4"/>
        <v>5617.5064556600009</v>
      </c>
      <c r="F252" s="11">
        <v>40404.578125</v>
      </c>
      <c r="G252" s="11">
        <v>29420.919922000001</v>
      </c>
    </row>
    <row r="253" spans="1:9" x14ac:dyDescent="0.35">
      <c r="A253" s="31">
        <v>44146</v>
      </c>
      <c r="B253" s="11">
        <v>20.36</v>
      </c>
      <c r="C253" s="11">
        <v>276.48001099999999</v>
      </c>
      <c r="D253" s="11">
        <v>52.839545999999999</v>
      </c>
      <c r="E253" s="11">
        <f t="shared" si="4"/>
        <v>5629.1330239599993</v>
      </c>
      <c r="F253" s="11">
        <v>40858.949219000002</v>
      </c>
      <c r="G253" s="11">
        <v>29397.630859000001</v>
      </c>
    </row>
    <row r="254" spans="1:9" x14ac:dyDescent="0.35">
      <c r="A254" s="31">
        <v>44147</v>
      </c>
      <c r="B254" s="11">
        <v>20.401800000000001</v>
      </c>
      <c r="C254" s="11">
        <v>275.07998700000002</v>
      </c>
      <c r="D254" s="11">
        <v>53.548003999999999</v>
      </c>
      <c r="E254" s="11">
        <f t="shared" si="4"/>
        <v>5612.1268787766012</v>
      </c>
      <c r="F254" s="11">
        <v>40335.949219000002</v>
      </c>
      <c r="G254" s="11">
        <v>29080.169922000001</v>
      </c>
    </row>
    <row r="255" spans="1:9" x14ac:dyDescent="0.35">
      <c r="A255" s="31">
        <v>44148</v>
      </c>
      <c r="B255" s="11">
        <v>20.577200000000001</v>
      </c>
      <c r="C255" s="11">
        <v>276.95001200000002</v>
      </c>
      <c r="D255" s="11">
        <v>54.827174999999997</v>
      </c>
      <c r="E255" s="11">
        <f t="shared" si="4"/>
        <v>5698.8557869264005</v>
      </c>
      <c r="F255" s="11">
        <v>40791.808594000002</v>
      </c>
      <c r="G255" s="11">
        <v>29479.810547000001</v>
      </c>
    </row>
    <row r="256" spans="1:9" x14ac:dyDescent="0.35">
      <c r="A256" s="31">
        <v>44152</v>
      </c>
      <c r="B256" s="11">
        <v>20.5303</v>
      </c>
      <c r="C256" s="11">
        <v>275</v>
      </c>
      <c r="D256" s="11">
        <v>56.135863999999998</v>
      </c>
      <c r="E256" s="11">
        <f t="shared" si="4"/>
        <v>5645.8325000000004</v>
      </c>
      <c r="F256" s="11">
        <v>41948.789062999997</v>
      </c>
      <c r="G256" s="11">
        <v>29783.349609000001</v>
      </c>
    </row>
    <row r="257" spans="1:7" x14ac:dyDescent="0.35">
      <c r="A257" s="31">
        <v>44153</v>
      </c>
      <c r="B257" s="11">
        <v>20.4833</v>
      </c>
      <c r="C257" s="11">
        <v>271.97000100000002</v>
      </c>
      <c r="D257" s="11">
        <v>56.549137000000002</v>
      </c>
      <c r="E257" s="11">
        <f t="shared" si="4"/>
        <v>5570.8431214833008</v>
      </c>
      <c r="F257" s="11">
        <v>42252.609375</v>
      </c>
      <c r="G257" s="11">
        <v>29438.419922000001</v>
      </c>
    </row>
    <row r="258" spans="1:7" x14ac:dyDescent="0.35">
      <c r="A258" s="31">
        <v>44154</v>
      </c>
      <c r="B258" s="11">
        <v>20.321200000000001</v>
      </c>
      <c r="C258" s="11">
        <v>272.94000199999999</v>
      </c>
      <c r="D258" s="11">
        <v>55.614356999999998</v>
      </c>
      <c r="E258" s="11">
        <f t="shared" si="4"/>
        <v>5546.4683686424005</v>
      </c>
      <c r="F258" s="11">
        <v>41868.820312999997</v>
      </c>
      <c r="G258" s="11">
        <v>29483.230468999998</v>
      </c>
    </row>
    <row r="259" spans="1:7" x14ac:dyDescent="0.35">
      <c r="A259" s="31">
        <v>44155</v>
      </c>
      <c r="B259" s="11">
        <v>20.238800000000001</v>
      </c>
      <c r="C259" s="11">
        <v>269.70001200000002</v>
      </c>
      <c r="D259" s="11">
        <v>56.460574999999999</v>
      </c>
      <c r="E259" s="11">
        <f t="shared" si="4"/>
        <v>5458.4046028656003</v>
      </c>
      <c r="F259" s="11">
        <v>41905.058594000002</v>
      </c>
      <c r="G259" s="11">
        <v>29263.480468999998</v>
      </c>
    </row>
    <row r="260" spans="1:7" x14ac:dyDescent="0.35">
      <c r="A260" s="31">
        <v>44158</v>
      </c>
      <c r="B260" s="11">
        <v>20.1858</v>
      </c>
      <c r="C260" s="11">
        <v>268.42999300000002</v>
      </c>
      <c r="D260" s="11">
        <v>56.301898999999999</v>
      </c>
      <c r="E260" s="11">
        <f t="shared" si="4"/>
        <v>5418.4741526994003</v>
      </c>
      <c r="F260" s="11">
        <v>42267.199219000002</v>
      </c>
      <c r="G260" s="11">
        <v>29591.269531000002</v>
      </c>
    </row>
    <row r="261" spans="1:7" x14ac:dyDescent="0.35">
      <c r="A261" s="31">
        <v>44159</v>
      </c>
      <c r="B261" s="11">
        <v>20.1172</v>
      </c>
      <c r="C261" s="11">
        <v>276.92001299999998</v>
      </c>
      <c r="D261" s="11">
        <v>53.842345999999999</v>
      </c>
      <c r="E261" s="11">
        <f t="shared" si="4"/>
        <v>5570.8552855235994</v>
      </c>
      <c r="F261" s="11">
        <v>42736.480469000002</v>
      </c>
      <c r="G261" s="11">
        <v>30046.240234000001</v>
      </c>
    </row>
    <row r="262" spans="1:7" x14ac:dyDescent="0.35">
      <c r="A262" s="31">
        <v>44160</v>
      </c>
      <c r="B262" s="11">
        <v>20.101199999999999</v>
      </c>
      <c r="C262" s="11">
        <v>275.58999599999999</v>
      </c>
      <c r="D262" s="11">
        <v>52.652240999999997</v>
      </c>
      <c r="E262" s="11">
        <f t="shared" si="4"/>
        <v>5539.6896275951995</v>
      </c>
      <c r="F262" s="11">
        <v>42200.589844000002</v>
      </c>
      <c r="G262" s="11">
        <v>29872.470702999999</v>
      </c>
    </row>
    <row r="263" spans="1:7" x14ac:dyDescent="0.35">
      <c r="A263" s="31">
        <v>44162</v>
      </c>
      <c r="B263" s="11">
        <v>20.046500000000002</v>
      </c>
      <c r="C263" s="11">
        <v>277.80999800000001</v>
      </c>
      <c r="D263" s="11">
        <v>52.443973999999997</v>
      </c>
      <c r="E263" s="11">
        <f t="shared" si="4"/>
        <v>5569.1181249070005</v>
      </c>
      <c r="F263" s="11">
        <v>41674.300780999998</v>
      </c>
      <c r="G263" s="11">
        <v>29910.369140999999</v>
      </c>
    </row>
    <row r="264" spans="1:7" x14ac:dyDescent="0.35">
      <c r="A264" s="31">
        <v>44165</v>
      </c>
      <c r="B264" s="11">
        <v>20.046700000000001</v>
      </c>
      <c r="C264" s="11">
        <v>276.97000100000002</v>
      </c>
      <c r="D264" s="11">
        <v>52.810921</v>
      </c>
      <c r="E264" s="11">
        <f t="shared" si="4"/>
        <v>5552.3345190467007</v>
      </c>
      <c r="F264" s="11">
        <v>41778.871094000002</v>
      </c>
      <c r="G264" s="11">
        <v>29638.640625</v>
      </c>
    </row>
    <row r="265" spans="1:7" x14ac:dyDescent="0.35">
      <c r="A265" s="31">
        <v>44166</v>
      </c>
      <c r="B265" s="11">
        <v>20.0777</v>
      </c>
      <c r="C265" s="11">
        <v>286.54998799999998</v>
      </c>
      <c r="D265" s="11">
        <v>54.725009999999997</v>
      </c>
      <c r="E265" s="11">
        <f t="shared" si="4"/>
        <v>5753.2646940675995</v>
      </c>
      <c r="F265" s="11">
        <v>42895.628905999998</v>
      </c>
      <c r="G265" s="11">
        <v>29823.919922000001</v>
      </c>
    </row>
    <row r="266" spans="1:7" x14ac:dyDescent="0.35">
      <c r="A266" s="31">
        <v>44167</v>
      </c>
      <c r="B266" s="11">
        <v>20.139800000000001</v>
      </c>
      <c r="C266" s="11">
        <v>287.51998900000001</v>
      </c>
      <c r="D266" s="11">
        <v>55.577919000000001</v>
      </c>
      <c r="E266" s="11">
        <f t="shared" si="4"/>
        <v>5790.5950744622005</v>
      </c>
      <c r="F266" s="11">
        <v>43674.828125</v>
      </c>
      <c r="G266" s="11">
        <v>29883.789063</v>
      </c>
    </row>
    <row r="267" spans="1:7" x14ac:dyDescent="0.35">
      <c r="A267" s="31">
        <v>44168</v>
      </c>
      <c r="B267" s="11">
        <v>20.050799999999999</v>
      </c>
      <c r="C267" s="11">
        <v>281.85000600000001</v>
      </c>
      <c r="D267" s="11">
        <v>56.182887999999998</v>
      </c>
      <c r="E267" s="11">
        <f t="shared" si="4"/>
        <v>5651.3181003047994</v>
      </c>
      <c r="F267" s="11">
        <v>43934.210937999997</v>
      </c>
      <c r="G267" s="11">
        <v>29969.519531000002</v>
      </c>
    </row>
    <row r="268" spans="1:7" x14ac:dyDescent="0.35">
      <c r="A268" s="31">
        <v>44169</v>
      </c>
      <c r="B268" s="11">
        <v>20.049700000000001</v>
      </c>
      <c r="C268" s="11">
        <v>279.70001200000002</v>
      </c>
      <c r="D268" s="11">
        <v>54.189461000000001</v>
      </c>
      <c r="E268" s="11">
        <f t="shared" si="4"/>
        <v>5607.9013305964008</v>
      </c>
      <c r="F268" s="11">
        <v>43646.03125</v>
      </c>
      <c r="G268" s="11">
        <v>30218.259765999999</v>
      </c>
    </row>
    <row r="269" spans="1:7" x14ac:dyDescent="0.35">
      <c r="A269" s="31">
        <v>44172</v>
      </c>
      <c r="B269" s="11">
        <v>19.908300000000001</v>
      </c>
      <c r="C269" s="11">
        <v>285.57998700000002</v>
      </c>
      <c r="D269" s="11">
        <v>53.634079</v>
      </c>
      <c r="E269" s="11">
        <f t="shared" si="4"/>
        <v>5685.4120551921005</v>
      </c>
      <c r="F269" s="11">
        <v>43255.25</v>
      </c>
      <c r="G269" s="11">
        <v>30069.789063</v>
      </c>
    </row>
    <row r="270" spans="1:7" x14ac:dyDescent="0.35">
      <c r="A270" s="31">
        <v>44173</v>
      </c>
      <c r="B270" s="11">
        <v>19.783799999999999</v>
      </c>
      <c r="C270" s="11">
        <v>283.39999399999999</v>
      </c>
      <c r="D270" s="11">
        <v>53.743172000000001</v>
      </c>
      <c r="E270" s="11">
        <f t="shared" si="4"/>
        <v>5606.7288012971994</v>
      </c>
      <c r="F270" s="11">
        <v>43098.640625</v>
      </c>
      <c r="G270" s="11">
        <v>30173.880859000001</v>
      </c>
    </row>
    <row r="271" spans="1:7" x14ac:dyDescent="0.35">
      <c r="A271" s="31">
        <v>44174</v>
      </c>
      <c r="B271" s="11">
        <v>19.821300000000001</v>
      </c>
      <c r="C271" s="11">
        <v>277.92001299999998</v>
      </c>
      <c r="D271" s="11">
        <v>53.267128</v>
      </c>
      <c r="E271" s="11">
        <f t="shared" si="4"/>
        <v>5508.7359536769</v>
      </c>
      <c r="F271" s="11">
        <v>42736.960937999997</v>
      </c>
      <c r="G271" s="11">
        <v>30068.810547000001</v>
      </c>
    </row>
    <row r="272" spans="1:7" x14ac:dyDescent="0.35">
      <c r="A272" s="31">
        <v>44175</v>
      </c>
      <c r="B272" s="11">
        <v>19.753699999999998</v>
      </c>
      <c r="C272" s="11">
        <v>277.11999500000002</v>
      </c>
      <c r="D272" s="11">
        <v>55.042369999999998</v>
      </c>
      <c r="E272" s="11">
        <f t="shared" si="4"/>
        <v>5474.1452452314998</v>
      </c>
      <c r="F272" s="11">
        <v>43518.710937999997</v>
      </c>
      <c r="G272" s="11">
        <v>29999.259765999999</v>
      </c>
    </row>
    <row r="273" spans="1:7" x14ac:dyDescent="0.35">
      <c r="A273" s="31">
        <v>44176</v>
      </c>
      <c r="B273" s="11">
        <v>19.8368</v>
      </c>
      <c r="C273" s="11">
        <v>273.54998799999998</v>
      </c>
      <c r="D273" s="11">
        <v>56.530003000000001</v>
      </c>
      <c r="E273" s="11">
        <f t="shared" si="4"/>
        <v>5426.3564019584001</v>
      </c>
      <c r="F273" s="11">
        <v>43612.308594000002</v>
      </c>
      <c r="G273" s="11">
        <v>30046.369140999999</v>
      </c>
    </row>
    <row r="274" spans="1:7" x14ac:dyDescent="0.35">
      <c r="A274" s="31">
        <v>44179</v>
      </c>
      <c r="B274" s="11">
        <v>19.9572</v>
      </c>
      <c r="C274" s="11">
        <v>274.19000199999999</v>
      </c>
      <c r="D274" s="11">
        <v>56.200001</v>
      </c>
      <c r="E274" s="11">
        <f t="shared" si="4"/>
        <v>5472.0647079144001</v>
      </c>
      <c r="F274" s="11">
        <v>43569.839844000002</v>
      </c>
      <c r="G274" s="11">
        <v>29861.550781000002</v>
      </c>
    </row>
    <row r="275" spans="1:7" x14ac:dyDescent="0.35">
      <c r="A275" s="31">
        <v>44180</v>
      </c>
      <c r="B275" s="11">
        <v>20.107500000000002</v>
      </c>
      <c r="C275" s="11">
        <v>275.54998799999998</v>
      </c>
      <c r="D275" s="11">
        <v>55.419998</v>
      </c>
      <c r="E275" s="11">
        <f t="shared" si="4"/>
        <v>5540.6213837100004</v>
      </c>
      <c r="F275" s="11">
        <v>43543.351562999997</v>
      </c>
      <c r="G275" s="11">
        <v>30199.310547000001</v>
      </c>
    </row>
    <row r="276" spans="1:7" x14ac:dyDescent="0.35">
      <c r="A276" s="31">
        <v>44181</v>
      </c>
      <c r="B276" s="11">
        <v>20.177800000000001</v>
      </c>
      <c r="C276" s="11">
        <v>275.67001299999998</v>
      </c>
      <c r="D276" s="11">
        <v>55.779998999999997</v>
      </c>
      <c r="E276" s="11">
        <f t="shared" si="4"/>
        <v>5562.4143883114002</v>
      </c>
      <c r="F276" s="11">
        <v>43790.421875</v>
      </c>
      <c r="G276" s="11">
        <v>30154.539063</v>
      </c>
    </row>
    <row r="277" spans="1:7" x14ac:dyDescent="0.35">
      <c r="A277" s="31">
        <v>44182</v>
      </c>
      <c r="B277" s="11">
        <v>20.1113</v>
      </c>
      <c r="C277" s="11">
        <v>274.48001099999999</v>
      </c>
      <c r="D277" s="11">
        <v>56.310001</v>
      </c>
      <c r="E277" s="11">
        <f t="shared" si="4"/>
        <v>5520.1498452242995</v>
      </c>
      <c r="F277" s="11">
        <v>44326.050780999998</v>
      </c>
      <c r="G277" s="11">
        <v>30303.369140999999</v>
      </c>
    </row>
    <row r="278" spans="1:7" x14ac:dyDescent="0.35">
      <c r="A278" s="31">
        <v>44183</v>
      </c>
      <c r="B278" s="11">
        <v>19.9513</v>
      </c>
      <c r="C278" s="11">
        <v>276.39999399999999</v>
      </c>
      <c r="D278" s="11">
        <v>56.509998000000003</v>
      </c>
      <c r="E278" s="11">
        <f t="shared" si="4"/>
        <v>5514.5392002921999</v>
      </c>
      <c r="F278" s="11">
        <v>43873.808594000002</v>
      </c>
      <c r="G278" s="11">
        <v>30179.050781000002</v>
      </c>
    </row>
    <row r="279" spans="1:7" x14ac:dyDescent="0.35">
      <c r="A279" s="31">
        <v>44186</v>
      </c>
      <c r="B279" s="11">
        <v>19.817299999999999</v>
      </c>
      <c r="C279" s="11">
        <v>272.790009</v>
      </c>
      <c r="D279" s="11">
        <v>55.560001</v>
      </c>
      <c r="E279" s="11">
        <f t="shared" si="4"/>
        <v>5405.9614453556997</v>
      </c>
      <c r="F279" s="11">
        <v>43246.238280999998</v>
      </c>
      <c r="G279" s="11">
        <v>30216.449218999998</v>
      </c>
    </row>
    <row r="280" spans="1:7" x14ac:dyDescent="0.35">
      <c r="A280" s="31">
        <v>44187</v>
      </c>
      <c r="B280" s="11">
        <v>19.948699999999999</v>
      </c>
      <c r="C280" s="11">
        <v>267.08999599999999</v>
      </c>
      <c r="D280" s="11">
        <v>55.32</v>
      </c>
      <c r="E280" s="11">
        <f t="shared" si="4"/>
        <v>5328.0982032051998</v>
      </c>
      <c r="F280" s="11">
        <v>42601.710937999997</v>
      </c>
      <c r="G280" s="11">
        <v>30015.509765999999</v>
      </c>
    </row>
    <row r="281" spans="1:7" x14ac:dyDescent="0.35">
      <c r="A281" s="31">
        <v>44188</v>
      </c>
      <c r="B281" s="11">
        <v>20.090499999999999</v>
      </c>
      <c r="C281" s="11">
        <v>268.10998499999999</v>
      </c>
      <c r="D281" s="11">
        <v>56.029998999999997</v>
      </c>
      <c r="E281" s="11">
        <f t="shared" si="4"/>
        <v>5386.4636536424996</v>
      </c>
      <c r="F281" s="11">
        <v>43597.300780999998</v>
      </c>
      <c r="G281" s="11">
        <v>30129.830077999999</v>
      </c>
    </row>
    <row r="282" spans="1:7" x14ac:dyDescent="0.35">
      <c r="A282" s="31">
        <v>44189</v>
      </c>
      <c r="B282" s="11">
        <v>20.0562</v>
      </c>
      <c r="C282" s="11">
        <v>267.39999399999999</v>
      </c>
      <c r="D282" s="11">
        <v>55.77</v>
      </c>
      <c r="E282" s="11">
        <f t="shared" si="4"/>
        <v>5363.0277596628002</v>
      </c>
      <c r="F282" s="11">
        <v>43372.199219000002</v>
      </c>
      <c r="G282" s="11">
        <v>30199.869140999999</v>
      </c>
    </row>
    <row r="283" spans="1:7" x14ac:dyDescent="0.35">
      <c r="A283" s="31">
        <v>44193</v>
      </c>
      <c r="B283" s="11">
        <v>20.1175</v>
      </c>
      <c r="C283" s="11">
        <v>277</v>
      </c>
      <c r="D283" s="11">
        <v>56.07</v>
      </c>
      <c r="E283" s="11">
        <f t="shared" si="4"/>
        <v>5572.5474999999997</v>
      </c>
      <c r="F283" s="11">
        <v>43883.410155999998</v>
      </c>
      <c r="G283" s="11">
        <v>30403.970702999999</v>
      </c>
    </row>
    <row r="284" spans="1:7" x14ac:dyDescent="0.35">
      <c r="A284" s="31">
        <v>44194</v>
      </c>
      <c r="B284" s="11">
        <v>19.851700000000001</v>
      </c>
      <c r="C284" s="11">
        <v>276.77999899999998</v>
      </c>
      <c r="D284" s="11">
        <v>57.439999</v>
      </c>
      <c r="E284" s="11">
        <f t="shared" si="4"/>
        <v>5494.5535061482997</v>
      </c>
      <c r="F284" s="11">
        <v>44693.988280999998</v>
      </c>
      <c r="G284" s="11">
        <v>30335.669922000001</v>
      </c>
    </row>
    <row r="285" spans="1:7" x14ac:dyDescent="0.35">
      <c r="A285" s="31">
        <v>44195</v>
      </c>
      <c r="B285" s="11">
        <v>20.047699999999999</v>
      </c>
      <c r="C285" s="11">
        <v>271.86999500000002</v>
      </c>
      <c r="D285" s="11">
        <v>57.439999</v>
      </c>
      <c r="E285" s="11">
        <f t="shared" si="4"/>
        <v>5450.3680987614998</v>
      </c>
      <c r="F285" s="11">
        <v>44693.960937999997</v>
      </c>
      <c r="G285" s="11">
        <v>30409.560547000001</v>
      </c>
    </row>
    <row r="286" spans="1:7" hidden="1" x14ac:dyDescent="0.35">
      <c r="G286" s="1"/>
    </row>
    <row r="287" spans="1:7" hidden="1" x14ac:dyDescent="0.35">
      <c r="G287" s="1"/>
    </row>
    <row r="288" spans="1:7" hidden="1" x14ac:dyDescent="0.35">
      <c r="G288" s="1"/>
    </row>
    <row r="289" spans="7:7" hidden="1" x14ac:dyDescent="0.35">
      <c r="G289" s="1"/>
    </row>
    <row r="290" spans="7:7" hidden="1" x14ac:dyDescent="0.35">
      <c r="G290" s="1"/>
    </row>
    <row r="291" spans="7:7" hidden="1" x14ac:dyDescent="0.35">
      <c r="G291" s="1"/>
    </row>
    <row r="292" spans="7:7" hidden="1" x14ac:dyDescent="0.35">
      <c r="G292" s="1"/>
    </row>
    <row r="293" spans="7:7" hidden="1" x14ac:dyDescent="0.35">
      <c r="G293" s="1"/>
    </row>
    <row r="294" spans="7:7" hidden="1" x14ac:dyDescent="0.35">
      <c r="G294" s="1"/>
    </row>
    <row r="295" spans="7:7" hidden="1" x14ac:dyDescent="0.35">
      <c r="G295" s="1"/>
    </row>
    <row r="296" spans="7:7" hidden="1" x14ac:dyDescent="0.35">
      <c r="G296" s="1"/>
    </row>
    <row r="297" spans="7:7" hidden="1" x14ac:dyDescent="0.35">
      <c r="G297" s="1"/>
    </row>
    <row r="298" spans="7:7" hidden="1" x14ac:dyDescent="0.35">
      <c r="G298" s="1"/>
    </row>
    <row r="299" spans="7:7" hidden="1" x14ac:dyDescent="0.35">
      <c r="G299" s="1"/>
    </row>
    <row r="300" spans="7:7" hidden="1" x14ac:dyDescent="0.35">
      <c r="G300" s="1"/>
    </row>
    <row r="301" spans="7:7" hidden="1" x14ac:dyDescent="0.35">
      <c r="G301" s="1"/>
    </row>
    <row r="302" spans="7:7" hidden="1" x14ac:dyDescent="0.35">
      <c r="G302" s="1"/>
    </row>
    <row r="303" spans="7:7" hidden="1" x14ac:dyDescent="0.35">
      <c r="G303" s="1"/>
    </row>
    <row r="304" spans="7:7" hidden="1" x14ac:dyDescent="0.35">
      <c r="G304" s="1"/>
    </row>
    <row r="305" spans="7:7" hidden="1" x14ac:dyDescent="0.35">
      <c r="G305" s="1"/>
    </row>
    <row r="306" spans="7:7" hidden="1" x14ac:dyDescent="0.35">
      <c r="G306" s="1"/>
    </row>
    <row r="307" spans="7:7" hidden="1" x14ac:dyDescent="0.35">
      <c r="G307" s="1"/>
    </row>
    <row r="308" spans="7:7" hidden="1" x14ac:dyDescent="0.35">
      <c r="G308" s="1"/>
    </row>
    <row r="309" spans="7:7" hidden="1" x14ac:dyDescent="0.35">
      <c r="G309" s="1"/>
    </row>
    <row r="310" spans="7:7" hidden="1" x14ac:dyDescent="0.35">
      <c r="G310" s="1"/>
    </row>
    <row r="311" spans="7:7" hidden="1" x14ac:dyDescent="0.35">
      <c r="G311" s="1"/>
    </row>
    <row r="312" spans="7:7" hidden="1" x14ac:dyDescent="0.35">
      <c r="G312" s="1"/>
    </row>
    <row r="313" spans="7:7" hidden="1" x14ac:dyDescent="0.35">
      <c r="G313" s="1"/>
    </row>
    <row r="314" spans="7:7" hidden="1" x14ac:dyDescent="0.35">
      <c r="G314" s="1"/>
    </row>
    <row r="315" spans="7:7" hidden="1" x14ac:dyDescent="0.35">
      <c r="G315" s="1"/>
    </row>
    <row r="316" spans="7:7" hidden="1" x14ac:dyDescent="0.35">
      <c r="G316" s="1"/>
    </row>
    <row r="317" spans="7:7" hidden="1" x14ac:dyDescent="0.35">
      <c r="G317" s="1"/>
    </row>
    <row r="318" spans="7:7" hidden="1" x14ac:dyDescent="0.35">
      <c r="G318" s="1"/>
    </row>
    <row r="319" spans="7:7" hidden="1" x14ac:dyDescent="0.35">
      <c r="G319" s="1"/>
    </row>
    <row r="320" spans="7:7" hidden="1" x14ac:dyDescent="0.35">
      <c r="G320" s="1"/>
    </row>
    <row r="321" spans="7:7" hidden="1" x14ac:dyDescent="0.35">
      <c r="G321" s="1"/>
    </row>
    <row r="322" spans="7:7" hidden="1" x14ac:dyDescent="0.35">
      <c r="G322" s="1"/>
    </row>
    <row r="323" spans="7:7" hidden="1" x14ac:dyDescent="0.35">
      <c r="G323" s="1"/>
    </row>
    <row r="324" spans="7:7" hidden="1" x14ac:dyDescent="0.35">
      <c r="G324" s="1"/>
    </row>
    <row r="325" spans="7:7" hidden="1" x14ac:dyDescent="0.35">
      <c r="G325" s="1"/>
    </row>
    <row r="326" spans="7:7" hidden="1" x14ac:dyDescent="0.35">
      <c r="G326" s="1"/>
    </row>
    <row r="327" spans="7:7" hidden="1" x14ac:dyDescent="0.35">
      <c r="G327" s="1"/>
    </row>
    <row r="328" spans="7:7" hidden="1" x14ac:dyDescent="0.35">
      <c r="G328" s="1"/>
    </row>
    <row r="329" spans="7:7" hidden="1" x14ac:dyDescent="0.35">
      <c r="G329" s="1"/>
    </row>
    <row r="330" spans="7:7" hidden="1" x14ac:dyDescent="0.35">
      <c r="G330" s="1"/>
    </row>
    <row r="331" spans="7:7" hidden="1" x14ac:dyDescent="0.35">
      <c r="G331" s="1"/>
    </row>
    <row r="332" spans="7:7" hidden="1" x14ac:dyDescent="0.35">
      <c r="G332" s="1"/>
    </row>
    <row r="333" spans="7:7" hidden="1" x14ac:dyDescent="0.35">
      <c r="G333" s="1"/>
    </row>
    <row r="334" spans="7:7" hidden="1" x14ac:dyDescent="0.35">
      <c r="G334" s="1"/>
    </row>
    <row r="335" spans="7:7" hidden="1" x14ac:dyDescent="0.35">
      <c r="G335" s="1"/>
    </row>
    <row r="336" spans="7:7" hidden="1" x14ac:dyDescent="0.35">
      <c r="G336" s="1"/>
    </row>
    <row r="337" spans="7:7" hidden="1" x14ac:dyDescent="0.35">
      <c r="G337" s="1"/>
    </row>
    <row r="338" spans="7:7" hidden="1" x14ac:dyDescent="0.35">
      <c r="G338" s="1"/>
    </row>
    <row r="339" spans="7:7" hidden="1" x14ac:dyDescent="0.35">
      <c r="G339" s="1"/>
    </row>
    <row r="340" spans="7:7" hidden="1" x14ac:dyDescent="0.35">
      <c r="G340" s="1"/>
    </row>
    <row r="341" spans="7:7" hidden="1" x14ac:dyDescent="0.35">
      <c r="G341" s="1"/>
    </row>
    <row r="342" spans="7:7" hidden="1" x14ac:dyDescent="0.35">
      <c r="G342" s="1"/>
    </row>
    <row r="343" spans="7:7" hidden="1" x14ac:dyDescent="0.35">
      <c r="G343" s="1"/>
    </row>
    <row r="344" spans="7:7" hidden="1" x14ac:dyDescent="0.35">
      <c r="G344" s="1"/>
    </row>
    <row r="345" spans="7:7" hidden="1" x14ac:dyDescent="0.35">
      <c r="G345" s="1"/>
    </row>
    <row r="346" spans="7:7" hidden="1" x14ac:dyDescent="0.35">
      <c r="G346" s="1"/>
    </row>
    <row r="347" spans="7:7" hidden="1" x14ac:dyDescent="0.35">
      <c r="G347" s="1"/>
    </row>
    <row r="348" spans="7:7" hidden="1" x14ac:dyDescent="0.35">
      <c r="G348" s="1"/>
    </row>
    <row r="349" spans="7:7" hidden="1" x14ac:dyDescent="0.35">
      <c r="G349" s="1"/>
    </row>
    <row r="350" spans="7:7" hidden="1" x14ac:dyDescent="0.35">
      <c r="G350" s="1"/>
    </row>
    <row r="351" spans="7:7" hidden="1" x14ac:dyDescent="0.35">
      <c r="G351" s="1"/>
    </row>
    <row r="352" spans="7:7" hidden="1" x14ac:dyDescent="0.35">
      <c r="G352" s="1"/>
    </row>
    <row r="353" spans="7:7" hidden="1" x14ac:dyDescent="0.35">
      <c r="G353" s="1"/>
    </row>
    <row r="354" spans="7:7" hidden="1" x14ac:dyDescent="0.35">
      <c r="G354" s="1"/>
    </row>
    <row r="355" spans="7:7" hidden="1" x14ac:dyDescent="0.35">
      <c r="G355" s="1"/>
    </row>
    <row r="356" spans="7:7" hidden="1" x14ac:dyDescent="0.35">
      <c r="G356" s="1"/>
    </row>
    <row r="357" spans="7:7" hidden="1" x14ac:dyDescent="0.35">
      <c r="G357" s="1"/>
    </row>
    <row r="358" spans="7:7" hidden="1" x14ac:dyDescent="0.35">
      <c r="G358" s="1"/>
    </row>
    <row r="359" spans="7:7" hidden="1" x14ac:dyDescent="0.35">
      <c r="G359" s="1"/>
    </row>
    <row r="360" spans="7:7" hidden="1" x14ac:dyDescent="0.35">
      <c r="G360" s="1"/>
    </row>
    <row r="361" spans="7:7" hidden="1" x14ac:dyDescent="0.35">
      <c r="G361" s="1"/>
    </row>
    <row r="362" spans="7:7" hidden="1" x14ac:dyDescent="0.35">
      <c r="G362" s="1"/>
    </row>
    <row r="363" spans="7:7" hidden="1" x14ac:dyDescent="0.35">
      <c r="G363" s="1"/>
    </row>
    <row r="364" spans="7:7" hidden="1" x14ac:dyDescent="0.35">
      <c r="G364" s="1"/>
    </row>
    <row r="365" spans="7:7" hidden="1" x14ac:dyDescent="0.35">
      <c r="G365" s="1"/>
    </row>
    <row r="366" spans="7:7" hidden="1" x14ac:dyDescent="0.35">
      <c r="G366" s="1"/>
    </row>
    <row r="367" spans="7:7" hidden="1" x14ac:dyDescent="0.35">
      <c r="G367" s="1"/>
    </row>
    <row r="368" spans="7:7" hidden="1" x14ac:dyDescent="0.35">
      <c r="G368" s="1"/>
    </row>
    <row r="369" spans="7:7" hidden="1" x14ac:dyDescent="0.35">
      <c r="G369" s="1"/>
    </row>
    <row r="370" spans="7:7" hidden="1" x14ac:dyDescent="0.35">
      <c r="G370" s="1"/>
    </row>
    <row r="371" spans="7:7" hidden="1" x14ac:dyDescent="0.35">
      <c r="G371" s="1"/>
    </row>
    <row r="372" spans="7:7" hidden="1" x14ac:dyDescent="0.35">
      <c r="G372" s="1"/>
    </row>
    <row r="373" spans="7:7" hidden="1" x14ac:dyDescent="0.35">
      <c r="G373" s="1"/>
    </row>
    <row r="374" spans="7:7" hidden="1" x14ac:dyDescent="0.35">
      <c r="G374" s="1"/>
    </row>
    <row r="375" spans="7:7" hidden="1" x14ac:dyDescent="0.35">
      <c r="G375" s="1"/>
    </row>
    <row r="376" spans="7:7" hidden="1" x14ac:dyDescent="0.35">
      <c r="G376" s="1"/>
    </row>
    <row r="377" spans="7:7" hidden="1" x14ac:dyDescent="0.35">
      <c r="G377" s="1"/>
    </row>
    <row r="378" spans="7:7" hidden="1" x14ac:dyDescent="0.35">
      <c r="G378" s="1"/>
    </row>
    <row r="379" spans="7:7" hidden="1" x14ac:dyDescent="0.35">
      <c r="G379" s="1"/>
    </row>
    <row r="380" spans="7:7" hidden="1" x14ac:dyDescent="0.35">
      <c r="G380" s="1"/>
    </row>
    <row r="381" spans="7:7" hidden="1" x14ac:dyDescent="0.35">
      <c r="G381" s="1"/>
    </row>
    <row r="382" spans="7:7" hidden="1" x14ac:dyDescent="0.35">
      <c r="G382" s="1"/>
    </row>
    <row r="383" spans="7:7" hidden="1" x14ac:dyDescent="0.35">
      <c r="G383" s="1"/>
    </row>
    <row r="384" spans="7:7" hidden="1" x14ac:dyDescent="0.35">
      <c r="G384" s="1"/>
    </row>
    <row r="385" spans="7:7" hidden="1" x14ac:dyDescent="0.35">
      <c r="G385" s="1"/>
    </row>
    <row r="386" spans="7:7" hidden="1" x14ac:dyDescent="0.35">
      <c r="G386" s="1"/>
    </row>
    <row r="387" spans="7:7" hidden="1" x14ac:dyDescent="0.35">
      <c r="G387" s="1"/>
    </row>
    <row r="388" spans="7:7" hidden="1" x14ac:dyDescent="0.35">
      <c r="G388" s="1"/>
    </row>
    <row r="389" spans="7:7" hidden="1" x14ac:dyDescent="0.35">
      <c r="G389" s="1"/>
    </row>
    <row r="390" spans="7:7" hidden="1" x14ac:dyDescent="0.35">
      <c r="G390" s="1"/>
    </row>
    <row r="391" spans="7:7" hidden="1" x14ac:dyDescent="0.35">
      <c r="G391" s="1"/>
    </row>
    <row r="392" spans="7:7" hidden="1" x14ac:dyDescent="0.35">
      <c r="G392" s="1"/>
    </row>
    <row r="393" spans="7:7" hidden="1" x14ac:dyDescent="0.35">
      <c r="G393" s="1"/>
    </row>
    <row r="394" spans="7:7" hidden="1" x14ac:dyDescent="0.35">
      <c r="G394" s="1"/>
    </row>
    <row r="395" spans="7:7" hidden="1" x14ac:dyDescent="0.35">
      <c r="G395" s="1"/>
    </row>
    <row r="396" spans="7:7" hidden="1" x14ac:dyDescent="0.35">
      <c r="G396" s="1"/>
    </row>
    <row r="397" spans="7:7" hidden="1" x14ac:dyDescent="0.35">
      <c r="G397" s="1"/>
    </row>
    <row r="398" spans="7:7" hidden="1" x14ac:dyDescent="0.35">
      <c r="G398" s="1"/>
    </row>
    <row r="399" spans="7:7" hidden="1" x14ac:dyDescent="0.35">
      <c r="G399" s="1"/>
    </row>
    <row r="400" spans="7:7" hidden="1" x14ac:dyDescent="0.35">
      <c r="G400" s="1"/>
    </row>
    <row r="401" spans="7:7" hidden="1" x14ac:dyDescent="0.35">
      <c r="G401" s="1"/>
    </row>
    <row r="402" spans="7:7" hidden="1" x14ac:dyDescent="0.35">
      <c r="G402" s="1"/>
    </row>
    <row r="403" spans="7:7" hidden="1" x14ac:dyDescent="0.35">
      <c r="G403" s="1"/>
    </row>
    <row r="404" spans="7:7" hidden="1" x14ac:dyDescent="0.35">
      <c r="G404" s="1"/>
    </row>
    <row r="405" spans="7:7" hidden="1" x14ac:dyDescent="0.35">
      <c r="G405" s="1"/>
    </row>
    <row r="406" spans="7:7" hidden="1" x14ac:dyDescent="0.35">
      <c r="G406" s="1"/>
    </row>
    <row r="407" spans="7:7" hidden="1" x14ac:dyDescent="0.35">
      <c r="G407" s="1"/>
    </row>
    <row r="408" spans="7:7" hidden="1" x14ac:dyDescent="0.35">
      <c r="G408" s="1"/>
    </row>
    <row r="409" spans="7:7" hidden="1" x14ac:dyDescent="0.35">
      <c r="G409" s="1"/>
    </row>
    <row r="410" spans="7:7" hidden="1" x14ac:dyDescent="0.35">
      <c r="G410" s="1"/>
    </row>
    <row r="411" spans="7:7" hidden="1" x14ac:dyDescent="0.35">
      <c r="G411" s="1"/>
    </row>
    <row r="412" spans="7:7" hidden="1" x14ac:dyDescent="0.35">
      <c r="G412" s="1"/>
    </row>
    <row r="413" spans="7:7" hidden="1" x14ac:dyDescent="0.35">
      <c r="G413" s="1"/>
    </row>
    <row r="414" spans="7:7" hidden="1" x14ac:dyDescent="0.35">
      <c r="G414" s="1"/>
    </row>
    <row r="415" spans="7:7" hidden="1" x14ac:dyDescent="0.35">
      <c r="G415" s="1"/>
    </row>
    <row r="416" spans="7:7" hidden="1" x14ac:dyDescent="0.35">
      <c r="G416" s="1"/>
    </row>
    <row r="417" spans="7:7" hidden="1" x14ac:dyDescent="0.35">
      <c r="G417" s="1"/>
    </row>
    <row r="418" spans="7:7" hidden="1" x14ac:dyDescent="0.35">
      <c r="G418" s="1"/>
    </row>
    <row r="419" spans="7:7" hidden="1" x14ac:dyDescent="0.35">
      <c r="G419" s="1"/>
    </row>
    <row r="420" spans="7:7" hidden="1" x14ac:dyDescent="0.35">
      <c r="G420" s="1"/>
    </row>
    <row r="421" spans="7:7" hidden="1" x14ac:dyDescent="0.35">
      <c r="G421" s="1"/>
    </row>
    <row r="422" spans="7:7" hidden="1" x14ac:dyDescent="0.35">
      <c r="G422" s="1"/>
    </row>
    <row r="423" spans="7:7" hidden="1" x14ac:dyDescent="0.35">
      <c r="G423" s="1"/>
    </row>
    <row r="424" spans="7:7" hidden="1" x14ac:dyDescent="0.35">
      <c r="G424" s="1"/>
    </row>
    <row r="425" spans="7:7" hidden="1" x14ac:dyDescent="0.35">
      <c r="G425" s="1"/>
    </row>
    <row r="426" spans="7:7" hidden="1" x14ac:dyDescent="0.35">
      <c r="G426" s="1"/>
    </row>
    <row r="427" spans="7:7" hidden="1" x14ac:dyDescent="0.35">
      <c r="G427" s="1"/>
    </row>
    <row r="428" spans="7:7" hidden="1" x14ac:dyDescent="0.35">
      <c r="G428" s="1"/>
    </row>
    <row r="429" spans="7:7" hidden="1" x14ac:dyDescent="0.35">
      <c r="G429" s="1"/>
    </row>
    <row r="430" spans="7:7" hidden="1" x14ac:dyDescent="0.35">
      <c r="G430" s="1"/>
    </row>
    <row r="431" spans="7:7" hidden="1" x14ac:dyDescent="0.35">
      <c r="G431" s="1"/>
    </row>
    <row r="432" spans="7:7" hidden="1" x14ac:dyDescent="0.35">
      <c r="G432" s="1"/>
    </row>
    <row r="433" spans="7:7" hidden="1" x14ac:dyDescent="0.35">
      <c r="G433" s="1"/>
    </row>
    <row r="434" spans="7:7" hidden="1" x14ac:dyDescent="0.35">
      <c r="G434" s="1"/>
    </row>
    <row r="435" spans="7:7" hidden="1" x14ac:dyDescent="0.35">
      <c r="G435" s="1"/>
    </row>
    <row r="436" spans="7:7" hidden="1" x14ac:dyDescent="0.35">
      <c r="G436" s="1"/>
    </row>
    <row r="437" spans="7:7" hidden="1" x14ac:dyDescent="0.35">
      <c r="G437" s="1"/>
    </row>
    <row r="438" spans="7:7" hidden="1" x14ac:dyDescent="0.35">
      <c r="G438" s="1"/>
    </row>
    <row r="439" spans="7:7" hidden="1" x14ac:dyDescent="0.35">
      <c r="G439" s="1"/>
    </row>
    <row r="440" spans="7:7" hidden="1" x14ac:dyDescent="0.35">
      <c r="G440" s="1"/>
    </row>
    <row r="441" spans="7:7" hidden="1" x14ac:dyDescent="0.35">
      <c r="G441" s="1"/>
    </row>
    <row r="442" spans="7:7" hidden="1" x14ac:dyDescent="0.35">
      <c r="G442" s="1"/>
    </row>
    <row r="443" spans="7:7" hidden="1" x14ac:dyDescent="0.35">
      <c r="G443" s="1"/>
    </row>
    <row r="444" spans="7:7" hidden="1" x14ac:dyDescent="0.35">
      <c r="G444" s="1"/>
    </row>
    <row r="445" spans="7:7" hidden="1" x14ac:dyDescent="0.35">
      <c r="G445" s="1"/>
    </row>
    <row r="446" spans="7:7" hidden="1" x14ac:dyDescent="0.35">
      <c r="G446" s="1"/>
    </row>
    <row r="447" spans="7:7" hidden="1" x14ac:dyDescent="0.35">
      <c r="G447" s="1"/>
    </row>
    <row r="448" spans="7:7" hidden="1" x14ac:dyDescent="0.35">
      <c r="G448" s="1"/>
    </row>
    <row r="449" spans="7:7" hidden="1" x14ac:dyDescent="0.35">
      <c r="G449" s="1"/>
    </row>
    <row r="450" spans="7:7" hidden="1" x14ac:dyDescent="0.35">
      <c r="G450" s="1"/>
    </row>
    <row r="451" spans="7:7" hidden="1" x14ac:dyDescent="0.35">
      <c r="G451" s="1"/>
    </row>
    <row r="452" spans="7:7" hidden="1" x14ac:dyDescent="0.35">
      <c r="G452" s="1"/>
    </row>
    <row r="453" spans="7:7" hidden="1" x14ac:dyDescent="0.35">
      <c r="G453" s="1"/>
    </row>
    <row r="454" spans="7:7" hidden="1" x14ac:dyDescent="0.35">
      <c r="G454" s="1"/>
    </row>
    <row r="455" spans="7:7" hidden="1" x14ac:dyDescent="0.35">
      <c r="G455" s="1"/>
    </row>
    <row r="456" spans="7:7" hidden="1" x14ac:dyDescent="0.35">
      <c r="G456" s="1"/>
    </row>
    <row r="457" spans="7:7" hidden="1" x14ac:dyDescent="0.35">
      <c r="G457" s="1"/>
    </row>
    <row r="458" spans="7:7" hidden="1" x14ac:dyDescent="0.35">
      <c r="G458" s="1"/>
    </row>
    <row r="459" spans="7:7" hidden="1" x14ac:dyDescent="0.35">
      <c r="G459" s="1"/>
    </row>
    <row r="460" spans="7:7" hidden="1" x14ac:dyDescent="0.35">
      <c r="G460" s="1"/>
    </row>
    <row r="461" spans="7:7" hidden="1" x14ac:dyDescent="0.35">
      <c r="G461" s="1"/>
    </row>
    <row r="462" spans="7:7" hidden="1" x14ac:dyDescent="0.35">
      <c r="G462" s="1"/>
    </row>
    <row r="463" spans="7:7" hidden="1" x14ac:dyDescent="0.35">
      <c r="G463" s="1"/>
    </row>
    <row r="464" spans="7:7" hidden="1" x14ac:dyDescent="0.35">
      <c r="G464" s="1"/>
    </row>
    <row r="465" spans="7:7" hidden="1" x14ac:dyDescent="0.35">
      <c r="G465" s="1"/>
    </row>
    <row r="466" spans="7:7" hidden="1" x14ac:dyDescent="0.35">
      <c r="G466" s="1"/>
    </row>
    <row r="467" spans="7:7" hidden="1" x14ac:dyDescent="0.35">
      <c r="G467" s="1"/>
    </row>
    <row r="468" spans="7:7" hidden="1" x14ac:dyDescent="0.35">
      <c r="G468" s="1"/>
    </row>
    <row r="469" spans="7:7" hidden="1" x14ac:dyDescent="0.35">
      <c r="G469" s="1"/>
    </row>
    <row r="470" spans="7:7" hidden="1" x14ac:dyDescent="0.35">
      <c r="G470" s="1"/>
    </row>
    <row r="471" spans="7:7" hidden="1" x14ac:dyDescent="0.35">
      <c r="G471" s="1"/>
    </row>
    <row r="472" spans="7:7" hidden="1" x14ac:dyDescent="0.35">
      <c r="G472" s="1"/>
    </row>
    <row r="473" spans="7:7" hidden="1" x14ac:dyDescent="0.35">
      <c r="G473" s="1"/>
    </row>
    <row r="474" spans="7:7" hidden="1" x14ac:dyDescent="0.35">
      <c r="G474" s="1"/>
    </row>
    <row r="475" spans="7:7" hidden="1" x14ac:dyDescent="0.35">
      <c r="G475" s="1"/>
    </row>
    <row r="476" spans="7:7" hidden="1" x14ac:dyDescent="0.35">
      <c r="G476" s="1"/>
    </row>
    <row r="477" spans="7:7" hidden="1" x14ac:dyDescent="0.35">
      <c r="G477" s="1"/>
    </row>
    <row r="478" spans="7:7" hidden="1" x14ac:dyDescent="0.35">
      <c r="G478" s="1"/>
    </row>
    <row r="479" spans="7:7" hidden="1" x14ac:dyDescent="0.35">
      <c r="G479" s="1"/>
    </row>
    <row r="480" spans="7:7" hidden="1" x14ac:dyDescent="0.35">
      <c r="G480" s="1"/>
    </row>
    <row r="481" spans="7:7" hidden="1" x14ac:dyDescent="0.35">
      <c r="G481" s="1"/>
    </row>
    <row r="482" spans="7:7" hidden="1" x14ac:dyDescent="0.35">
      <c r="G482" s="1"/>
    </row>
    <row r="483" spans="7:7" hidden="1" x14ac:dyDescent="0.35">
      <c r="G483" s="1"/>
    </row>
    <row r="484" spans="7:7" hidden="1" x14ac:dyDescent="0.35">
      <c r="G484" s="1"/>
    </row>
    <row r="485" spans="7:7" hidden="1" x14ac:dyDescent="0.35">
      <c r="G485" s="1"/>
    </row>
    <row r="486" spans="7:7" hidden="1" x14ac:dyDescent="0.35">
      <c r="G486" s="1"/>
    </row>
    <row r="487" spans="7:7" hidden="1" x14ac:dyDescent="0.35">
      <c r="G487" s="1"/>
    </row>
    <row r="488" spans="7:7" hidden="1" x14ac:dyDescent="0.35">
      <c r="G488" s="1"/>
    </row>
    <row r="489" spans="7:7" hidden="1" x14ac:dyDescent="0.35">
      <c r="G489" s="1"/>
    </row>
    <row r="490" spans="7:7" hidden="1" x14ac:dyDescent="0.35">
      <c r="G490" s="1"/>
    </row>
    <row r="491" spans="7:7" hidden="1" x14ac:dyDescent="0.35">
      <c r="G491" s="1"/>
    </row>
    <row r="492" spans="7:7" hidden="1" x14ac:dyDescent="0.35">
      <c r="G492" s="1"/>
    </row>
    <row r="493" spans="7:7" hidden="1" x14ac:dyDescent="0.35">
      <c r="G493" s="1"/>
    </row>
    <row r="494" spans="7:7" hidden="1" x14ac:dyDescent="0.35">
      <c r="G494" s="1"/>
    </row>
    <row r="495" spans="7:7" hidden="1" x14ac:dyDescent="0.35">
      <c r="G4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6D59-3D64-4F2A-BE9E-E6F995639601}">
  <dimension ref="A1:L284"/>
  <sheetViews>
    <sheetView showGridLines="0" showRowColHeaders="0" workbookViewId="0"/>
  </sheetViews>
  <sheetFormatPr defaultColWidth="0" defaultRowHeight="14.5" zeroHeight="1" x14ac:dyDescent="0.35"/>
  <cols>
    <col min="1" max="1" width="10.453125" bestFit="1" customWidth="1"/>
    <col min="2" max="2" width="8.7265625" customWidth="1"/>
    <col min="3" max="3" width="13.81640625" bestFit="1" customWidth="1"/>
    <col min="4" max="4" width="12.90625" bestFit="1" customWidth="1"/>
    <col min="5" max="5" width="14.36328125" bestFit="1" customWidth="1"/>
    <col min="6" max="7" width="8.7265625" customWidth="1"/>
    <col min="8" max="8" width="9.08984375" bestFit="1" customWidth="1"/>
    <col min="9" max="9" width="10.26953125" bestFit="1" customWidth="1"/>
    <col min="10" max="10" width="11.81640625" bestFit="1" customWidth="1"/>
    <col min="11" max="11" width="8.7265625" hidden="1"/>
    <col min="12" max="12" width="12.453125" hidden="1"/>
    <col min="13" max="16384" width="8.7265625" hidden="1"/>
  </cols>
  <sheetData>
    <row r="1" spans="1:10" x14ac:dyDescent="0.3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9" t="s">
        <v>6</v>
      </c>
      <c r="H1" s="29" t="s">
        <v>47</v>
      </c>
      <c r="I1" s="29" t="s">
        <v>48</v>
      </c>
      <c r="J1" s="28" t="s">
        <v>46</v>
      </c>
    </row>
    <row r="2" spans="1:10" x14ac:dyDescent="0.35">
      <c r="A2" s="30" t="s">
        <v>8</v>
      </c>
      <c r="B2" s="11">
        <f>LN(DATOS!B3/DATOS!B2)</f>
        <v>1.5902357681746447E-3</v>
      </c>
      <c r="C2" s="11">
        <f>LN(DATOS!C3/DATOS!C2)</f>
        <v>5.6651849066497511E-3</v>
      </c>
      <c r="D2" s="11">
        <f>LN(DATOS!D3/DATOS!D2)</f>
        <v>-2.8345122281722399E-2</v>
      </c>
      <c r="E2" s="11">
        <f>LN(DATOS!E3/DATOS!E2)</f>
        <v>7.2554206748244397E-3</v>
      </c>
      <c r="F2" s="11">
        <f>LN(DATOS!F3/DATOS!F2)</f>
        <v>2.7637422839919047E-5</v>
      </c>
      <c r="G2" s="11">
        <f>LN(DATOS!G3/DATOS!G2)</f>
        <v>4.1872388211742747E-3</v>
      </c>
      <c r="H2" s="11">
        <v>-1.701451972559832</v>
      </c>
      <c r="I2" s="11">
        <v>2.7014519725598318</v>
      </c>
      <c r="J2" s="11">
        <f>SUMPRODUCT(F2:G2,H2:I2)</f>
        <v>1.1264600825432899E-2</v>
      </c>
    </row>
    <row r="3" spans="1:10" x14ac:dyDescent="0.35">
      <c r="A3" s="30" t="s">
        <v>9</v>
      </c>
      <c r="B3" s="11">
        <f>LN(DATOS!B4/DATOS!B3)</f>
        <v>-4.6474551412425211E-3</v>
      </c>
      <c r="C3" s="11">
        <f>LN(DATOS!C4/DATOS!C3)</f>
        <v>-2.0563136578251448E-3</v>
      </c>
      <c r="D3" s="11">
        <f>LN(DATOS!D4/DATOS!D3)</f>
        <v>-1.669202911331499E-2</v>
      </c>
      <c r="E3" s="11">
        <f>LN(DATOS!E4/DATOS!E3)</f>
        <v>-6.7037687990676694E-3</v>
      </c>
      <c r="F3" s="11">
        <f>LN(DATOS!F4/DATOS!F3)</f>
        <v>-4.6649397023548599E-3</v>
      </c>
      <c r="G3" s="11">
        <f>LN(DATOS!G4/DATOS!G3)</f>
        <v>1.1107863310160888E-3</v>
      </c>
      <c r="H3" s="11">
        <v>-1.701451972559832</v>
      </c>
      <c r="I3" s="11">
        <v>2.7014519725598318</v>
      </c>
      <c r="J3" s="11">
        <f t="shared" ref="J3:J66" si="0">SUMPRODUCT(F3:G3,H3:I3)</f>
        <v>1.0937906783460263E-2</v>
      </c>
    </row>
    <row r="4" spans="1:10" x14ac:dyDescent="0.35">
      <c r="A4" s="30" t="s">
        <v>10</v>
      </c>
      <c r="B4" s="11">
        <f>LN(DATOS!B5/DATOS!B4)</f>
        <v>2.441301531649287E-3</v>
      </c>
      <c r="C4" s="11">
        <f>LN(DATOS!C5/DATOS!C4)</f>
        <v>-1.435743390860612E-2</v>
      </c>
      <c r="D4" s="11">
        <f>LN(DATOS!D5/DATOS!D4)</f>
        <v>1.7910969814166219E-2</v>
      </c>
      <c r="E4" s="11">
        <f>LN(DATOS!E5/DATOS!E4)</f>
        <v>-1.1916132376956778E-2</v>
      </c>
      <c r="F4" s="11">
        <f>LN(DATOS!F5/DATOS!F4)</f>
        <v>4.727700535371776E-3</v>
      </c>
      <c r="G4" s="11">
        <f>LN(DATOS!G5/DATOS!G4)</f>
        <v>-2.5574885965534465E-6</v>
      </c>
      <c r="H4" s="11">
        <v>-1.701451972559832</v>
      </c>
      <c r="I4" s="11">
        <v>2.7014519725598318</v>
      </c>
      <c r="J4" s="11">
        <f t="shared" si="0"/>
        <v>-8.0508643341944408E-3</v>
      </c>
    </row>
    <row r="5" spans="1:10" x14ac:dyDescent="0.35">
      <c r="A5" s="30" t="s">
        <v>11</v>
      </c>
      <c r="B5" s="11">
        <f>LN(DATOS!B6/DATOS!B5)</f>
        <v>3.1278534558752827E-3</v>
      </c>
      <c r="C5" s="11">
        <f>LN(DATOS!C6/DATOS!C5)</f>
        <v>-5.9167384539182254E-3</v>
      </c>
      <c r="D5" s="11">
        <f>LN(DATOS!D6/DATOS!D5)</f>
        <v>-1.5610239697523606E-2</v>
      </c>
      <c r="E5" s="11">
        <f>LN(DATOS!E6/DATOS!E5)</f>
        <v>-2.7888849980431014E-3</v>
      </c>
      <c r="F5" s="11">
        <f>LN(DATOS!F6/DATOS!F5)</f>
        <v>6.8545223526882363E-3</v>
      </c>
      <c r="G5" s="11">
        <f>LN(DATOS!G6/DATOS!G5)</f>
        <v>6.6068375400243689E-3</v>
      </c>
      <c r="H5" s="11">
        <v>-1.701451972559832</v>
      </c>
      <c r="I5" s="11">
        <v>2.7014519725598318</v>
      </c>
      <c r="J5" s="11">
        <f t="shared" si="0"/>
        <v>6.185413726944318E-3</v>
      </c>
    </row>
    <row r="6" spans="1:10" x14ac:dyDescent="0.35">
      <c r="A6" s="30" t="s">
        <v>12</v>
      </c>
      <c r="B6" s="11">
        <f>LN(DATOS!B7/DATOS!B6)</f>
        <v>-8.9565146401542756E-4</v>
      </c>
      <c r="C6" s="11">
        <f>LN(DATOS!C7/DATOS!C6)</f>
        <v>2.2032113334928541E-3</v>
      </c>
      <c r="D6" s="11">
        <f>LN(DATOS!D7/DATOS!D6)</f>
        <v>-6.7400418689211586E-3</v>
      </c>
      <c r="E6" s="11">
        <f>LN(DATOS!E7/DATOS!E6)</f>
        <v>1.3075598694774204E-3</v>
      </c>
      <c r="F6" s="11">
        <f>LN(DATOS!F7/DATOS!F6)</f>
        <v>-9.5117511538500982E-3</v>
      </c>
      <c r="G6" s="11">
        <f>LN(DATOS!G7/DATOS!G6)</f>
        <v>2.326558370494715E-4</v>
      </c>
      <c r="H6" s="11">
        <v>-1.701451972559832</v>
      </c>
      <c r="I6" s="11">
        <v>2.7014519725598318</v>
      </c>
      <c r="J6" s="11">
        <f t="shared" si="0"/>
        <v>1.6812296333141363E-2</v>
      </c>
    </row>
    <row r="7" spans="1:10" x14ac:dyDescent="0.35">
      <c r="A7" s="30" t="s">
        <v>13</v>
      </c>
      <c r="B7" s="11">
        <f>LN(DATOS!B8/DATOS!B7)</f>
        <v>-3.2665443364355076E-3</v>
      </c>
      <c r="C7" s="11">
        <f>LN(DATOS!C8/DATOS!C7)</f>
        <v>-6.4660233678438756E-3</v>
      </c>
      <c r="D7" s="11">
        <f>LN(DATOS!D8/DATOS!D7)</f>
        <v>-2.2315094440267573E-2</v>
      </c>
      <c r="E7" s="11">
        <f>LN(DATOS!E8/DATOS!E7)</f>
        <v>-9.7325677042794587E-3</v>
      </c>
      <c r="F7" s="11">
        <f>LN(DATOS!F8/DATOS!F7)</f>
        <v>-2.4428775960421128E-3</v>
      </c>
      <c r="G7" s="11">
        <f>LN(DATOS!G8/DATOS!G7)</f>
        <v>3.7021833781511823E-4</v>
      </c>
      <c r="H7" s="11">
        <v>-1.701451972559832</v>
      </c>
      <c r="I7" s="11">
        <v>2.7014519725598318</v>
      </c>
      <c r="J7" s="11">
        <f t="shared" si="0"/>
        <v>5.1565659634765469E-3</v>
      </c>
    </row>
    <row r="8" spans="1:10" x14ac:dyDescent="0.35">
      <c r="A8" s="30" t="s">
        <v>14</v>
      </c>
      <c r="B8" s="11">
        <f>LN(DATOS!B9/DATOS!B8)</f>
        <v>-1.3546204296883927E-3</v>
      </c>
      <c r="C8" s="11">
        <f>LN(DATOS!C9/DATOS!C8)</f>
        <v>2.5308578338876443E-2</v>
      </c>
      <c r="D8" s="11">
        <f>LN(DATOS!D9/DATOS!D8)</f>
        <v>-1.5219855743208069E-2</v>
      </c>
      <c r="E8" s="11">
        <f>LN(DATOS!E9/DATOS!E8)</f>
        <v>2.3953957909187962E-2</v>
      </c>
      <c r="F8" s="11">
        <f>LN(DATOS!F9/DATOS!F8)</f>
        <v>-1.1415412185655277E-2</v>
      </c>
      <c r="G8" s="11">
        <f>LN(DATOS!G9/DATOS!G8)</f>
        <v>0</v>
      </c>
      <c r="H8" s="11">
        <v>-1.701451972559832</v>
      </c>
      <c r="I8" s="11">
        <v>2.7014519725598318</v>
      </c>
      <c r="J8" s="11">
        <f t="shared" si="0"/>
        <v>1.9422775580866716E-2</v>
      </c>
    </row>
    <row r="9" spans="1:10" x14ac:dyDescent="0.35">
      <c r="A9" s="30" t="s">
        <v>15</v>
      </c>
      <c r="B9" s="11">
        <f>LN(DATOS!B10/DATOS!B9)</f>
        <v>1.151356246594781E-4</v>
      </c>
      <c r="C9" s="11">
        <f>LN(DATOS!C10/DATOS!C9)</f>
        <v>-6.603743702006862E-3</v>
      </c>
      <c r="D9" s="11">
        <f>LN(DATOS!D10/DATOS!D9)</f>
        <v>7.3877355886012785E-4</v>
      </c>
      <c r="E9" s="11">
        <f>LN(DATOS!E10/DATOS!E9)</f>
        <v>-6.4886080773472622E-3</v>
      </c>
      <c r="F9" s="11">
        <f>LN(DATOS!F10/DATOS!F9)</f>
        <v>-4.8941739129328141E-5</v>
      </c>
      <c r="G9" s="11">
        <f>LN(DATOS!G10/DATOS!G9)</f>
        <v>3.3203987984289137E-3</v>
      </c>
      <c r="H9" s="11">
        <v>-1.701451972559832</v>
      </c>
      <c r="I9" s="11">
        <v>2.7014519725598318</v>
      </c>
      <c r="J9" s="11">
        <f t="shared" si="0"/>
        <v>9.0531699022831872E-3</v>
      </c>
    </row>
    <row r="10" spans="1:10" x14ac:dyDescent="0.35">
      <c r="A10" s="30" t="s">
        <v>16</v>
      </c>
      <c r="B10" s="11">
        <f>LN(DATOS!B11/DATOS!B10)</f>
        <v>5.6775046315011663E-3</v>
      </c>
      <c r="C10" s="11">
        <f>LN(DATOS!C11/DATOS!C10)</f>
        <v>-2.0711290861546904E-4</v>
      </c>
      <c r="D10" s="11">
        <f>LN(DATOS!D11/DATOS!D10)</f>
        <v>1.9020344147352014E-2</v>
      </c>
      <c r="E10" s="11">
        <f>LN(DATOS!E11/DATOS!E10)</f>
        <v>5.4703917228856747E-3</v>
      </c>
      <c r="F10" s="11">
        <f>LN(DATOS!F11/DATOS!F10)</f>
        <v>2.0867782135246911E-3</v>
      </c>
      <c r="G10" s="11">
        <f>LN(DATOS!G11/DATOS!G10)</f>
        <v>-5.8630067642269078E-5</v>
      </c>
      <c r="H10" s="11">
        <v>-1.701451972559832</v>
      </c>
      <c r="I10" s="11">
        <v>2.7014519725598318</v>
      </c>
      <c r="J10" s="11">
        <f t="shared" si="0"/>
        <v>-3.7089392195799923E-3</v>
      </c>
    </row>
    <row r="11" spans="1:10" x14ac:dyDescent="0.35">
      <c r="A11" s="30" t="s">
        <v>17</v>
      </c>
      <c r="B11" s="11">
        <f>LN(DATOS!B12/DATOS!B11)</f>
        <v>1.2231192430722682E-2</v>
      </c>
      <c r="C11" s="11">
        <f>LN(DATOS!C12/DATOS!C11)</f>
        <v>1.0045220334174916E-2</v>
      </c>
      <c r="D11" s="11">
        <f>LN(DATOS!D12/DATOS!D11)</f>
        <v>-9.6478278255004348E-3</v>
      </c>
      <c r="E11" s="11">
        <f>LN(DATOS!E12/DATOS!E11)</f>
        <v>2.2276412764897818E-2</v>
      </c>
      <c r="F11" s="11">
        <f>LN(DATOS!F12/DATOS!F11)</f>
        <v>4.7046863679640763E-3</v>
      </c>
      <c r="G11" s="11">
        <f>LN(DATOS!G12/DATOS!G11)</f>
        <v>7.9922371456652083E-3</v>
      </c>
      <c r="H11" s="11">
        <v>-1.701451972559832</v>
      </c>
      <c r="I11" s="11">
        <v>2.7014519725598318</v>
      </c>
      <c r="J11" s="11">
        <f t="shared" si="0"/>
        <v>1.3585846901275409E-2</v>
      </c>
    </row>
    <row r="12" spans="1:10" x14ac:dyDescent="0.35">
      <c r="A12" s="30" t="s">
        <v>18</v>
      </c>
      <c r="B12" s="11">
        <f>LN(DATOS!B13/DATOS!B12)</f>
        <v>-1.6204915949611552E-3</v>
      </c>
      <c r="C12" s="11">
        <f>LN(DATOS!C13/DATOS!C12)</f>
        <v>2.1399330150084338E-2</v>
      </c>
      <c r="D12" s="11">
        <f>LN(DATOS!D13/DATOS!D12)</f>
        <v>4.7445578680823559E-3</v>
      </c>
      <c r="E12" s="11">
        <f>LN(DATOS!E13/DATOS!E12)</f>
        <v>1.9778838555123249E-2</v>
      </c>
      <c r="F12" s="11">
        <f>LN(DATOS!F13/DATOS!F12)</f>
        <v>4.8253801878228733E-3</v>
      </c>
      <c r="G12" s="11">
        <f>LN(DATOS!G13/DATOS!G12)</f>
        <v>-2.5338760344634347E-3</v>
      </c>
      <c r="H12" s="11">
        <v>-1.701451972559832</v>
      </c>
      <c r="I12" s="11">
        <v>2.7014519725598318</v>
      </c>
      <c r="J12" s="11">
        <f t="shared" si="0"/>
        <v>-1.5055297050445691E-2</v>
      </c>
    </row>
    <row r="13" spans="1:10" x14ac:dyDescent="0.35">
      <c r="A13" s="30" t="s">
        <v>19</v>
      </c>
      <c r="B13" s="11">
        <f>LN(DATOS!B14/DATOS!B13)</f>
        <v>-1.1209283513995966E-2</v>
      </c>
      <c r="C13" s="11">
        <f>LN(DATOS!C14/DATOS!C13)</f>
        <v>-9.1224178770170153E-3</v>
      </c>
      <c r="D13" s="11">
        <f>LN(DATOS!D14/DATOS!D13)</f>
        <v>-7.1252675223242865E-3</v>
      </c>
      <c r="E13" s="11">
        <f>LN(DATOS!E14/DATOS!E13)</f>
        <v>-2.0331701391013025E-2</v>
      </c>
      <c r="F13" s="11">
        <f>LN(DATOS!F14/DATOS!F13)</f>
        <v>5.6170271350579741E-5</v>
      </c>
      <c r="G13" s="11">
        <f>LN(DATOS!G14/DATOS!G13)</f>
        <v>-4.0509235008968159E-3</v>
      </c>
      <c r="H13" s="11">
        <v>-1.701451972559832</v>
      </c>
      <c r="I13" s="11">
        <v>2.7014519725598318</v>
      </c>
      <c r="J13" s="11">
        <f t="shared" si="0"/>
        <v>-1.1038946301175349E-2</v>
      </c>
    </row>
    <row r="14" spans="1:10" x14ac:dyDescent="0.35">
      <c r="A14" s="30" t="s">
        <v>20</v>
      </c>
      <c r="B14" s="11">
        <f>LN(DATOS!B15/DATOS!B14)</f>
        <v>8.4200108601922095E-3</v>
      </c>
      <c r="C14" s="11">
        <f>LN(DATOS!C15/DATOS!C14)</f>
        <v>2.1242068110124417E-3</v>
      </c>
      <c r="D14" s="11">
        <f>LN(DATOS!D15/DATOS!D14)</f>
        <v>-1.6452903189077953E-2</v>
      </c>
      <c r="E14" s="11">
        <f>LN(DATOS!E15/DATOS!E14)</f>
        <v>1.0544217671204583E-2</v>
      </c>
      <c r="F14" s="11">
        <f>LN(DATOS!F15/DATOS!F14)</f>
        <v>-8.0421573821720781E-3</v>
      </c>
      <c r="G14" s="11">
        <f>LN(DATOS!G15/DATOS!G14)</f>
        <v>-1.9716993256796811E-3</v>
      </c>
      <c r="H14" s="11">
        <v>-1.701451972559832</v>
      </c>
      <c r="I14" s="11">
        <v>2.7014519725598318</v>
      </c>
      <c r="J14" s="11">
        <f t="shared" si="0"/>
        <v>8.3568935088810317E-3</v>
      </c>
    </row>
    <row r="15" spans="1:10" x14ac:dyDescent="0.35">
      <c r="A15" s="30" t="s">
        <v>21</v>
      </c>
      <c r="B15" s="11">
        <f>LN(DATOS!B16/DATOS!B15)</f>
        <v>5.7299371416959415E-3</v>
      </c>
      <c r="C15" s="11">
        <f>LN(DATOS!C16/DATOS!C15)</f>
        <v>4.4865305251193784E-3</v>
      </c>
      <c r="D15" s="11">
        <f>LN(DATOS!D16/DATOS!D15)</f>
        <v>2.5396980345791371E-2</v>
      </c>
      <c r="E15" s="11">
        <f>LN(DATOS!E16/DATOS!E15)</f>
        <v>1.0216467666815348E-2</v>
      </c>
      <c r="F15" s="11">
        <f>LN(DATOS!F16/DATOS!F15)</f>
        <v>6.1405588271558611E-3</v>
      </c>
      <c r="G15" s="11">
        <f>LN(DATOS!G16/DATOS!G15)</f>
        <v>3.9297796293885938E-3</v>
      </c>
      <c r="H15" s="11">
        <v>-1.701451972559832</v>
      </c>
      <c r="I15" s="11">
        <v>2.7014519725598318</v>
      </c>
      <c r="J15" s="11">
        <f t="shared" si="0"/>
        <v>1.6824500245323296E-4</v>
      </c>
    </row>
    <row r="16" spans="1:10" x14ac:dyDescent="0.35">
      <c r="A16" s="30" t="s">
        <v>22</v>
      </c>
      <c r="B16" s="11">
        <f>LN(DATOS!B17/DATOS!B16)</f>
        <v>-3.4041448214490728E-3</v>
      </c>
      <c r="C16" s="11">
        <f>LN(DATOS!C17/DATOS!C16)</f>
        <v>4.8668518833443726E-3</v>
      </c>
      <c r="D16" s="11">
        <f>LN(DATOS!D17/DATOS!D16)</f>
        <v>4.1906010527504858E-3</v>
      </c>
      <c r="E16" s="11">
        <f>LN(DATOS!E17/DATOS!E16)</f>
        <v>1.4627070618953089E-3</v>
      </c>
      <c r="F16" s="11">
        <f>LN(DATOS!F17/DATOS!F16)</f>
        <v>3.0439837941880903E-4</v>
      </c>
      <c r="G16" s="11">
        <f>LN(DATOS!G17/DATOS!G16)</f>
        <v>6.8232096074742074E-3</v>
      </c>
      <c r="H16" s="11">
        <v>-1.701451972559832</v>
      </c>
      <c r="I16" s="11">
        <v>2.7014519725598318</v>
      </c>
      <c r="J16" s="11">
        <f t="shared" si="0"/>
        <v>1.7914653830194242E-2</v>
      </c>
    </row>
    <row r="17" spans="1:10" x14ac:dyDescent="0.35">
      <c r="A17" s="30" t="s">
        <v>23</v>
      </c>
      <c r="B17" s="11">
        <f>LN(DATOS!B18/DATOS!B17)</f>
        <v>-7.7809987822689331E-4</v>
      </c>
      <c r="C17" s="11">
        <f>LN(DATOS!C18/DATOS!C17)</f>
        <v>-4.1127152580284791E-3</v>
      </c>
      <c r="D17" s="11">
        <f>LN(DATOS!D18/DATOS!D17)</f>
        <v>-2.4478978564801721E-2</v>
      </c>
      <c r="E17" s="11">
        <f>LN(DATOS!E18/DATOS!E17)</f>
        <v>-4.8908151362553548E-3</v>
      </c>
      <c r="F17" s="11">
        <f>LN(DATOS!F18/DATOS!F17)</f>
        <v>-1.5807019835627639E-2</v>
      </c>
      <c r="G17" s="11">
        <f>LN(DATOS!G18/DATOS!G17)</f>
        <v>1.9651475402913056E-3</v>
      </c>
      <c r="H17" s="11">
        <v>-1.701451972559832</v>
      </c>
      <c r="I17" s="11">
        <v>2.7014519725598318</v>
      </c>
      <c r="J17" s="11">
        <f t="shared" si="0"/>
        <v>3.2203636778712089E-2</v>
      </c>
    </row>
    <row r="18" spans="1:10" x14ac:dyDescent="0.35">
      <c r="A18" s="30" t="s">
        <v>24</v>
      </c>
      <c r="B18" s="11">
        <f>LN(DATOS!B19/DATOS!B18)</f>
        <v>2.4764785925211383E-3</v>
      </c>
      <c r="C18" s="11">
        <f>LN(DATOS!C19/DATOS!C18)</f>
        <v>1.5113632784165009E-2</v>
      </c>
      <c r="D18" s="11">
        <f>LN(DATOS!D19/DATOS!D18)</f>
        <v>1.0748772831553075E-2</v>
      </c>
      <c r="E18" s="11">
        <f>LN(DATOS!E19/DATOS!E18)</f>
        <v>1.7590111376686028E-2</v>
      </c>
      <c r="F18" s="11">
        <f>LN(DATOS!F19/DATOS!F18)</f>
        <v>4.2799913790680143E-3</v>
      </c>
      <c r="G18" s="11">
        <f>LN(DATOS!G19/DATOS!G18)</f>
        <v>1.5037686391838926E-3</v>
      </c>
      <c r="H18" s="11">
        <v>-1.701451972559832</v>
      </c>
      <c r="I18" s="11">
        <v>2.7014519725598318</v>
      </c>
      <c r="J18" s="11">
        <f t="shared" si="0"/>
        <v>-3.2198410178574085E-3</v>
      </c>
    </row>
    <row r="19" spans="1:10" x14ac:dyDescent="0.35">
      <c r="A19" s="30" t="s">
        <v>25</v>
      </c>
      <c r="B19" s="11">
        <f>LN(DATOS!B20/DATOS!B19)</f>
        <v>5.8399191801495704E-3</v>
      </c>
      <c r="C19" s="11">
        <f>LN(DATOS!C20/DATOS!C19)</f>
        <v>-1.7837731461082219E-3</v>
      </c>
      <c r="D19" s="11">
        <f>LN(DATOS!D20/DATOS!D19)</f>
        <v>4.2306091836452403E-3</v>
      </c>
      <c r="E19" s="11">
        <f>LN(DATOS!E20/DATOS!E19)</f>
        <v>4.0561460340415162E-3</v>
      </c>
      <c r="F19" s="11">
        <f>LN(DATOS!F20/DATOS!F19)</f>
        <v>-5.0312166576768616E-3</v>
      </c>
      <c r="G19" s="11">
        <f>LN(DATOS!G20/DATOS!G19)</f>
        <v>-4.0056630106468424E-3</v>
      </c>
      <c r="H19" s="11">
        <v>-1.701451972559832</v>
      </c>
      <c r="I19" s="11">
        <v>2.7014519725598318</v>
      </c>
      <c r="J19" s="11">
        <f t="shared" si="0"/>
        <v>-2.2607327349416853E-3</v>
      </c>
    </row>
    <row r="20" spans="1:10" x14ac:dyDescent="0.35">
      <c r="A20" s="30" t="s">
        <v>26</v>
      </c>
      <c r="B20" s="11">
        <f>LN(DATOS!B21/DATOS!B20)</f>
        <v>2.5834794314087634E-3</v>
      </c>
      <c r="C20" s="11">
        <f>LN(DATOS!C21/DATOS!C20)</f>
        <v>-9.6676988558609799E-3</v>
      </c>
      <c r="D20" s="11">
        <f>LN(DATOS!D21/DATOS!D20)</f>
        <v>-5.3371806591175222E-3</v>
      </c>
      <c r="E20" s="11">
        <f>LN(DATOS!E21/DATOS!E20)</f>
        <v>-7.0842194244521671E-3</v>
      </c>
      <c r="F20" s="11">
        <f>LN(DATOS!F21/DATOS!F20)</f>
        <v>-6.467339612906668E-3</v>
      </c>
      <c r="G20" s="11">
        <f>LN(DATOS!G21/DATOS!G20)</f>
        <v>-9.6131747873153418E-3</v>
      </c>
      <c r="H20" s="11">
        <v>-1.701451972559832</v>
      </c>
      <c r="I20" s="11">
        <v>2.7014519725598318</v>
      </c>
      <c r="J20" s="11">
        <f t="shared" si="0"/>
        <v>-1.496566225016108E-2</v>
      </c>
    </row>
    <row r="21" spans="1:10" x14ac:dyDescent="0.35">
      <c r="A21" s="30" t="s">
        <v>27</v>
      </c>
      <c r="B21" s="11">
        <f>LN(DATOS!B22/DATOS!B21)</f>
        <v>-3.8879642298695594E-3</v>
      </c>
      <c r="C21" s="11">
        <f>LN(DATOS!C22/DATOS!C21)</f>
        <v>-4.4162974075115371E-3</v>
      </c>
      <c r="D21" s="11">
        <f>LN(DATOS!D22/DATOS!D21)</f>
        <v>2.9481467612867455E-3</v>
      </c>
      <c r="E21" s="11">
        <f>LN(DATOS!E22/DATOS!E21)</f>
        <v>-8.3042616373811464E-3</v>
      </c>
      <c r="F21" s="11">
        <f>LN(DATOS!F22/DATOS!F21)</f>
        <v>-5.884624153199236E-3</v>
      </c>
      <c r="G21" s="11">
        <f>LN(DATOS!G22/DATOS!G21)</f>
        <v>-1.0137527699546843E-2</v>
      </c>
      <c r="H21" s="11">
        <v>-1.701451972559832</v>
      </c>
      <c r="I21" s="11">
        <v>2.7014519725598318</v>
      </c>
      <c r="J21" s="11">
        <f t="shared" si="0"/>
        <v>-1.737363882758668E-2</v>
      </c>
    </row>
    <row r="22" spans="1:10" x14ac:dyDescent="0.35">
      <c r="A22" s="30" t="s">
        <v>28</v>
      </c>
      <c r="B22" s="11">
        <f>LN(DATOS!B23/DATOS!B22)</f>
        <v>1.8666788008590636E-3</v>
      </c>
      <c r="C22" s="11">
        <f>LN(DATOS!C23/DATOS!C22)</f>
        <v>-5.5341734678425252E-4</v>
      </c>
      <c r="D22" s="11">
        <f>LN(DATOS!D23/DATOS!D22)</f>
        <v>-8.3140984708607452E-3</v>
      </c>
      <c r="E22" s="11">
        <f>LN(DATOS!E23/DATOS!E22)</f>
        <v>1.313261454074734E-3</v>
      </c>
      <c r="F22" s="11">
        <f>LN(DATOS!F23/DATOS!F22)</f>
        <v>-2.4287377885941833E-3</v>
      </c>
      <c r="G22" s="11">
        <f>LN(DATOS!G23/DATOS!G22)</f>
        <v>5.3295447517930543E-3</v>
      </c>
      <c r="H22" s="11">
        <v>-1.701451972559832</v>
      </c>
      <c r="I22" s="11">
        <v>2.7014519725598318</v>
      </c>
      <c r="J22" s="11">
        <f t="shared" si="0"/>
        <v>1.8529889883811424E-2</v>
      </c>
    </row>
    <row r="23" spans="1:10" x14ac:dyDescent="0.35">
      <c r="A23" s="30" t="s">
        <v>29</v>
      </c>
      <c r="B23" s="11">
        <f>LN(DATOS!B24/DATOS!B23)</f>
        <v>-1.9928716579970348E-4</v>
      </c>
      <c r="C23" s="11">
        <f>LN(DATOS!C24/DATOS!C23)</f>
        <v>3.2657299702000186E-3</v>
      </c>
      <c r="D23" s="11">
        <f>LN(DATOS!D24/DATOS!D23)</f>
        <v>-9.2801324600336589E-4</v>
      </c>
      <c r="E23" s="11">
        <f>LN(DATOS!E24/DATOS!E23)</f>
        <v>3.0664428044002243E-3</v>
      </c>
      <c r="F23" s="11">
        <f>LN(DATOS!F24/DATOS!F23)</f>
        <v>5.7125838888522106E-4</v>
      </c>
      <c r="G23" s="11">
        <f>LN(DATOS!G24/DATOS!G23)</f>
        <v>1.0125067565104509E-3</v>
      </c>
      <c r="H23" s="11">
        <v>-1.701451972559832</v>
      </c>
      <c r="I23" s="11">
        <v>2.7014519725598318</v>
      </c>
      <c r="J23" s="11">
        <f t="shared" si="0"/>
        <v>1.7632696619952037E-3</v>
      </c>
    </row>
    <row r="24" spans="1:10" x14ac:dyDescent="0.35">
      <c r="A24" s="30" t="s">
        <v>30</v>
      </c>
      <c r="B24" s="11">
        <f>LN(DATOS!B25/DATOS!B24)</f>
        <v>-4.9745866383412831E-3</v>
      </c>
      <c r="C24" s="11">
        <f>LN(DATOS!C25/DATOS!C24)</f>
        <v>8.4414076498043854E-3</v>
      </c>
      <c r="D24" s="11">
        <f>LN(DATOS!D25/DATOS!D24)</f>
        <v>-5.3999420346617618E-3</v>
      </c>
      <c r="E24" s="11">
        <f>LN(DATOS!E25/DATOS!E24)</f>
        <v>3.4668210114631444E-3</v>
      </c>
      <c r="F24" s="11">
        <f>LN(DATOS!F25/DATOS!F24)</f>
        <v>-6.5912129304419214E-3</v>
      </c>
      <c r="G24" s="11">
        <f>LN(DATOS!G25/DATOS!G24)</f>
        <v>1.2111989582283687E-2</v>
      </c>
      <c r="H24" s="11">
        <v>-1.701451972559832</v>
      </c>
      <c r="I24" s="11">
        <v>2.7014519725598318</v>
      </c>
      <c r="J24" s="11">
        <f t="shared" si="0"/>
        <v>4.3934590390746681E-2</v>
      </c>
    </row>
    <row r="25" spans="1:10" x14ac:dyDescent="0.35">
      <c r="A25" s="30" t="s">
        <v>31</v>
      </c>
      <c r="B25" s="11">
        <f>LN(DATOS!B26/DATOS!B25)</f>
        <v>-5.2472474571554966E-3</v>
      </c>
      <c r="C25" s="11">
        <f>LN(DATOS!C26/DATOS!C25)</f>
        <v>1.4413531694410929E-3</v>
      </c>
      <c r="D25" s="11">
        <f>LN(DATOS!D26/DATOS!D25)</f>
        <v>-2.2429662177158899E-3</v>
      </c>
      <c r="E25" s="11">
        <f>LN(DATOS!E26/DATOS!E25)</f>
        <v>-3.8058942877145204E-3</v>
      </c>
      <c r="F25" s="11">
        <f>LN(DATOS!F26/DATOS!F25)</f>
        <v>3.0750732765356172E-4</v>
      </c>
      <c r="G25" s="11">
        <f>LN(DATOS!G26/DATOS!G25)</f>
        <v>-3.7715405946754368E-3</v>
      </c>
      <c r="H25" s="11">
        <v>-1.701451972559832</v>
      </c>
      <c r="I25" s="11">
        <v>2.7014519725598318</v>
      </c>
      <c r="J25" s="11">
        <f t="shared" si="0"/>
        <v>-1.0711844728288195E-2</v>
      </c>
    </row>
    <row r="26" spans="1:10" x14ac:dyDescent="0.35">
      <c r="A26" s="30" t="s">
        <v>32</v>
      </c>
      <c r="B26" s="11">
        <f>LN(DATOS!B27/DATOS!B26)</f>
        <v>-2.279453608226855E-3</v>
      </c>
      <c r="C26" s="11">
        <f>LN(DATOS!C27/DATOS!C26)</f>
        <v>-2.3370936796498487E-3</v>
      </c>
      <c r="D26" s="11">
        <f>LN(DATOS!D27/DATOS!D26)</f>
        <v>2.4035179034498998E-2</v>
      </c>
      <c r="E26" s="11">
        <f>LN(DATOS!E27/DATOS!E26)</f>
        <v>-4.616547287876722E-3</v>
      </c>
      <c r="F26" s="11">
        <f>LN(DATOS!F27/DATOS!F26)</f>
        <v>1.6122349251347808E-2</v>
      </c>
      <c r="G26" s="11">
        <f>LN(DATOS!G27/DATOS!G26)</f>
        <v>-9.9939948237636063E-4</v>
      </c>
      <c r="H26" s="11">
        <v>-1.701451972559832</v>
      </c>
      <c r="I26" s="11">
        <v>2.7014519725598318</v>
      </c>
      <c r="J26" s="11">
        <f t="shared" si="0"/>
        <v>-3.0131232639045154E-2</v>
      </c>
    </row>
    <row r="27" spans="1:10" x14ac:dyDescent="0.35">
      <c r="A27" s="30" t="s">
        <v>33</v>
      </c>
      <c r="B27" s="11">
        <f>LN(DATOS!B28/DATOS!B27)</f>
        <v>-4.9021104576375254E-3</v>
      </c>
      <c r="C27" s="11">
        <f>LN(DATOS!C28/DATOS!C27)</f>
        <v>6.896065998631953E-3</v>
      </c>
      <c r="D27" s="11">
        <f>LN(DATOS!D28/DATOS!D27)</f>
        <v>7.2806506535884434E-3</v>
      </c>
      <c r="E27" s="11">
        <f>LN(DATOS!E28/DATOS!E27)</f>
        <v>1.9939555409946024E-3</v>
      </c>
      <c r="F27" s="11">
        <f>LN(DATOS!F28/DATOS!F27)</f>
        <v>1.3090499016026092E-2</v>
      </c>
      <c r="G27" s="11">
        <f>LN(DATOS!G28/DATOS!G27)</f>
        <v>1.0603505594332025E-3</v>
      </c>
      <c r="H27" s="11">
        <v>-1.701451972559832</v>
      </c>
      <c r="I27" s="11">
        <v>2.7014519725598318</v>
      </c>
      <c r="J27" s="11">
        <f t="shared" si="0"/>
        <v>-1.940836926222439E-2</v>
      </c>
    </row>
    <row r="28" spans="1:10" x14ac:dyDescent="0.35">
      <c r="A28" s="30" t="s">
        <v>34</v>
      </c>
      <c r="B28" s="11">
        <f>LN(DATOS!B29/DATOS!B28)</f>
        <v>3.1196057071416106E-4</v>
      </c>
      <c r="C28" s="11">
        <f>LN(DATOS!C29/DATOS!C28)</f>
        <v>-4.1128959918649399E-2</v>
      </c>
      <c r="D28" s="11">
        <f>LN(DATOS!D29/DATOS!D28)</f>
        <v>8.6674560376614369E-3</v>
      </c>
      <c r="E28" s="11">
        <f>LN(DATOS!E29/DATOS!E28)</f>
        <v>-4.0816999347935173E-2</v>
      </c>
      <c r="F28" s="11">
        <f>LN(DATOS!F29/DATOS!F28)</f>
        <v>2.4226293378830428E-2</v>
      </c>
      <c r="G28" s="11">
        <f>LN(DATOS!G29/DATOS!G28)</f>
        <v>7.9962369015083058E-3</v>
      </c>
      <c r="H28" s="11">
        <v>-1.701451972559832</v>
      </c>
      <c r="I28" s="11">
        <v>2.7014519725598318</v>
      </c>
      <c r="J28" s="11">
        <f t="shared" si="0"/>
        <v>-1.9618424706588901E-2</v>
      </c>
    </row>
    <row r="29" spans="1:10" x14ac:dyDescent="0.35">
      <c r="A29" s="30" t="s">
        <v>35</v>
      </c>
      <c r="B29" s="11">
        <f>LN(DATOS!B30/DATOS!B29)</f>
        <v>-3.0040606013958973E-3</v>
      </c>
      <c r="C29" s="11">
        <f>LN(DATOS!C30/DATOS!C29)</f>
        <v>1.9437884704366488E-2</v>
      </c>
      <c r="D29" s="11">
        <f>LN(DATOS!D30/DATOS!D29)</f>
        <v>-2.5492964299402499E-2</v>
      </c>
      <c r="E29" s="11">
        <f>LN(DATOS!E30/DATOS!E29)</f>
        <v>1.6433824102970878E-2</v>
      </c>
      <c r="F29" s="11">
        <f>LN(DATOS!F30/DATOS!F29)</f>
        <v>2.2974463806942906E-3</v>
      </c>
      <c r="G29" s="11">
        <f>LN(DATOS!G30/DATOS!G29)</f>
        <v>3.5659962907919232E-3</v>
      </c>
      <c r="H29" s="11">
        <v>-1.701451972559832</v>
      </c>
      <c r="I29" s="11">
        <v>2.7014519725598318</v>
      </c>
      <c r="J29" s="11">
        <f t="shared" si="0"/>
        <v>5.7243730376181374E-3</v>
      </c>
    </row>
    <row r="30" spans="1:10" x14ac:dyDescent="0.35">
      <c r="A30" s="30" t="s">
        <v>36</v>
      </c>
      <c r="B30" s="11">
        <f>LN(DATOS!B31/DATOS!B30)</f>
        <v>-6.9590067361205762E-3</v>
      </c>
      <c r="C30" s="11">
        <f>LN(DATOS!C31/DATOS!C30)</f>
        <v>2.371886775019337E-3</v>
      </c>
      <c r="D30" s="11">
        <f>LN(DATOS!D31/DATOS!D30)</f>
        <v>3.5688933293713518E-2</v>
      </c>
      <c r="E30" s="11">
        <f>LN(DATOS!E31/DATOS!E30)</f>
        <v>-4.5871199611013484E-3</v>
      </c>
      <c r="F30" s="11">
        <f>LN(DATOS!F31/DATOS!F30)</f>
        <v>1.0126799685756629E-3</v>
      </c>
      <c r="G30" s="11">
        <f>LN(DATOS!G31/DATOS!G30)</f>
        <v>1.1068264017624104E-3</v>
      </c>
      <c r="H30" s="11">
        <v>-1.701451972559832</v>
      </c>
      <c r="I30" s="11">
        <v>2.7014519725598318</v>
      </c>
      <c r="J30" s="11">
        <f t="shared" si="0"/>
        <v>1.2670120362174744E-3</v>
      </c>
    </row>
    <row r="31" spans="1:10" x14ac:dyDescent="0.35">
      <c r="A31" s="30" t="s">
        <v>37</v>
      </c>
      <c r="B31" s="11">
        <f>LN(DATOS!B32/DATOS!B31)</f>
        <v>-3.96152634190018E-3</v>
      </c>
      <c r="C31" s="11">
        <f>LN(DATOS!C32/DATOS!C31)</f>
        <v>2.0505101232489952E-2</v>
      </c>
      <c r="D31" s="11">
        <f>LN(DATOS!D32/DATOS!D31)</f>
        <v>1.2380790117781936E-2</v>
      </c>
      <c r="E31" s="11">
        <f>LN(DATOS!E32/DATOS!E31)</f>
        <v>1.6543574890589711E-2</v>
      </c>
      <c r="F31" s="11">
        <f>LN(DATOS!F32/DATOS!F31)</f>
        <v>1.5756085123518501E-2</v>
      </c>
      <c r="G31" s="11">
        <f>LN(DATOS!G32/DATOS!G31)</f>
        <v>-9.8682067150085212E-4</v>
      </c>
      <c r="H31" s="11">
        <v>-1.701451972559832</v>
      </c>
      <c r="I31" s="11">
        <v>2.7014519725598318</v>
      </c>
      <c r="J31" s="11">
        <f t="shared" si="0"/>
        <v>-2.9474070762819972E-2</v>
      </c>
    </row>
    <row r="32" spans="1:10" x14ac:dyDescent="0.35">
      <c r="A32" s="30" t="s">
        <v>38</v>
      </c>
      <c r="B32" s="11">
        <f>LN(DATOS!B33/DATOS!B32)</f>
        <v>-2.8347697720168168E-3</v>
      </c>
      <c r="C32" s="11">
        <f>LN(DATOS!C33/DATOS!C32)</f>
        <v>1.7427492264417199E-2</v>
      </c>
      <c r="D32" s="11">
        <f>LN(DATOS!D33/DATOS!D32)</f>
        <v>-2.4556462166246296E-2</v>
      </c>
      <c r="E32" s="11">
        <f>LN(DATOS!E33/DATOS!E32)</f>
        <v>1.4592722492400361E-2</v>
      </c>
      <c r="F32" s="11">
        <f>LN(DATOS!F33/DATOS!F32)</f>
        <v>-1.0180149564159512E-2</v>
      </c>
      <c r="G32" s="11">
        <f>LN(DATOS!G33/DATOS!G32)</f>
        <v>4.8636897059508499E-3</v>
      </c>
      <c r="H32" s="11">
        <v>-1.701451972559832</v>
      </c>
      <c r="I32" s="11">
        <v>2.7014519725598318</v>
      </c>
      <c r="J32" s="11">
        <f t="shared" si="0"/>
        <v>3.0460059706953188E-2</v>
      </c>
    </row>
    <row r="33" spans="1:10" x14ac:dyDescent="0.35">
      <c r="A33" s="30" t="s">
        <v>39</v>
      </c>
      <c r="B33" s="11">
        <f>LN(DATOS!B34/DATOS!B33)</f>
        <v>1.9909857728345848E-3</v>
      </c>
      <c r="C33" s="11">
        <f>LN(DATOS!C34/DATOS!C33)</f>
        <v>1.1640558081241906E-3</v>
      </c>
      <c r="D33" s="11">
        <f>LN(DATOS!D34/DATOS!D33)</f>
        <v>2.5961686972977075E-2</v>
      </c>
      <c r="E33" s="11">
        <f>LN(DATOS!E34/DATOS!E33)</f>
        <v>3.1550415809588118E-3</v>
      </c>
      <c r="F33" s="11">
        <f>LN(DATOS!F34/DATOS!F33)</f>
        <v>-3.2255975384469521E-3</v>
      </c>
      <c r="G33" s="11">
        <f>LN(DATOS!G34/DATOS!G33)</f>
        <v>2.749468095674508E-3</v>
      </c>
      <c r="H33" s="11">
        <v>-1.701451972559832</v>
      </c>
      <c r="I33" s="11">
        <v>2.7014519725598318</v>
      </c>
      <c r="J33" s="11">
        <f t="shared" si="0"/>
        <v>1.291575530502493E-2</v>
      </c>
    </row>
    <row r="34" spans="1:10" x14ac:dyDescent="0.35">
      <c r="A34" s="30" t="s">
        <v>40</v>
      </c>
      <c r="B34" s="11">
        <f>LN(DATOS!B35/DATOS!B34)</f>
        <v>5.1690218513536436E-4</v>
      </c>
      <c r="C34" s="11">
        <f>LN(DATOS!C35/DATOS!C34)</f>
        <v>-5.8189490181392823E-4</v>
      </c>
      <c r="D34" s="11">
        <f>LN(DATOS!D35/DATOS!D34)</f>
        <v>-2.8848266097055212E-2</v>
      </c>
      <c r="E34" s="11">
        <f>LN(DATOS!E35/DATOS!E34)</f>
        <v>-6.4992716678412719E-5</v>
      </c>
      <c r="F34" s="11">
        <f>LN(DATOS!F35/DATOS!F34)</f>
        <v>-5.1539343581325486E-3</v>
      </c>
      <c r="G34" s="11">
        <f>LN(DATOS!G35/DATOS!G34)</f>
        <v>3.3834507800783896E-3</v>
      </c>
      <c r="H34" s="11">
        <v>-1.701451972559832</v>
      </c>
      <c r="I34" s="11">
        <v>2.7014519725598318</v>
      </c>
      <c r="J34" s="11">
        <f t="shared" si="0"/>
        <v>1.7909401563990384E-2</v>
      </c>
    </row>
    <row r="35" spans="1:10" x14ac:dyDescent="0.35">
      <c r="A35" s="30" t="s">
        <v>41</v>
      </c>
      <c r="B35" s="11">
        <f>LN(DATOS!B36/DATOS!B35)</f>
        <v>-2.6770667539262306E-3</v>
      </c>
      <c r="C35" s="11">
        <f>LN(DATOS!C36/DATOS!C35)</f>
        <v>-5.1543903609915691E-3</v>
      </c>
      <c r="D35" s="11">
        <f>LN(DATOS!D36/DATOS!D35)</f>
        <v>1.808100171904456E-4</v>
      </c>
      <c r="E35" s="11">
        <f>LN(DATOS!E36/DATOS!E35)</f>
        <v>-7.8314571149178201E-3</v>
      </c>
      <c r="F35" s="11">
        <f>LN(DATOS!F36/DATOS!F35)</f>
        <v>-2.6885989973609455E-3</v>
      </c>
      <c r="G35" s="11">
        <f>LN(DATOS!G36/DATOS!G35)</f>
        <v>-1.2644819734867053E-3</v>
      </c>
      <c r="H35" s="11">
        <v>-1.701451972559832</v>
      </c>
      <c r="I35" s="11">
        <v>2.7014519725598318</v>
      </c>
      <c r="J35" s="11">
        <f t="shared" si="0"/>
        <v>1.1585847459401584E-3</v>
      </c>
    </row>
    <row r="36" spans="1:10" x14ac:dyDescent="0.35">
      <c r="A36" s="30" t="s">
        <v>42</v>
      </c>
      <c r="B36" s="11">
        <f>LN(DATOS!B37/DATOS!B36)</f>
        <v>1.3315088700207574E-3</v>
      </c>
      <c r="C36" s="11">
        <f>LN(DATOS!C37/DATOS!C36)</f>
        <v>1.2932771267600488E-2</v>
      </c>
      <c r="D36" s="11">
        <f>LN(DATOS!D37/DATOS!D36)</f>
        <v>-7.2288245473606781E-4</v>
      </c>
      <c r="E36" s="11">
        <f>LN(DATOS!E37/DATOS!E36)</f>
        <v>1.4264280137621156E-2</v>
      </c>
      <c r="F36" s="11">
        <f>LN(DATOS!F37/DATOS!F36)</f>
        <v>3.2151534385393282E-3</v>
      </c>
      <c r="G36" s="11">
        <f>LN(DATOS!G37/DATOS!G36)</f>
        <v>3.7083439579941881E-3</v>
      </c>
      <c r="H36" s="11">
        <v>-1.701451972559832</v>
      </c>
      <c r="I36" s="11">
        <v>2.7014519725598318</v>
      </c>
      <c r="J36" s="11">
        <f t="shared" si="0"/>
        <v>4.5474839401684671E-3</v>
      </c>
    </row>
    <row r="37" spans="1:10" x14ac:dyDescent="0.35">
      <c r="A37" s="30" t="s">
        <v>43</v>
      </c>
      <c r="B37" s="11">
        <f>LN(DATOS!B38/DATOS!B37)</f>
        <v>1.3613772061536432E-3</v>
      </c>
      <c r="C37" s="11">
        <f>LN(DATOS!C38/DATOS!C37)</f>
        <v>1.4908416079502361E-3</v>
      </c>
      <c r="D37" s="11">
        <f>LN(DATOS!D38/DATOS!D37)</f>
        <v>5.7678198580098641E-3</v>
      </c>
      <c r="E37" s="11">
        <f>LN(DATOS!E38/DATOS!E37)</f>
        <v>2.8522188141037862E-3</v>
      </c>
      <c r="F37" s="11">
        <f>LN(DATOS!F38/DATOS!F37)</f>
        <v>-8.7306737827940763E-4</v>
      </c>
      <c r="G37" s="11">
        <f>LN(DATOS!G38/DATOS!G37)</f>
        <v>8.3361405702182291E-4</v>
      </c>
      <c r="H37" s="11">
        <v>-1.701451972559832</v>
      </c>
      <c r="I37" s="11">
        <v>2.7014519725598318</v>
      </c>
      <c r="J37" s="11">
        <f t="shared" si="0"/>
        <v>3.7374505516463469E-3</v>
      </c>
    </row>
    <row r="38" spans="1:10" x14ac:dyDescent="0.35">
      <c r="A38" s="30" t="s">
        <v>44</v>
      </c>
      <c r="B38" s="11">
        <f>LN(DATOS!B39/DATOS!B38)</f>
        <v>-1.0446124277479478E-3</v>
      </c>
      <c r="C38" s="11">
        <f>LN(DATOS!C39/DATOS!C38)</f>
        <v>-1.7890961851480678E-2</v>
      </c>
      <c r="D38" s="11">
        <f>LN(DATOS!D39/DATOS!D38)</f>
        <v>-2.6590516555442804E-2</v>
      </c>
      <c r="E38" s="11">
        <f>LN(DATOS!E39/DATOS!E38)</f>
        <v>-1.8935574279228512E-2</v>
      </c>
      <c r="F38" s="11">
        <f>LN(DATOS!F39/DATOS!F38)</f>
        <v>-1.3740847999083101E-2</v>
      </c>
      <c r="G38" s="11">
        <f>LN(DATOS!G39/DATOS!G38)</f>
        <v>-6.4131712306218407E-3</v>
      </c>
      <c r="H38" s="11">
        <v>-1.701451972559832</v>
      </c>
      <c r="I38" s="11">
        <v>2.7014519725598318</v>
      </c>
      <c r="J38" s="11">
        <f t="shared" si="0"/>
        <v>6.0545188613574281E-3</v>
      </c>
    </row>
    <row r="39" spans="1:10" x14ac:dyDescent="0.35">
      <c r="A39" s="30" t="s">
        <v>45</v>
      </c>
      <c r="B39" s="11">
        <f>LN(DATOS!B40/DATOS!B39)</f>
        <v>-5.2554123769225488E-3</v>
      </c>
      <c r="C39" s="11">
        <f>LN(DATOS!C40/DATOS!C39)</f>
        <v>4.1009479521376575E-3</v>
      </c>
      <c r="D39" s="11">
        <f>LN(DATOS!D40/DATOS!D39)</f>
        <v>0</v>
      </c>
      <c r="E39" s="11">
        <f>LN(DATOS!E40/DATOS!E39)</f>
        <v>-1.154464424784906E-3</v>
      </c>
      <c r="F39" s="11">
        <f>LN(DATOS!F40/DATOS!F39)</f>
        <v>-2.6711699684552359E-3</v>
      </c>
      <c r="G39" s="11">
        <f>LN(DATOS!G40/DATOS!G39)</f>
        <v>2.6771262139819586E-3</v>
      </c>
      <c r="H39" s="11">
        <v>-1.701451972559832</v>
      </c>
      <c r="I39" s="11">
        <v>2.7014519725598318</v>
      </c>
      <c r="J39" s="11">
        <f t="shared" si="0"/>
        <v>1.1776995303423941E-2</v>
      </c>
    </row>
    <row r="40" spans="1:10" x14ac:dyDescent="0.35">
      <c r="A40" s="31">
        <v>43832</v>
      </c>
      <c r="B40" s="11">
        <f>LN(DATOS!B41/DATOS!B40)</f>
        <v>1.4581938481643716E-3</v>
      </c>
      <c r="C40" s="11">
        <f>LN(DATOS!C41/DATOS!C40)</f>
        <v>2.1830609434021528E-2</v>
      </c>
      <c r="D40" s="11">
        <f>LN(DATOS!D41/DATOS!D40)</f>
        <v>1.7200777244594193E-2</v>
      </c>
      <c r="E40" s="11">
        <f>LN(DATOS!E41/DATOS!E40)</f>
        <v>2.3288803282185778E-2</v>
      </c>
      <c r="F40" s="11">
        <f>LN(DATOS!F41/DATOS!F40)</f>
        <v>2.0374170655261571E-2</v>
      </c>
      <c r="G40" s="11">
        <f>LN(DATOS!G41/DATOS!G40)</f>
        <v>1.1509522963822572E-2</v>
      </c>
      <c r="H40" s="11">
        <v>-1.701451972559832</v>
      </c>
      <c r="I40" s="11">
        <v>2.7014519725598318</v>
      </c>
      <c r="J40" s="11">
        <f t="shared" si="0"/>
        <v>-3.5732493368242808E-3</v>
      </c>
    </row>
    <row r="41" spans="1:10" x14ac:dyDescent="0.35">
      <c r="A41" s="31">
        <v>43833</v>
      </c>
      <c r="B41" s="11">
        <f>LN(DATOS!B42/DATOS!B41)</f>
        <v>-4.5048746154271703E-4</v>
      </c>
      <c r="C41" s="11">
        <f>LN(DATOS!C42/DATOS!C41)</f>
        <v>-5.3053106057773117E-3</v>
      </c>
      <c r="D41" s="11">
        <f>LN(DATOS!D42/DATOS!D41)</f>
        <v>-7.8317481135103464E-3</v>
      </c>
      <c r="E41" s="11">
        <f>LN(DATOS!E42/DATOS!E41)</f>
        <v>-5.7557980673200795E-3</v>
      </c>
      <c r="F41" s="11">
        <f>LN(DATOS!F42/DATOS!F41)</f>
        <v>4.2132716250959231E-3</v>
      </c>
      <c r="G41" s="11">
        <f>LN(DATOS!G42/DATOS!G41)</f>
        <v>-8.1358690656520433E-3</v>
      </c>
      <c r="H41" s="11">
        <v>-1.701451972559832</v>
      </c>
      <c r="I41" s="11">
        <v>2.7014519725598318</v>
      </c>
      <c r="J41" s="11">
        <f t="shared" si="0"/>
        <v>-2.9147338853344057E-2</v>
      </c>
    </row>
    <row r="42" spans="1:10" x14ac:dyDescent="0.35">
      <c r="A42" s="31">
        <v>43836</v>
      </c>
      <c r="B42" s="11">
        <f>LN(DATOS!B43/DATOS!B42)</f>
        <v>9.272530925939727E-4</v>
      </c>
      <c r="C42" s="11">
        <f>LN(DATOS!C43/DATOS!C42)</f>
        <v>1.8658446969078493E-2</v>
      </c>
      <c r="D42" s="11">
        <f>LN(DATOS!D43/DATOS!D42)</f>
        <v>1.0639859743135095E-2</v>
      </c>
      <c r="E42" s="11">
        <f>LN(DATOS!E43/DATOS!E42)</f>
        <v>1.9585700061672519E-2</v>
      </c>
      <c r="F42" s="11">
        <f>LN(DATOS!F43/DATOS!F42)</f>
        <v>-2.9073306058326216E-3</v>
      </c>
      <c r="G42" s="11">
        <f>LN(DATOS!G43/DATOS!G42)</f>
        <v>2.389330633188815E-3</v>
      </c>
      <c r="H42" s="11">
        <v>-1.701451972559832</v>
      </c>
      <c r="I42" s="11">
        <v>2.7014519725598318</v>
      </c>
      <c r="J42" s="11">
        <f t="shared" si="0"/>
        <v>1.1401345346303042E-2</v>
      </c>
    </row>
    <row r="43" spans="1:10" x14ac:dyDescent="0.35">
      <c r="A43" s="31">
        <v>43837</v>
      </c>
      <c r="B43" s="11">
        <f>LN(DATOS!B44/DATOS!B43)</f>
        <v>-7.6293415446664135E-4</v>
      </c>
      <c r="C43" s="11">
        <f>LN(DATOS!C44/DATOS!C43)</f>
        <v>2.161312666163968E-3</v>
      </c>
      <c r="D43" s="11">
        <f>LN(DATOS!D44/DATOS!D43)</f>
        <v>-5.3511960150353036E-3</v>
      </c>
      <c r="E43" s="11">
        <f>LN(DATOS!E44/DATOS!E43)</f>
        <v>1.3983785116972575E-3</v>
      </c>
      <c r="F43" s="11">
        <f>LN(DATOS!F44/DATOS!F43)</f>
        <v>-7.6138066616659155E-3</v>
      </c>
      <c r="G43" s="11">
        <f>LN(DATOS!G44/DATOS!G43)</f>
        <v>-4.1790011239048195E-3</v>
      </c>
      <c r="H43" s="11">
        <v>-1.701451972559832</v>
      </c>
      <c r="I43" s="11">
        <v>2.7014519725598318</v>
      </c>
      <c r="J43" s="11">
        <f t="shared" si="0"/>
        <v>1.6651555336782333E-3</v>
      </c>
    </row>
    <row r="44" spans="1:10" x14ac:dyDescent="0.35">
      <c r="A44" s="31">
        <v>43838</v>
      </c>
      <c r="B44" s="11">
        <f>LN(DATOS!B45/DATOS!B44)</f>
        <v>-2.1382551396232621E-3</v>
      </c>
      <c r="C44" s="11">
        <f>LN(DATOS!C45/DATOS!C44)</f>
        <v>1.0086958622630031E-2</v>
      </c>
      <c r="D44" s="11">
        <f>LN(DATOS!D45/DATOS!D44)</f>
        <v>1.3190100440190202E-2</v>
      </c>
      <c r="E44" s="11">
        <f>LN(DATOS!E45/DATOS!E44)</f>
        <v>7.9487034830069709E-3</v>
      </c>
      <c r="F44" s="11">
        <f>LN(DATOS!F45/DATOS!F44)</f>
        <v>7.065494547343093E-3</v>
      </c>
      <c r="G44" s="11">
        <f>LN(DATOS!G45/DATOS!G44)</f>
        <v>5.6310499536832469E-3</v>
      </c>
      <c r="H44" s="11">
        <v>-1.701451972559832</v>
      </c>
      <c r="I44" s="11">
        <v>2.7014519725598318</v>
      </c>
      <c r="J44" s="11">
        <f t="shared" si="0"/>
        <v>3.1904113702729137E-3</v>
      </c>
    </row>
    <row r="45" spans="1:10" x14ac:dyDescent="0.35">
      <c r="A45" s="31">
        <v>43839</v>
      </c>
      <c r="B45" s="11">
        <f>LN(DATOS!B46/DATOS!B45)</f>
        <v>3.0865367814411856E-3</v>
      </c>
      <c r="C45" s="11">
        <f>LN(DATOS!C46/DATOS!C45)</f>
        <v>1.4209511879799644E-2</v>
      </c>
      <c r="D45" s="11">
        <f>LN(DATOS!D46/DATOS!D45)</f>
        <v>-2.516044329726427E-3</v>
      </c>
      <c r="E45" s="11">
        <f>LN(DATOS!E46/DATOS!E45)</f>
        <v>1.7296048661240886E-2</v>
      </c>
      <c r="F45" s="11">
        <f>LN(DATOS!F46/DATOS!F45)</f>
        <v>2.2744442430192371E-3</v>
      </c>
      <c r="G45" s="11">
        <f>LN(DATOS!G46/DATOS!G45)</f>
        <v>7.3415664691683516E-3</v>
      </c>
      <c r="H45" s="11">
        <v>-1.701451972559832</v>
      </c>
      <c r="I45" s="11">
        <v>2.7014519725598318</v>
      </c>
      <c r="J45" s="11">
        <f t="shared" si="0"/>
        <v>1.5963031576051528E-2</v>
      </c>
    </row>
    <row r="46" spans="1:10" x14ac:dyDescent="0.35">
      <c r="A46" s="31">
        <v>43840</v>
      </c>
      <c r="B46" s="11">
        <f>LN(DATOS!B47/DATOS!B46)</f>
        <v>-4.6280653259064275E-3</v>
      </c>
      <c r="C46" s="11">
        <f>LN(DATOS!C47/DATOS!C46)</f>
        <v>-1.1000321920061101E-3</v>
      </c>
      <c r="D46" s="11">
        <f>LN(DATOS!D47/DATOS!D46)</f>
        <v>1.0739307087352027E-2</v>
      </c>
      <c r="E46" s="11">
        <f>LN(DATOS!E47/DATOS!E46)</f>
        <v>-5.7280975179125927E-3</v>
      </c>
      <c r="F46" s="11">
        <f>LN(DATOS!F47/DATOS!F46)</f>
        <v>1.9758782658977087E-3</v>
      </c>
      <c r="G46" s="11">
        <f>LN(DATOS!G47/DATOS!G46)</f>
        <v>-4.608153410704508E-3</v>
      </c>
      <c r="H46" s="11">
        <v>-1.701451972559832</v>
      </c>
      <c r="I46" s="11">
        <v>2.7014519725598318</v>
      </c>
      <c r="J46" s="11">
        <f t="shared" si="0"/>
        <v>-1.5810567094255767E-2</v>
      </c>
    </row>
    <row r="47" spans="1:10" x14ac:dyDescent="0.35">
      <c r="A47" s="31">
        <v>43843</v>
      </c>
      <c r="B47" s="11">
        <f>LN(DATOS!B48/DATOS!B47)</f>
        <v>2.5130647362784355E-3</v>
      </c>
      <c r="C47" s="11">
        <f>LN(DATOS!C48/DATOS!C47)</f>
        <v>1.7501667186763239E-2</v>
      </c>
      <c r="D47" s="11">
        <f>LN(DATOS!D48/DATOS!D47)</f>
        <v>8.1560475970258745E-3</v>
      </c>
      <c r="E47" s="11">
        <f>LN(DATOS!E48/DATOS!E47)</f>
        <v>2.001473192304155E-2</v>
      </c>
      <c r="F47" s="11">
        <f>LN(DATOS!F48/DATOS!F47)</f>
        <v>4.1815552213189493E-3</v>
      </c>
      <c r="G47" s="11">
        <f>LN(DATOS!G48/DATOS!G47)</f>
        <v>2.8851593419368694E-3</v>
      </c>
      <c r="H47" s="11">
        <v>-1.701451972559832</v>
      </c>
      <c r="I47" s="11">
        <v>2.7014519725598318</v>
      </c>
      <c r="J47" s="11">
        <f t="shared" si="0"/>
        <v>6.7940401574379059E-4</v>
      </c>
    </row>
    <row r="48" spans="1:10" x14ac:dyDescent="0.35">
      <c r="A48" s="31">
        <v>43844</v>
      </c>
      <c r="B48" s="11">
        <f>LN(DATOS!B49/DATOS!B48)</f>
        <v>-3.8332250506592429E-3</v>
      </c>
      <c r="C48" s="11">
        <f>LN(DATOS!C49/DATOS!C48)</f>
        <v>-1.2926256527529639E-2</v>
      </c>
      <c r="D48" s="11">
        <f>LN(DATOS!D49/DATOS!D48)</f>
        <v>8.8254874135950713E-4</v>
      </c>
      <c r="E48" s="11">
        <f>LN(DATOS!E49/DATOS!E48)</f>
        <v>-1.6759481578188812E-2</v>
      </c>
      <c r="F48" s="11">
        <f>LN(DATOS!F49/DATOS!F48)</f>
        <v>-1.6565476536418776E-3</v>
      </c>
      <c r="G48" s="11">
        <f>LN(DATOS!G49/DATOS!G48)</f>
        <v>1.1277785174648078E-3</v>
      </c>
      <c r="H48" s="11">
        <v>-1.701451972559832</v>
      </c>
      <c r="I48" s="11">
        <v>2.7014519725598318</v>
      </c>
      <c r="J48" s="11">
        <f t="shared" si="0"/>
        <v>5.8651757735442419E-3</v>
      </c>
    </row>
    <row r="49" spans="1:10" x14ac:dyDescent="0.35">
      <c r="A49" s="31">
        <v>43845</v>
      </c>
      <c r="B49" s="11">
        <f>LN(DATOS!B50/DATOS!B49)</f>
        <v>2.5695125416420302E-3</v>
      </c>
      <c r="C49" s="11">
        <f>LN(DATOS!C50/DATOS!C49)</f>
        <v>9.4955214177470781E-3</v>
      </c>
      <c r="D49" s="11">
        <f>LN(DATOS!D50/DATOS!D49)</f>
        <v>-3.7118851836189571E-3</v>
      </c>
      <c r="E49" s="11">
        <f>LN(DATOS!E50/DATOS!E49)</f>
        <v>1.2065033959389088E-2</v>
      </c>
      <c r="F49" s="11">
        <f>LN(DATOS!F50/DATOS!F49)</f>
        <v>-7.1707685210270836E-3</v>
      </c>
      <c r="G49" s="11">
        <f>LN(DATOS!G50/DATOS!G49)</f>
        <v>3.1240650506683286E-3</v>
      </c>
      <c r="H49" s="11">
        <v>-1.701451972559832</v>
      </c>
      <c r="I49" s="11">
        <v>2.7014519725598318</v>
      </c>
      <c r="J49" s="11">
        <f t="shared" si="0"/>
        <v>2.0640229938404669E-2</v>
      </c>
    </row>
    <row r="50" spans="1:10" x14ac:dyDescent="0.35">
      <c r="A50" s="31">
        <v>43846</v>
      </c>
      <c r="B50" s="11">
        <f>LN(DATOS!B51/DATOS!B50)</f>
        <v>-5.0486934256924166E-4</v>
      </c>
      <c r="C50" s="11">
        <f>LN(DATOS!C51/DATOS!C50)</f>
        <v>2.7996496332134912E-3</v>
      </c>
      <c r="D50" s="11">
        <f>LN(DATOS!D51/DATOS!D50)</f>
        <v>1.5463282511406717E-2</v>
      </c>
      <c r="E50" s="11">
        <f>LN(DATOS!E51/DATOS!E50)</f>
        <v>2.2947802906440702E-3</v>
      </c>
      <c r="F50" s="11">
        <f>LN(DATOS!F51/DATOS!F50)</f>
        <v>1.8935147349401375E-2</v>
      </c>
      <c r="G50" s="11">
        <f>LN(DATOS!G51/DATOS!G50)</f>
        <v>9.1696074455297691E-3</v>
      </c>
      <c r="H50" s="11">
        <v>-1.701451972559832</v>
      </c>
      <c r="I50" s="11">
        <v>2.7014519725598318</v>
      </c>
      <c r="J50" s="11">
        <f t="shared" si="0"/>
        <v>-7.4459896870243299E-3</v>
      </c>
    </row>
    <row r="51" spans="1:10" x14ac:dyDescent="0.35">
      <c r="A51" s="31">
        <v>43847</v>
      </c>
      <c r="B51" s="11">
        <f>LN(DATOS!B52/DATOS!B51)</f>
        <v>-2.2860363154023975E-4</v>
      </c>
      <c r="C51" s="11">
        <f>LN(DATOS!C52/DATOS!C51)</f>
        <v>1.6669824206661157E-3</v>
      </c>
      <c r="D51" s="11">
        <f>LN(DATOS!D52/DATOS!D51)</f>
        <v>1.3337044620116595E-2</v>
      </c>
      <c r="E51" s="11">
        <f>LN(DATOS!E52/DATOS!E51)</f>
        <v>1.4383787891259858E-3</v>
      </c>
      <c r="F51" s="11">
        <f>LN(DATOS!F52/DATOS!F51)</f>
        <v>1.1296846439858748E-2</v>
      </c>
      <c r="G51" s="11">
        <f>LN(DATOS!G52/DATOS!G51)</f>
        <v>1.720806873616377E-3</v>
      </c>
      <c r="H51" s="11">
        <v>-1.701451972559832</v>
      </c>
      <c r="I51" s="11">
        <v>2.7014519725598318</v>
      </c>
      <c r="J51" s="11">
        <f t="shared" si="0"/>
        <v>-1.4572364535677704E-2</v>
      </c>
    </row>
    <row r="52" spans="1:10" x14ac:dyDescent="0.35">
      <c r="A52" s="31">
        <v>43851</v>
      </c>
      <c r="B52" s="11">
        <f>LN(DATOS!B53/DATOS!B52)</f>
        <v>-3.6701198428064664E-3</v>
      </c>
      <c r="C52" s="11">
        <f>LN(DATOS!C53/DATOS!C52)</f>
        <v>-3.1561277762116903E-3</v>
      </c>
      <c r="D52" s="11">
        <f>LN(DATOS!D53/DATOS!D52)</f>
        <v>6.8792818608381652E-4</v>
      </c>
      <c r="E52" s="11">
        <f>LN(DATOS!E53/DATOS!E52)</f>
        <v>-6.8262476190182374E-3</v>
      </c>
      <c r="F52" s="11">
        <f>LN(DATOS!F53/DATOS!F52)</f>
        <v>-3.9460166921131403E-3</v>
      </c>
      <c r="G52" s="11">
        <f>LN(DATOS!G53/DATOS!G52)</f>
        <v>-5.1947433645742509E-3</v>
      </c>
      <c r="H52" s="11">
        <v>-1.701451972559832</v>
      </c>
      <c r="I52" s="11">
        <v>2.7014519725598318</v>
      </c>
      <c r="J52" s="11">
        <f t="shared" si="0"/>
        <v>-7.3193918246212825E-3</v>
      </c>
    </row>
    <row r="53" spans="1:10" x14ac:dyDescent="0.35">
      <c r="A53" s="31">
        <v>43852</v>
      </c>
      <c r="B53" s="11">
        <f>LN(DATOS!B54/DATOS!B53)</f>
        <v>-3.5443873593702965E-3</v>
      </c>
      <c r="C53" s="11">
        <f>LN(DATOS!C54/DATOS!C53)</f>
        <v>-5.4203180277675089E-4</v>
      </c>
      <c r="D53" s="11">
        <f>LN(DATOS!D54/DATOS!D53)</f>
        <v>-2.7012189051039158E-2</v>
      </c>
      <c r="E53" s="11">
        <f>LN(DATOS!E54/DATOS!E53)</f>
        <v>-4.086419162146861E-3</v>
      </c>
      <c r="F53" s="11">
        <f>LN(DATOS!F54/DATOS!F53)</f>
        <v>-7.2069867577489555E-4</v>
      </c>
      <c r="G53" s="11">
        <f>LN(DATOS!G54/DATOS!G53)</f>
        <v>-3.3467440142271807E-4</v>
      </c>
      <c r="H53" s="11">
        <v>-1.701451972559832</v>
      </c>
      <c r="I53" s="11">
        <v>2.7014519725598318</v>
      </c>
      <c r="J53" s="11">
        <f t="shared" si="0"/>
        <v>3.221273616297722E-4</v>
      </c>
    </row>
    <row r="54" spans="1:10" x14ac:dyDescent="0.35">
      <c r="A54" s="31">
        <v>43853</v>
      </c>
      <c r="B54" s="11">
        <f>LN(DATOS!B55/DATOS!B54)</f>
        <v>1.509103065933447E-3</v>
      </c>
      <c r="C54" s="11">
        <f>LN(DATOS!C55/DATOS!C54)</f>
        <v>-7.073630623394926E-3</v>
      </c>
      <c r="D54" s="11">
        <f>LN(DATOS!D55/DATOS!D54)</f>
        <v>9.1437948654102628E-3</v>
      </c>
      <c r="E54" s="11">
        <f>LN(DATOS!E55/DATOS!E54)</f>
        <v>-5.5645275574614638E-3</v>
      </c>
      <c r="F54" s="11">
        <f>LN(DATOS!F55/DATOS!F54)</f>
        <v>-2.8109481332804324E-3</v>
      </c>
      <c r="G54" s="11">
        <f>LN(DATOS!G55/DATOS!G54)</f>
        <v>-8.9738893865278998E-4</v>
      </c>
      <c r="H54" s="11">
        <v>-1.701451972559832</v>
      </c>
      <c r="I54" s="11">
        <v>2.7014519725598318</v>
      </c>
      <c r="J54" s="11">
        <f t="shared" si="0"/>
        <v>2.3584401276564157E-3</v>
      </c>
    </row>
    <row r="55" spans="1:10" x14ac:dyDescent="0.35">
      <c r="A55" s="31">
        <v>43854</v>
      </c>
      <c r="B55" s="11">
        <f>LN(DATOS!B56/DATOS!B55)</f>
        <v>-6.6329671585905363E-4</v>
      </c>
      <c r="C55" s="11">
        <f>LN(DATOS!C56/DATOS!C55)</f>
        <v>-8.3162143093473868E-3</v>
      </c>
      <c r="D55" s="11">
        <f>LN(DATOS!D56/DATOS!D55)</f>
        <v>-5.0891074500007544E-3</v>
      </c>
      <c r="E55" s="11">
        <f>LN(DATOS!E56/DATOS!E55)</f>
        <v>-8.9795110252064332E-3</v>
      </c>
      <c r="F55" s="11">
        <f>LN(DATOS!F56/DATOS!F55)</f>
        <v>-7.3894795708232342E-3</v>
      </c>
      <c r="G55" s="11">
        <f>LN(DATOS!G56/DATOS!G55)</f>
        <v>-5.8593426937328507E-3</v>
      </c>
      <c r="H55" s="11">
        <v>-1.701451972559832</v>
      </c>
      <c r="I55" s="11">
        <v>2.7014519725598318</v>
      </c>
      <c r="J55" s="11">
        <f t="shared" si="0"/>
        <v>-3.2558882859208757E-3</v>
      </c>
    </row>
    <row r="56" spans="1:10" x14ac:dyDescent="0.35">
      <c r="A56" s="31">
        <v>43857</v>
      </c>
      <c r="B56" s="11">
        <f>LN(DATOS!B57/DATOS!B56)</f>
        <v>6.0549503343660513E-3</v>
      </c>
      <c r="C56" s="11">
        <f>LN(DATOS!C57/DATOS!C56)</f>
        <v>-1.4186633905825209E-2</v>
      </c>
      <c r="D56" s="11">
        <f>LN(DATOS!D57/DATOS!D56)</f>
        <v>-3.4909146893998343E-2</v>
      </c>
      <c r="E56" s="11">
        <f>LN(DATOS!E57/DATOS!E56)</f>
        <v>-8.1316835714589988E-3</v>
      </c>
      <c r="F56" s="11">
        <f>LN(DATOS!F57/DATOS!F56)</f>
        <v>-2.2565372019964898E-2</v>
      </c>
      <c r="G56" s="11">
        <f>LN(DATOS!G57/DATOS!G56)</f>
        <v>-1.5782178801554986E-2</v>
      </c>
      <c r="H56" s="11">
        <v>-1.701451972559832</v>
      </c>
      <c r="I56" s="11">
        <v>2.7014519725598318</v>
      </c>
      <c r="J56" s="11">
        <f t="shared" si="0"/>
        <v>-4.2409013198369677E-3</v>
      </c>
    </row>
    <row r="57" spans="1:10" x14ac:dyDescent="0.35">
      <c r="A57" s="31">
        <v>43858</v>
      </c>
      <c r="B57" s="11">
        <f>LN(DATOS!B58/DATOS!B57)</f>
        <v>1.5677691203932172E-3</v>
      </c>
      <c r="C57" s="11">
        <f>LN(DATOS!C58/DATOS!C57)</f>
        <v>1.3498092801711124E-2</v>
      </c>
      <c r="D57" s="11">
        <f>LN(DATOS!D58/DATOS!D57)</f>
        <v>1.8948530796510377E-2</v>
      </c>
      <c r="E57" s="11">
        <f>LN(DATOS!E58/DATOS!E57)</f>
        <v>1.506586192210458E-2</v>
      </c>
      <c r="F57" s="11">
        <f>LN(DATOS!F58/DATOS!F57)</f>
        <v>1.3135483518992221E-2</v>
      </c>
      <c r="G57" s="11">
        <f>LN(DATOS!G58/DATOS!G57)</f>
        <v>6.533492916707107E-3</v>
      </c>
      <c r="H57" s="11">
        <v>-1.701451972559832</v>
      </c>
      <c r="I57" s="11">
        <v>2.7014519725598318</v>
      </c>
      <c r="J57" s="11">
        <f t="shared" si="0"/>
        <v>-4.6994770163723727E-3</v>
      </c>
    </row>
    <row r="58" spans="1:10" x14ac:dyDescent="0.35">
      <c r="A58" s="31">
        <v>43859</v>
      </c>
      <c r="B58" s="11">
        <f>LN(DATOS!B59/DATOS!B58)</f>
        <v>5.7926668383712823E-3</v>
      </c>
      <c r="C58" s="11">
        <f>LN(DATOS!C59/DATOS!C58)</f>
        <v>2.4671348537077167E-2</v>
      </c>
      <c r="D58" s="11">
        <f>LN(DATOS!D59/DATOS!D58)</f>
        <v>1.0719726089763429E-3</v>
      </c>
      <c r="E58" s="11">
        <f>LN(DATOS!E59/DATOS!E58)</f>
        <v>3.0464015375448385E-2</v>
      </c>
      <c r="F58" s="11">
        <f>LN(DATOS!F59/DATOS!F58)</f>
        <v>9.2300633290788182E-3</v>
      </c>
      <c r="G58" s="11">
        <f>LN(DATOS!G59/DATOS!G58)</f>
        <v>4.0376454842774948E-4</v>
      </c>
      <c r="H58" s="11">
        <v>-1.701451972559832</v>
      </c>
      <c r="I58" s="11">
        <v>2.7014519725598318</v>
      </c>
      <c r="J58" s="11">
        <f t="shared" si="0"/>
        <v>-1.4613758922313454E-2</v>
      </c>
    </row>
    <row r="59" spans="1:10" x14ac:dyDescent="0.35">
      <c r="A59" s="31">
        <v>43860</v>
      </c>
      <c r="B59" s="11">
        <f>LN(DATOS!B60/DATOS!B59)</f>
        <v>-7.3391616262460284E-3</v>
      </c>
      <c r="C59" s="11">
        <f>LN(DATOS!C60/DATOS!C59)</f>
        <v>-6.3335689730110445E-2</v>
      </c>
      <c r="D59" s="11">
        <f>LN(DATOS!D60/DATOS!D59)</f>
        <v>2.3187242313538583E-3</v>
      </c>
      <c r="E59" s="11">
        <f>LN(DATOS!E60/DATOS!E59)</f>
        <v>-7.0674851356356469E-2</v>
      </c>
      <c r="F59" s="11">
        <f>LN(DATOS!F60/DATOS!F59)</f>
        <v>-5.9967678957321855E-3</v>
      </c>
      <c r="G59" s="11">
        <f>LN(DATOS!G60/DATOS!G59)</f>
        <v>4.3404060086065597E-3</v>
      </c>
      <c r="H59" s="11">
        <v>-1.701451972559832</v>
      </c>
      <c r="I59" s="11">
        <v>2.7014519725598318</v>
      </c>
      <c r="J59" s="11">
        <f t="shared" si="0"/>
        <v>2.1928610938837738E-2</v>
      </c>
    </row>
    <row r="60" spans="1:10" x14ac:dyDescent="0.35">
      <c r="A60" s="31">
        <v>43861</v>
      </c>
      <c r="B60" s="11">
        <f>LN(DATOS!B61/DATOS!B60)</f>
        <v>-5.0921358055434482E-3</v>
      </c>
      <c r="C60" s="11">
        <f>LN(DATOS!C61/DATOS!C60)</f>
        <v>-3.7044849055341042E-2</v>
      </c>
      <c r="D60" s="11">
        <f>LN(DATOS!D61/DATOS!D60)</f>
        <v>-1.6345141650920342E-2</v>
      </c>
      <c r="E60" s="11">
        <f>LN(DATOS!E61/DATOS!E60)</f>
        <v>-4.2136984860884547E-2</v>
      </c>
      <c r="F60" s="11">
        <f>LN(DATOS!F61/DATOS!F60)</f>
        <v>-1.6959922060842139E-2</v>
      </c>
      <c r="G60" s="11">
        <f>LN(DATOS!G61/DATOS!G60)</f>
        <v>-2.1130268921378679E-2</v>
      </c>
      <c r="H60" s="11">
        <v>-1.701451972559832</v>
      </c>
      <c r="I60" s="11">
        <v>2.7014519725598318</v>
      </c>
      <c r="J60" s="11">
        <f t="shared" si="0"/>
        <v>-2.8225913813497268E-2</v>
      </c>
    </row>
    <row r="61" spans="1:10" x14ac:dyDescent="0.35">
      <c r="A61" s="31">
        <v>43865</v>
      </c>
      <c r="B61" s="11">
        <f>LN(DATOS!B62/DATOS!B61)</f>
        <v>4.1929006268902978E-3</v>
      </c>
      <c r="C61" s="11">
        <f>LN(DATOS!C62/DATOS!C61)</f>
        <v>3.8475615225039832E-2</v>
      </c>
      <c r="D61" s="11">
        <f>LN(DATOS!D62/DATOS!D61)</f>
        <v>2.5125306260380904E-2</v>
      </c>
      <c r="E61" s="11">
        <f>LN(DATOS!E62/DATOS!E61)</f>
        <v>4.2668515851930183E-2</v>
      </c>
      <c r="F61" s="11">
        <f>LN(DATOS!F62/DATOS!F61)</f>
        <v>2.1059781842635315E-2</v>
      </c>
      <c r="G61" s="11">
        <f>LN(DATOS!G62/DATOS!G61)</f>
        <v>1.9333451165297132E-2</v>
      </c>
      <c r="H61" s="11">
        <v>-1.701451972559832</v>
      </c>
      <c r="I61" s="11">
        <v>2.7014519725598318</v>
      </c>
      <c r="J61" s="11">
        <f t="shared" si="0"/>
        <v>1.6396182429049527E-2</v>
      </c>
    </row>
    <row r="62" spans="1:10" x14ac:dyDescent="0.35">
      <c r="A62" s="31">
        <v>43866</v>
      </c>
      <c r="B62" s="11">
        <f>LN(DATOS!B63/DATOS!B62)</f>
        <v>6.5210413209767729E-3</v>
      </c>
      <c r="C62" s="11">
        <f>LN(DATOS!C63/DATOS!C62)</f>
        <v>1.3335192622405123E-3</v>
      </c>
      <c r="D62" s="11">
        <f>LN(DATOS!D63/DATOS!D62)</f>
        <v>-8.9582756607158639E-3</v>
      </c>
      <c r="E62" s="11">
        <f>LN(DATOS!E63/DATOS!E62)</f>
        <v>7.8545605832172419E-3</v>
      </c>
      <c r="F62" s="11">
        <f>LN(DATOS!F63/DATOS!F62)</f>
        <v>-5.8824870687505205E-3</v>
      </c>
      <c r="G62" s="11">
        <f>LN(DATOS!G63/DATOS!G62)</f>
        <v>1.6634854785039042E-2</v>
      </c>
      <c r="H62" s="11">
        <v>-1.701451972559832</v>
      </c>
      <c r="I62" s="11">
        <v>2.7014519725598318</v>
      </c>
      <c r="J62" s="11">
        <f t="shared" si="0"/>
        <v>5.4947030498973357E-2</v>
      </c>
    </row>
    <row r="63" spans="1:10" x14ac:dyDescent="0.35">
      <c r="A63" s="31">
        <v>43867</v>
      </c>
      <c r="B63" s="11">
        <f>LN(DATOS!B64/DATOS!B63)</f>
        <v>-1.2158317693806863E-2</v>
      </c>
      <c r="C63" s="11">
        <f>LN(DATOS!C64/DATOS!C63)</f>
        <v>3.5158007884474062E-3</v>
      </c>
      <c r="D63" s="11">
        <f>LN(DATOS!D64/DATOS!D63)</f>
        <v>-1.6348169581841741E-2</v>
      </c>
      <c r="E63" s="11">
        <f>LN(DATOS!E64/DATOS!E63)</f>
        <v>-8.642516905359332E-3</v>
      </c>
      <c r="F63" s="11">
        <f>LN(DATOS!F64/DATOS!F63)</f>
        <v>-6.4902533404791359E-3</v>
      </c>
      <c r="G63" s="11">
        <f>LN(DATOS!G64/DATOS!G63)</f>
        <v>3.0311590839112957E-3</v>
      </c>
      <c r="H63" s="11">
        <v>-1.701451972559832</v>
      </c>
      <c r="I63" s="11">
        <v>2.7014519725598318</v>
      </c>
      <c r="J63" s="11">
        <f t="shared" si="0"/>
        <v>1.9231385034946088E-2</v>
      </c>
    </row>
    <row r="64" spans="1:10" x14ac:dyDescent="0.35">
      <c r="A64" s="31">
        <v>43868</v>
      </c>
      <c r="B64" s="11">
        <f>LN(DATOS!B65/DATOS!B64)</f>
        <v>-2.959454446871887E-3</v>
      </c>
      <c r="C64" s="11">
        <f>LN(DATOS!C65/DATOS!C64)</f>
        <v>6.9946689641856054E-3</v>
      </c>
      <c r="D64" s="11">
        <f>LN(DATOS!D65/DATOS!D64)</f>
        <v>1.4207556401743133E-2</v>
      </c>
      <c r="E64" s="11">
        <f>LN(DATOS!E65/DATOS!E64)</f>
        <v>4.0352145173137557E-3</v>
      </c>
      <c r="F64" s="11">
        <f>LN(DATOS!F65/DATOS!F64)</f>
        <v>-2.1108726286958161E-3</v>
      </c>
      <c r="G64" s="11">
        <f>LN(DATOS!G65/DATOS!G64)</f>
        <v>-9.4819095842443215E-3</v>
      </c>
      <c r="H64" s="11">
        <v>-1.701451972559832</v>
      </c>
      <c r="I64" s="11">
        <v>2.7014519725598318</v>
      </c>
      <c r="J64" s="11">
        <f t="shared" si="0"/>
        <v>-2.2023374952073745E-2</v>
      </c>
    </row>
    <row r="65" spans="1:10" x14ac:dyDescent="0.35">
      <c r="A65" s="31">
        <v>43871</v>
      </c>
      <c r="B65" s="11">
        <f>LN(DATOS!B66/DATOS!B65)</f>
        <v>2.1454056339696827E-3</v>
      </c>
      <c r="C65" s="11">
        <f>LN(DATOS!C66/DATOS!C65)</f>
        <v>3.4321291830219291E-3</v>
      </c>
      <c r="D65" s="11">
        <f>LN(DATOS!D66/DATOS!D65)</f>
        <v>4.1876312648933354E-3</v>
      </c>
      <c r="E65" s="11">
        <f>LN(DATOS!E66/DATOS!E65)</f>
        <v>5.577534816991519E-3</v>
      </c>
      <c r="F65" s="11">
        <f>LN(DATOS!F66/DATOS!F65)</f>
        <v>-2.4534243337407296E-3</v>
      </c>
      <c r="G65" s="11">
        <f>LN(DATOS!G66/DATOS!G65)</f>
        <v>5.9716706159182731E-3</v>
      </c>
      <c r="H65" s="11">
        <v>-1.701451972559832</v>
      </c>
      <c r="I65" s="11">
        <v>2.7014519725598318</v>
      </c>
      <c r="J65" s="11">
        <f t="shared" si="0"/>
        <v>2.0306565037019459E-2</v>
      </c>
    </row>
    <row r="66" spans="1:10" x14ac:dyDescent="0.35">
      <c r="A66" s="31">
        <v>43872</v>
      </c>
      <c r="B66" s="11">
        <f>LN(DATOS!B67/DATOS!B66)</f>
        <v>5.9721123634756115E-3</v>
      </c>
      <c r="C66" s="11">
        <f>LN(DATOS!C67/DATOS!C66)</f>
        <v>-2.7937550470657727E-2</v>
      </c>
      <c r="D66" s="11">
        <f>LN(DATOS!D67/DATOS!D66)</f>
        <v>4.4447130431544176E-4</v>
      </c>
      <c r="E66" s="11">
        <f>LN(DATOS!E67/DATOS!E66)</f>
        <v>-2.1965438107182107E-2</v>
      </c>
      <c r="F66" s="11">
        <f>LN(DATOS!F67/DATOS!F66)</f>
        <v>1.650050624298614E-2</v>
      </c>
      <c r="G66" s="11">
        <f>LN(DATOS!G67/DATOS!G66)</f>
        <v>-1.6411377241590521E-5</v>
      </c>
      <c r="H66" s="11">
        <v>-1.701451972559832</v>
      </c>
      <c r="I66" s="11">
        <v>2.7014519725598318</v>
      </c>
      <c r="J66" s="11">
        <f t="shared" si="0"/>
        <v>-2.8119153442786309E-2</v>
      </c>
    </row>
    <row r="67" spans="1:10" x14ac:dyDescent="0.35">
      <c r="A67" s="31">
        <v>43873</v>
      </c>
      <c r="B67" s="11">
        <f>LN(DATOS!B68/DATOS!B67)</f>
        <v>-5.8601659571230595E-4</v>
      </c>
      <c r="C67" s="11">
        <f>LN(DATOS!C68/DATOS!C67)</f>
        <v>1.7083765292051446E-2</v>
      </c>
      <c r="D67" s="11">
        <f>LN(DATOS!D68/DATOS!D67)</f>
        <v>-1.7777207843667654E-4</v>
      </c>
      <c r="E67" s="11">
        <f>LN(DATOS!E68/DATOS!E67)</f>
        <v>1.6497748696339104E-2</v>
      </c>
      <c r="F67" s="11">
        <f>LN(DATOS!F68/DATOS!F67)</f>
        <v>6.8822990542059233E-3</v>
      </c>
      <c r="G67" s="11">
        <f>LN(DATOS!G68/DATOS!G67)</f>
        <v>9.3521182521680499E-3</v>
      </c>
      <c r="H67" s="11">
        <v>-1.701451972559832</v>
      </c>
      <c r="I67" s="11">
        <v>2.7014519725598318</v>
      </c>
      <c r="J67" s="11">
        <f t="shared" ref="J67:J130" si="1">SUMPRODUCT(F67:G67,H67:I67)</f>
        <v>1.355439699840685E-2</v>
      </c>
    </row>
    <row r="68" spans="1:10" x14ac:dyDescent="0.35">
      <c r="A68" s="31">
        <v>43874</v>
      </c>
      <c r="B68" s="11">
        <f>LN(DATOS!B69/DATOS!B68)</f>
        <v>-4.8772376076877495E-3</v>
      </c>
      <c r="C68" s="11">
        <f>LN(DATOS!C69/DATOS!C68)</f>
        <v>1.1229200483640176E-2</v>
      </c>
      <c r="D68" s="11">
        <f>LN(DATOS!D69/DATOS!D68)</f>
        <v>1.7970934492951111E-2</v>
      </c>
      <c r="E68" s="11">
        <f>LN(DATOS!E69/DATOS!E68)</f>
        <v>6.3519628759523394E-3</v>
      </c>
      <c r="F68" s="11">
        <f>LN(DATOS!F69/DATOS!F68)</f>
        <v>-7.3774325830737739E-3</v>
      </c>
      <c r="G68" s="11">
        <f>LN(DATOS!G69/DATOS!G68)</f>
        <v>-4.3445582705847309E-3</v>
      </c>
      <c r="H68" s="11">
        <v>-1.701451972559832</v>
      </c>
      <c r="I68" s="11">
        <v>2.7014519725598318</v>
      </c>
      <c r="J68" s="11">
        <f t="shared" si="1"/>
        <v>8.1573171092579749E-4</v>
      </c>
    </row>
    <row r="69" spans="1:10" x14ac:dyDescent="0.35">
      <c r="A69" s="31">
        <v>43875</v>
      </c>
      <c r="B69" s="11">
        <f>LN(DATOS!B70/DATOS!B69)</f>
        <v>-2.3160568779796165E-3</v>
      </c>
      <c r="C69" s="11">
        <f>LN(DATOS!C70/DATOS!C69)</f>
        <v>4.8675281888800638E-3</v>
      </c>
      <c r="D69" s="11">
        <f>LN(DATOS!D70/DATOS!D69)</f>
        <v>1.5764719510284429E-2</v>
      </c>
      <c r="E69" s="11">
        <f>LN(DATOS!E70/DATOS!E69)</f>
        <v>2.5514713109006104E-3</v>
      </c>
      <c r="F69" s="11">
        <f>LN(DATOS!F70/DATOS!F69)</f>
        <v>-1.2091368370041407E-4</v>
      </c>
      <c r="G69" s="11">
        <f>LN(DATOS!G70/DATOS!G69)</f>
        <v>-8.5786719012435409E-4</v>
      </c>
      <c r="H69" s="11">
        <v>-1.701451972559832</v>
      </c>
      <c r="I69" s="11">
        <v>2.7014519725598318</v>
      </c>
      <c r="J69" s="11">
        <f t="shared" si="1"/>
        <v>-2.1117581873142514E-3</v>
      </c>
    </row>
    <row r="70" spans="1:10" x14ac:dyDescent="0.35">
      <c r="A70" s="31">
        <v>43879</v>
      </c>
      <c r="B70" s="11">
        <f>LN(DATOS!B71/DATOS!B70)</f>
        <v>-3.2041315515332325E-3</v>
      </c>
      <c r="C70" s="11">
        <f>LN(DATOS!C71/DATOS!C70)</f>
        <v>1.6760473983026478E-2</v>
      </c>
      <c r="D70" s="11">
        <f>LN(DATOS!D71/DATOS!D70)</f>
        <v>2.4033958348456306E-3</v>
      </c>
      <c r="E70" s="11">
        <f>LN(DATOS!E71/DATOS!E70)</f>
        <v>1.355634243149322E-2</v>
      </c>
      <c r="F70" s="11">
        <f>LN(DATOS!F71/DATOS!F70)</f>
        <v>-5.6839472816939897E-4</v>
      </c>
      <c r="G70" s="11">
        <f>LN(DATOS!G71/DATOS!G70)</f>
        <v>-5.6588881142772664E-3</v>
      </c>
      <c r="H70" s="11">
        <v>-1.701451972559832</v>
      </c>
      <c r="I70" s="11">
        <v>2.7014519725598318</v>
      </c>
      <c r="J70" s="11">
        <f t="shared" si="1"/>
        <v>-1.4320118127373275E-2</v>
      </c>
    </row>
    <row r="71" spans="1:10" x14ac:dyDescent="0.35">
      <c r="A71" s="31">
        <v>43880</v>
      </c>
      <c r="B71" s="11">
        <f>LN(DATOS!B72/DATOS!B71)</f>
        <v>1.6153914497614353E-5</v>
      </c>
      <c r="C71" s="11">
        <f>LN(DATOS!C72/DATOS!C71)</f>
        <v>-1.4243288231328755E-3</v>
      </c>
      <c r="D71" s="11">
        <f>LN(DATOS!D72/DATOS!D71)</f>
        <v>-3.8274656097499367E-2</v>
      </c>
      <c r="E71" s="11">
        <f>LN(DATOS!E72/DATOS!E71)</f>
        <v>-1.4081749086353123E-3</v>
      </c>
      <c r="F71" s="11">
        <f>LN(DATOS!F72/DATOS!F71)</f>
        <v>-1.6157752098012526E-3</v>
      </c>
      <c r="G71" s="11">
        <f>LN(DATOS!G72/DATOS!G71)</f>
        <v>3.9549184848756474E-3</v>
      </c>
      <c r="H71" s="11">
        <v>-1.701451972559832</v>
      </c>
      <c r="I71" s="11">
        <v>2.7014519725598318</v>
      </c>
      <c r="J71" s="11">
        <f t="shared" si="1"/>
        <v>1.3433186260210277E-2</v>
      </c>
    </row>
    <row r="72" spans="1:10" x14ac:dyDescent="0.35">
      <c r="A72" s="31">
        <v>43881</v>
      </c>
      <c r="B72" s="11">
        <f>LN(DATOS!B73/DATOS!B72)</f>
        <v>1.2753353519303627E-3</v>
      </c>
      <c r="C72" s="11">
        <f>LN(DATOS!C73/DATOS!C72)</f>
        <v>-1.3470256920698516E-2</v>
      </c>
      <c r="D72" s="11">
        <f>LN(DATOS!D73/DATOS!D72)</f>
        <v>2.6719916450901198E-2</v>
      </c>
      <c r="E72" s="11">
        <f>LN(DATOS!E73/DATOS!E72)</f>
        <v>-1.2194921568768073E-2</v>
      </c>
      <c r="F72" s="11">
        <f>LN(DATOS!F73/DATOS!F72)</f>
        <v>-2.8315483858142401E-3</v>
      </c>
      <c r="G72" s="11">
        <f>LN(DATOS!G73/DATOS!G72)</f>
        <v>-4.3726612031987138E-3</v>
      </c>
      <c r="H72" s="11">
        <v>-1.701451972559832</v>
      </c>
      <c r="I72" s="11">
        <v>2.7014519725598318</v>
      </c>
      <c r="J72" s="11">
        <f t="shared" si="1"/>
        <v>-6.9947906462747662E-3</v>
      </c>
    </row>
    <row r="73" spans="1:10" x14ac:dyDescent="0.35">
      <c r="A73" s="31">
        <v>43882</v>
      </c>
      <c r="B73" s="11">
        <f>LN(DATOS!B74/DATOS!B73)</f>
        <v>-2.2589025056912745E-4</v>
      </c>
      <c r="C73" s="11">
        <f>LN(DATOS!C74/DATOS!C73)</f>
        <v>-2.0718365396469773E-2</v>
      </c>
      <c r="D73" s="11">
        <f>LN(DATOS!D74/DATOS!D73)</f>
        <v>2.0261622088726439E-2</v>
      </c>
      <c r="E73" s="11">
        <f>LN(DATOS!E74/DATOS!E73)</f>
        <v>-2.0944255647038782E-2</v>
      </c>
      <c r="F73" s="11">
        <f>LN(DATOS!F74/DATOS!F73)</f>
        <v>6.2515995157922668E-4</v>
      </c>
      <c r="G73" s="11">
        <f>LN(DATOS!G74/DATOS!G73)</f>
        <v>-7.8186609367611026E-3</v>
      </c>
      <c r="H73" s="11">
        <v>-1.701451972559832</v>
      </c>
      <c r="I73" s="11">
        <v>2.7014519725598318</v>
      </c>
      <c r="J73" s="11">
        <f t="shared" si="1"/>
        <v>-2.218541664316967E-2</v>
      </c>
    </row>
    <row r="74" spans="1:10" x14ac:dyDescent="0.35">
      <c r="A74" s="31">
        <v>43885</v>
      </c>
      <c r="B74" s="11">
        <f>LN(DATOS!B75/DATOS!B74)</f>
        <v>1.1136723090921244E-2</v>
      </c>
      <c r="C74" s="11">
        <f>LN(DATOS!C75/DATOS!C74)</f>
        <v>-4.6053366092432074E-2</v>
      </c>
      <c r="D74" s="11">
        <f>LN(DATOS!D75/DATOS!D74)</f>
        <v>-3.4411619282469941E-2</v>
      </c>
      <c r="E74" s="11">
        <f>LN(DATOS!E75/DATOS!E74)</f>
        <v>-3.4916643001510921E-2</v>
      </c>
      <c r="F74" s="11">
        <f>LN(DATOS!F75/DATOS!F74)</f>
        <v>-2.2218516803410505E-2</v>
      </c>
      <c r="G74" s="11">
        <f>LN(DATOS!G75/DATOS!G74)</f>
        <v>-3.6230519781984896E-2</v>
      </c>
      <c r="H74" s="11">
        <v>-1.701451972559832</v>
      </c>
      <c r="I74" s="11">
        <v>2.7014519725598318</v>
      </c>
      <c r="J74" s="11">
        <f t="shared" si="1"/>
        <v>-6.0071269889394527E-2</v>
      </c>
    </row>
    <row r="75" spans="1:10" x14ac:dyDescent="0.35">
      <c r="A75" s="31">
        <v>43886</v>
      </c>
      <c r="B75" s="11">
        <f>LN(DATOS!B76/DATOS!B75)</f>
        <v>6.0774986205543047E-3</v>
      </c>
      <c r="C75" s="11">
        <f>LN(DATOS!C76/DATOS!C75)</f>
        <v>-1.9875352738175658E-2</v>
      </c>
      <c r="D75" s="11">
        <f>LN(DATOS!D76/DATOS!D75)</f>
        <v>-6.5307536819772423E-3</v>
      </c>
      <c r="E75" s="11">
        <f>LN(DATOS!E76/DATOS!E75)</f>
        <v>-1.3797854117621442E-2</v>
      </c>
      <c r="F75" s="11">
        <f>LN(DATOS!F76/DATOS!F75)</f>
        <v>-1.7784426366596353E-2</v>
      </c>
      <c r="G75" s="11">
        <f>LN(DATOS!G76/DATOS!G75)</f>
        <v>-3.1957911921397388E-2</v>
      </c>
      <c r="H75" s="11">
        <v>-1.701451972559832</v>
      </c>
      <c r="I75" s="11">
        <v>2.7014519725598318</v>
      </c>
      <c r="J75" s="11">
        <f t="shared" si="1"/>
        <v>-5.6073416876661883E-2</v>
      </c>
    </row>
    <row r="76" spans="1:10" x14ac:dyDescent="0.35">
      <c r="A76" s="31">
        <v>43887</v>
      </c>
      <c r="B76" s="11">
        <f>LN(DATOS!B77/DATOS!B76)</f>
        <v>1.082740276403529E-2</v>
      </c>
      <c r="C76" s="11">
        <f>LN(DATOS!C77/DATOS!C76)</f>
        <v>2.1828726534974256E-3</v>
      </c>
      <c r="D76" s="11">
        <f>LN(DATOS!D77/DATOS!D76)</f>
        <v>-7.1087087708756602E-3</v>
      </c>
      <c r="E76" s="11">
        <f>LN(DATOS!E77/DATOS!E76)</f>
        <v>1.3010275417532914E-2</v>
      </c>
      <c r="F76" s="11">
        <f>LN(DATOS!F77/DATOS!F76)</f>
        <v>-7.1902336616975482E-3</v>
      </c>
      <c r="G76" s="11">
        <f>LN(DATOS!G77/DATOS!G76)</f>
        <v>-4.580760699971217E-3</v>
      </c>
      <c r="H76" s="11">
        <v>-1.701451972559832</v>
      </c>
      <c r="I76" s="11">
        <v>2.7014519725598318</v>
      </c>
      <c r="J76" s="11">
        <f t="shared" si="1"/>
        <v>-1.4086778190040318E-4</v>
      </c>
    </row>
    <row r="77" spans="1:10" x14ac:dyDescent="0.35">
      <c r="A77" s="31">
        <v>43888</v>
      </c>
      <c r="B77" s="11">
        <f>LN(DATOS!B78/DATOS!B77)</f>
        <v>-1.669829610014429E-3</v>
      </c>
      <c r="C77" s="11">
        <f>LN(DATOS!C78/DATOS!C77)</f>
        <v>-3.8511010679813905E-2</v>
      </c>
      <c r="D77" s="11">
        <f>LN(DATOS!D78/DATOS!D77)</f>
        <v>-1.3104855196210342E-2</v>
      </c>
      <c r="E77" s="11">
        <f>LN(DATOS!E78/DATOS!E77)</f>
        <v>-4.0180840289828164E-2</v>
      </c>
      <c r="F77" s="11">
        <f>LN(DATOS!F78/DATOS!F77)</f>
        <v>-2.6793074685935961E-2</v>
      </c>
      <c r="G77" s="11">
        <f>LN(DATOS!G78/DATOS!G77)</f>
        <v>-4.5184228318116644E-2</v>
      </c>
      <c r="H77" s="11">
        <v>-1.701451972559832</v>
      </c>
      <c r="I77" s="11">
        <v>2.7014519725598318</v>
      </c>
      <c r="J77" s="11">
        <f t="shared" si="1"/>
        <v>-7.6475892943241364E-2</v>
      </c>
    </row>
    <row r="78" spans="1:10" x14ac:dyDescent="0.35">
      <c r="A78" s="31">
        <v>43889</v>
      </c>
      <c r="B78" s="11">
        <f>LN(DATOS!B79/DATOS!B78)</f>
        <v>3.697093864255829E-3</v>
      </c>
      <c r="C78" s="11">
        <f>LN(DATOS!C79/DATOS!C78)</f>
        <v>1.4232886346907945E-2</v>
      </c>
      <c r="D78" s="11">
        <f>LN(DATOS!D79/DATOS!D78)</f>
        <v>-2.5331095460709514E-3</v>
      </c>
      <c r="E78" s="11">
        <f>LN(DATOS!E79/DATOS!E78)</f>
        <v>1.7929980211163838E-2</v>
      </c>
      <c r="F78" s="11">
        <f>LN(DATOS!F79/DATOS!F78)</f>
        <v>-6.8276491812603105E-3</v>
      </c>
      <c r="G78" s="11">
        <f>LN(DATOS!G79/DATOS!G78)</f>
        <v>-1.396307076868874E-2</v>
      </c>
      <c r="H78" s="11">
        <v>-1.701451972559832</v>
      </c>
      <c r="I78" s="11">
        <v>2.7014519725598318</v>
      </c>
      <c r="J78" s="11">
        <f t="shared" si="1"/>
        <v>-2.6103647903664848E-2</v>
      </c>
    </row>
    <row r="79" spans="1:10" x14ac:dyDescent="0.35">
      <c r="A79" s="31">
        <v>43892</v>
      </c>
      <c r="B79" s="11">
        <f>LN(DATOS!B80/DATOS!B79)</f>
        <v>1.2387399747943338E-2</v>
      </c>
      <c r="C79" s="11">
        <f>LN(DATOS!C80/DATOS!C79)</f>
        <v>2.0416748729622316E-2</v>
      </c>
      <c r="D79" s="11">
        <f>LN(DATOS!D80/DATOS!D79)</f>
        <v>4.1169887172062276E-2</v>
      </c>
      <c r="E79" s="11">
        <f>LN(DATOS!E80/DATOS!E79)</f>
        <v>3.2804148477565472E-2</v>
      </c>
      <c r="F79" s="11">
        <f>LN(DATOS!F80/DATOS!F79)</f>
        <v>2.0192662849293493E-2</v>
      </c>
      <c r="G79" s="11">
        <f>LN(DATOS!G80/DATOS!G79)</f>
        <v>4.9670328483372654E-2</v>
      </c>
      <c r="H79" s="11">
        <v>-1.701451972559832</v>
      </c>
      <c r="I79" s="11">
        <v>2.7014519725598318</v>
      </c>
      <c r="J79" s="11">
        <f t="shared" si="1"/>
        <v>9.9825160822935813E-2</v>
      </c>
    </row>
    <row r="80" spans="1:10" x14ac:dyDescent="0.35">
      <c r="A80" s="31">
        <v>43893</v>
      </c>
      <c r="B80" s="11">
        <f>LN(DATOS!B81/DATOS!B80)</f>
        <v>1.9335200149504673E-2</v>
      </c>
      <c r="C80" s="11">
        <f>LN(DATOS!C81/DATOS!C80)</f>
        <v>-5.5201955812742474E-2</v>
      </c>
      <c r="D80" s="11">
        <f>LN(DATOS!D81/DATOS!D80)</f>
        <v>7.1025619288027746E-3</v>
      </c>
      <c r="E80" s="11">
        <f>LN(DATOS!E81/DATOS!E80)</f>
        <v>-3.586675566323802E-2</v>
      </c>
      <c r="F80" s="11">
        <f>LN(DATOS!F81/DATOS!F80)</f>
        <v>7.2073460162464425E-3</v>
      </c>
      <c r="G80" s="11">
        <f>LN(DATOS!G81/DATOS!G80)</f>
        <v>-2.9872964295667694E-2</v>
      </c>
      <c r="H80" s="11">
        <v>-1.701451972559832</v>
      </c>
      <c r="I80" s="11">
        <v>2.7014519725598318</v>
      </c>
      <c r="J80" s="11">
        <f t="shared" si="1"/>
        <v>-9.2963331419004674E-2</v>
      </c>
    </row>
    <row r="81" spans="1:10" x14ac:dyDescent="0.35">
      <c r="A81" s="31">
        <v>43894</v>
      </c>
      <c r="B81" s="11">
        <f>LN(DATOS!B82/DATOS!B81)</f>
        <v>-3.9265905622764405E-3</v>
      </c>
      <c r="C81" s="11">
        <f>LN(DATOS!C82/DATOS!C81)</f>
        <v>3.1089468512341956E-2</v>
      </c>
      <c r="D81" s="11">
        <f>LN(DATOS!D82/DATOS!D81)</f>
        <v>1.2522811230005858E-2</v>
      </c>
      <c r="E81" s="11">
        <f>LN(DATOS!E82/DATOS!E81)</f>
        <v>2.7162877950065546E-2</v>
      </c>
      <c r="F81" s="11">
        <f>LN(DATOS!F82/DATOS!F81)</f>
        <v>2.1718230620561024E-2</v>
      </c>
      <c r="G81" s="11">
        <f>LN(DATOS!G82/DATOS!G81)</f>
        <v>4.428142888327502E-2</v>
      </c>
      <c r="H81" s="11">
        <v>-1.701451972559832</v>
      </c>
      <c r="I81" s="11">
        <v>2.7014519725598318</v>
      </c>
      <c r="J81" s="11">
        <f t="shared" si="1"/>
        <v>8.2671627074628315E-2</v>
      </c>
    </row>
    <row r="82" spans="1:10" x14ac:dyDescent="0.35">
      <c r="A82" s="31">
        <v>43895</v>
      </c>
      <c r="B82" s="11">
        <f>LN(DATOS!B83/DATOS!B82)</f>
        <v>-2.1282311229032874E-2</v>
      </c>
      <c r="C82" s="11">
        <f>LN(DATOS!C83/DATOS!C82)</f>
        <v>-3.4970252803030295E-2</v>
      </c>
      <c r="D82" s="11">
        <f>LN(DATOS!D83/DATOS!D82)</f>
        <v>-2.0495027865261993E-2</v>
      </c>
      <c r="E82" s="11">
        <f>LN(DATOS!E83/DATOS!E82)</f>
        <v>-5.6252564032063225E-2</v>
      </c>
      <c r="F82" s="11">
        <f>LN(DATOS!F83/DATOS!F82)</f>
        <v>-2.4722122682663421E-2</v>
      </c>
      <c r="G82" s="11">
        <f>LN(DATOS!G83/DATOS!G82)</f>
        <v>-3.6446097665541605E-2</v>
      </c>
      <c r="H82" s="11">
        <v>-1.701451972559832</v>
      </c>
      <c r="I82" s="11">
        <v>2.7014519725598318</v>
      </c>
      <c r="J82" s="11">
        <f t="shared" si="1"/>
        <v>-5.6393878026401806E-2</v>
      </c>
    </row>
    <row r="83" spans="1:10" x14ac:dyDescent="0.35">
      <c r="A83" s="31">
        <v>43896</v>
      </c>
      <c r="B83" s="11">
        <f>LN(DATOS!B84/DATOS!B83)</f>
        <v>1.2870760817693718E-2</v>
      </c>
      <c r="C83" s="11">
        <f>LN(DATOS!C84/DATOS!C83)</f>
        <v>-2.2280188084052206E-2</v>
      </c>
      <c r="D83" s="11">
        <f>LN(DATOS!D84/DATOS!D83)</f>
        <v>5.2185160340106191E-4</v>
      </c>
      <c r="E83" s="11">
        <f>LN(DATOS!E84/DATOS!E83)</f>
        <v>-9.4094272663585807E-3</v>
      </c>
      <c r="F83" s="11">
        <f>LN(DATOS!F84/DATOS!F83)</f>
        <v>-2.2837169624000564E-2</v>
      </c>
      <c r="G83" s="11">
        <f>LN(DATOS!G84/DATOS!G83)</f>
        <v>-9.8681103520018507E-3</v>
      </c>
      <c r="H83" s="11">
        <v>-1.701451972559832</v>
      </c>
      <c r="I83" s="11">
        <v>2.7014519725598318</v>
      </c>
      <c r="J83" s="11">
        <f t="shared" si="1"/>
        <v>1.2198121128585742E-2</v>
      </c>
    </row>
    <row r="84" spans="1:10" x14ac:dyDescent="0.35">
      <c r="A84" s="31">
        <v>43899</v>
      </c>
      <c r="B84" s="11">
        <f>LN(DATOS!B85/DATOS!B84)</f>
        <v>1.403068031237658E-2</v>
      </c>
      <c r="C84" s="11">
        <f>LN(DATOS!C85/DATOS!C84)</f>
        <v>-6.6141196344281658E-2</v>
      </c>
      <c r="D84" s="11">
        <f>LN(DATOS!D85/DATOS!D84)</f>
        <v>-2.9652781514371066E-2</v>
      </c>
      <c r="E84" s="11">
        <f>LN(DATOS!E85/DATOS!E84)</f>
        <v>-5.2110516031905002E-2</v>
      </c>
      <c r="F84" s="11">
        <f>LN(DATOS!F85/DATOS!F84)</f>
        <v>-6.6380943613174356E-2</v>
      </c>
      <c r="G84" s="11">
        <f>LN(DATOS!G85/DATOS!G84)</f>
        <v>-8.105520648507622E-2</v>
      </c>
      <c r="H84" s="11">
        <v>-1.701451972559832</v>
      </c>
      <c r="I84" s="11">
        <v>2.7014519725598318</v>
      </c>
      <c r="J84" s="11">
        <f t="shared" si="1"/>
        <v>-0.10602275999433514</v>
      </c>
    </row>
    <row r="85" spans="1:10" x14ac:dyDescent="0.35">
      <c r="A85" s="31">
        <v>43900</v>
      </c>
      <c r="B85" s="11">
        <f>LN(DATOS!B86/DATOS!B85)</f>
        <v>1.7652903383252826E-2</v>
      </c>
      <c r="C85" s="11">
        <f>LN(DATOS!C86/DATOS!C85)</f>
        <v>4.9997481142792781E-2</v>
      </c>
      <c r="D85" s="11">
        <f>LN(DATOS!D86/DATOS!D85)</f>
        <v>5.3029552091743003E-2</v>
      </c>
      <c r="E85" s="11">
        <f>LN(DATOS!E86/DATOS!E85)</f>
        <v>6.7650384526045354E-2</v>
      </c>
      <c r="F85" s="11">
        <f>LN(DATOS!F86/DATOS!F85)</f>
        <v>2.1327129279909783E-2</v>
      </c>
      <c r="G85" s="11">
        <f>LN(DATOS!G86/DATOS!G85)</f>
        <v>4.7775003351161492E-2</v>
      </c>
      <c r="H85" s="11">
        <v>-1.701451972559832</v>
      </c>
      <c r="I85" s="11">
        <v>2.7014519725598318</v>
      </c>
      <c r="J85" s="11">
        <f t="shared" si="1"/>
        <v>9.2774790859706746E-2</v>
      </c>
    </row>
    <row r="86" spans="1:10" x14ac:dyDescent="0.35">
      <c r="A86" s="31">
        <v>43901</v>
      </c>
      <c r="B86" s="11">
        <f>LN(DATOS!B87/DATOS!B86)</f>
        <v>4.6012865174764078E-2</v>
      </c>
      <c r="C86" s="11">
        <f>LN(DATOS!C87/DATOS!C86)</f>
        <v>-4.5641172439717846E-2</v>
      </c>
      <c r="D86" s="11">
        <f>LN(DATOS!D87/DATOS!D86)</f>
        <v>6.0975974304160784E-3</v>
      </c>
      <c r="E86" s="11">
        <f>LN(DATOS!E87/DATOS!E86)</f>
        <v>3.7169273504634331E-4</v>
      </c>
      <c r="F86" s="11">
        <f>LN(DATOS!F87/DATOS!F86)</f>
        <v>-2.2670842474524774E-2</v>
      </c>
      <c r="G86" s="11">
        <f>LN(DATOS!G87/DATOS!G86)</f>
        <v>-6.0339396078969466E-2</v>
      </c>
      <c r="H86" s="11">
        <v>-1.701451972559832</v>
      </c>
      <c r="I86" s="11">
        <v>2.7014519725598318</v>
      </c>
      <c r="J86" s="11">
        <f t="shared" si="1"/>
        <v>-0.12443063091272766</v>
      </c>
    </row>
    <row r="87" spans="1:10" x14ac:dyDescent="0.35">
      <c r="A87" s="31">
        <v>43902</v>
      </c>
      <c r="B87" s="11">
        <f>LN(DATOS!B88/DATOS!B87)</f>
        <v>-4.0343304580639384E-3</v>
      </c>
      <c r="C87" s="11">
        <f>LN(DATOS!C88/DATOS!C87)</f>
        <v>-9.7209326323671269E-2</v>
      </c>
      <c r="D87" s="11">
        <f>LN(DATOS!D88/DATOS!D87)</f>
        <v>-6.3076107334857731E-2</v>
      </c>
      <c r="E87" s="11">
        <f>LN(DATOS!E88/DATOS!E87)</f>
        <v>-0.10124365678173514</v>
      </c>
      <c r="F87" s="11">
        <f>LN(DATOS!F88/DATOS!F87)</f>
        <v>-5.4234754070899831E-2</v>
      </c>
      <c r="G87" s="11">
        <f>LN(DATOS!G88/DATOS!G87)</f>
        <v>-0.10523218530824884</v>
      </c>
      <c r="H87" s="11">
        <v>-1.701451972559832</v>
      </c>
      <c r="I87" s="11">
        <v>2.7014519725598318</v>
      </c>
      <c r="J87" s="11">
        <f t="shared" si="1"/>
        <v>-0.1920018652825207</v>
      </c>
    </row>
    <row r="88" spans="1:10" x14ac:dyDescent="0.35">
      <c r="A88" s="31">
        <v>43903</v>
      </c>
      <c r="B88" s="11">
        <f>LN(DATOS!B89/DATOS!B88)</f>
        <v>8.8211425762195067E-3</v>
      </c>
      <c r="C88" s="11">
        <f>LN(DATOS!C89/DATOS!C88)</f>
        <v>9.7444225887362734E-2</v>
      </c>
      <c r="D88" s="11">
        <f>LN(DATOS!D89/DATOS!D88)</f>
        <v>1.3399051583707727E-2</v>
      </c>
      <c r="E88" s="11">
        <f>LN(DATOS!E89/DATOS!E88)</f>
        <v>0.10626536846358217</v>
      </c>
      <c r="F88" s="11">
        <f>LN(DATOS!F89/DATOS!F88)</f>
        <v>3.8771388253270041E-2</v>
      </c>
      <c r="G88" s="11">
        <f>LN(DATOS!G89/DATOS!G88)</f>
        <v>8.9501835849032138E-2</v>
      </c>
      <c r="H88" s="11">
        <v>-1.701451972559832</v>
      </c>
      <c r="I88" s="11">
        <v>2.7014519725598318</v>
      </c>
      <c r="J88" s="11">
        <f t="shared" si="1"/>
        <v>0.17581725597968473</v>
      </c>
    </row>
    <row r="89" spans="1:10" x14ac:dyDescent="0.35">
      <c r="A89" s="31">
        <v>43907</v>
      </c>
      <c r="B89" s="11">
        <f>LN(DATOS!B90/DATOS!B89)</f>
        <v>4.3304556007534481E-2</v>
      </c>
      <c r="C89" s="11">
        <f>LN(DATOS!C90/DATOS!C89)</f>
        <v>-0.13068301592470533</v>
      </c>
      <c r="D89" s="11">
        <f>LN(DATOS!D90/DATOS!D89)</f>
        <v>-4.4266280856065973E-2</v>
      </c>
      <c r="E89" s="11">
        <f>LN(DATOS!E90/DATOS!E89)</f>
        <v>-8.737845991717072E-2</v>
      </c>
      <c r="F89" s="11">
        <f>LN(DATOS!F90/DATOS!F89)</f>
        <v>-3.2617843850916518E-2</v>
      </c>
      <c r="G89" s="11">
        <f>LN(DATOS!G90/DATOS!G89)</f>
        <v>-8.7769344817640371E-2</v>
      </c>
      <c r="H89" s="11">
        <v>-1.701451972559832</v>
      </c>
      <c r="I89" s="11">
        <v>2.7014519725598318</v>
      </c>
      <c r="J89" s="11">
        <f t="shared" si="1"/>
        <v>-0.18160697492710814</v>
      </c>
    </row>
    <row r="90" spans="1:10" x14ac:dyDescent="0.35">
      <c r="A90" s="31">
        <v>43908</v>
      </c>
      <c r="B90" s="11">
        <f>LN(DATOS!B91/DATOS!B90)</f>
        <v>-1.0117915927364626E-2</v>
      </c>
      <c r="C90" s="11">
        <f>LN(DATOS!C91/DATOS!C90)</f>
        <v>-1.6600630623688318E-2</v>
      </c>
      <c r="D90" s="11">
        <f>LN(DATOS!D91/DATOS!D90)</f>
        <v>1.7833029775375844E-2</v>
      </c>
      <c r="E90" s="11">
        <f>LN(DATOS!E91/DATOS!E90)</f>
        <v>-2.6718546551052932E-2</v>
      </c>
      <c r="F90" s="11">
        <f>LN(DATOS!F91/DATOS!F90)</f>
        <v>-3.6749516722443774E-2</v>
      </c>
      <c r="G90" s="11">
        <f>LN(DATOS!G91/DATOS!G90)</f>
        <v>-6.5097422065949928E-2</v>
      </c>
      <c r="H90" s="11">
        <v>-1.701451972559832</v>
      </c>
      <c r="I90" s="11">
        <v>2.7014519725598318</v>
      </c>
      <c r="J90" s="11">
        <f t="shared" si="1"/>
        <v>-0.11333002153059785</v>
      </c>
    </row>
    <row r="91" spans="1:10" x14ac:dyDescent="0.35">
      <c r="A91" s="31">
        <v>43909</v>
      </c>
      <c r="B91" s="11">
        <f>LN(DATOS!B92/DATOS!B91)</f>
        <v>5.0181580752478722E-2</v>
      </c>
      <c r="C91" s="11">
        <f>LN(DATOS!C92/DATOS!C91)</f>
        <v>4.1126777940233235E-2</v>
      </c>
      <c r="D91" s="11">
        <f>LN(DATOS!D92/DATOS!D91)</f>
        <v>-2.6963835271496123E-2</v>
      </c>
      <c r="E91" s="11">
        <f>LN(DATOS!E92/DATOS!E91)</f>
        <v>9.1308358692711949E-2</v>
      </c>
      <c r="F91" s="11">
        <f>LN(DATOS!F92/DATOS!F91)</f>
        <v>-1.1011129234339216E-2</v>
      </c>
      <c r="G91" s="11">
        <f>LN(DATOS!G92/DATOS!G91)</f>
        <v>9.4168162492671795E-3</v>
      </c>
      <c r="H91" s="11">
        <v>-1.701451972559832</v>
      </c>
      <c r="I91" s="11">
        <v>2.7014519725598318</v>
      </c>
      <c r="J91" s="11">
        <f t="shared" si="1"/>
        <v>4.4173984387693987E-2</v>
      </c>
    </row>
    <row r="92" spans="1:10" x14ac:dyDescent="0.35">
      <c r="A92" s="31">
        <v>43910</v>
      </c>
      <c r="B92" s="11">
        <f>LN(DATOS!B93/DATOS!B92)</f>
        <v>3.5929509057748339E-2</v>
      </c>
      <c r="C92" s="11">
        <f>LN(DATOS!C93/DATOS!C92)</f>
        <v>-2.2453621044236899E-2</v>
      </c>
      <c r="D92" s="11">
        <f>LN(DATOS!D93/DATOS!D92)</f>
        <v>-4.4400691062026106E-2</v>
      </c>
      <c r="E92" s="11">
        <f>LN(DATOS!E93/DATOS!E92)</f>
        <v>1.3475888013511466E-2</v>
      </c>
      <c r="F92" s="11">
        <f>LN(DATOS!F93/DATOS!F92)</f>
        <v>-2.5187259650267673E-2</v>
      </c>
      <c r="G92" s="11">
        <f>LN(DATOS!G93/DATOS!G92)</f>
        <v>-4.6528095195053153E-2</v>
      </c>
      <c r="H92" s="11">
        <v>-1.701451972559832</v>
      </c>
      <c r="I92" s="11">
        <v>2.7014519725598318</v>
      </c>
      <c r="J92" s="11">
        <f t="shared" si="1"/>
        <v>-8.2838501928803376E-2</v>
      </c>
    </row>
    <row r="93" spans="1:10" x14ac:dyDescent="0.35">
      <c r="A93" s="31">
        <v>43913</v>
      </c>
      <c r="B93" s="11">
        <f>LN(DATOS!B94/DATOS!B93)</f>
        <v>7.7520414214644799E-3</v>
      </c>
      <c r="C93" s="11">
        <f>LN(DATOS!C94/DATOS!C93)</f>
        <v>-1.0945883647954851E-2</v>
      </c>
      <c r="D93" s="11">
        <f>LN(DATOS!D94/DATOS!D93)</f>
        <v>8.3795840023142172E-3</v>
      </c>
      <c r="E93" s="11">
        <f>LN(DATOS!E94/DATOS!E93)</f>
        <v>-3.1938422264904051E-3</v>
      </c>
      <c r="F93" s="11">
        <f>LN(DATOS!F94/DATOS!F93)</f>
        <v>-3.8833394819185754E-2</v>
      </c>
      <c r="G93" s="11">
        <f>LN(DATOS!G94/DATOS!G93)</f>
        <v>-3.0826577214625544E-2</v>
      </c>
      <c r="H93" s="11">
        <v>-1.701451972559832</v>
      </c>
      <c r="I93" s="11">
        <v>2.7014519725598318</v>
      </c>
      <c r="J93" s="11">
        <f t="shared" si="1"/>
        <v>-1.7203361607419781E-2</v>
      </c>
    </row>
    <row r="94" spans="1:10" x14ac:dyDescent="0.35">
      <c r="A94" s="31">
        <v>43914</v>
      </c>
      <c r="B94" s="11">
        <f>LN(DATOS!B95/DATOS!B94)</f>
        <v>1.016637672861426E-3</v>
      </c>
      <c r="C94" s="11">
        <f>LN(DATOS!C95/DATOS!C94)</f>
        <v>8.3392347030861222E-2</v>
      </c>
      <c r="D94" s="11">
        <f>LN(DATOS!D95/DATOS!D94)</f>
        <v>3.6956739653734992E-2</v>
      </c>
      <c r="E94" s="11">
        <f>LN(DATOS!E95/DATOS!E94)</f>
        <v>8.4408984703722489E-2</v>
      </c>
      <c r="F94" s="11">
        <f>LN(DATOS!F95/DATOS!F94)</f>
        <v>4.1805948897861454E-2</v>
      </c>
      <c r="G94" s="11">
        <f>LN(DATOS!G95/DATOS!G94)</f>
        <v>0.1076432789256898</v>
      </c>
      <c r="H94" s="11">
        <v>-1.701451972559832</v>
      </c>
      <c r="I94" s="11">
        <v>2.7014519725598318</v>
      </c>
      <c r="J94" s="11">
        <f t="shared" si="1"/>
        <v>0.21966233396961099</v>
      </c>
    </row>
    <row r="95" spans="1:10" x14ac:dyDescent="0.35">
      <c r="A95" s="31">
        <v>43915</v>
      </c>
      <c r="B95" s="11">
        <f>LN(DATOS!B96/DATOS!B95)</f>
        <v>3.9318332579241798E-2</v>
      </c>
      <c r="C95" s="11">
        <f>LN(DATOS!C96/DATOS!C95)</f>
        <v>-3.0078808163392163E-2</v>
      </c>
      <c r="D95" s="11">
        <f>LN(DATOS!D96/DATOS!D95)</f>
        <v>2.3656509190725795E-2</v>
      </c>
      <c r="E95" s="11">
        <f>LN(DATOS!E96/DATOS!E95)</f>
        <v>9.2395244158495187E-3</v>
      </c>
      <c r="F95" s="11">
        <f>LN(DATOS!F96/DATOS!F95)</f>
        <v>3.3337301510704222E-2</v>
      </c>
      <c r="G95" s="11">
        <f>LN(DATOS!G96/DATOS!G95)</f>
        <v>2.3656283829948246E-2</v>
      </c>
      <c r="H95" s="11">
        <v>-1.701451972559832</v>
      </c>
      <c r="I95" s="11">
        <v>2.7014519725598318</v>
      </c>
      <c r="J95" s="11">
        <f t="shared" si="1"/>
        <v>7.1844972006393781E-3</v>
      </c>
    </row>
    <row r="96" spans="1:10" x14ac:dyDescent="0.35">
      <c r="A96" s="31">
        <v>43916</v>
      </c>
      <c r="B96" s="11">
        <f>LN(DATOS!B97/DATOS!B96)</f>
        <v>1.6056835871092595E-3</v>
      </c>
      <c r="C96" s="11">
        <f>LN(DATOS!C97/DATOS!C96)</f>
        <v>4.4632592786944945E-2</v>
      </c>
      <c r="D96" s="11">
        <f>LN(DATOS!D97/DATOS!D96)</f>
        <v>-1.7503822804652423E-2</v>
      </c>
      <c r="E96" s="11">
        <f>LN(DATOS!E97/DATOS!E96)</f>
        <v>4.6238276374054275E-2</v>
      </c>
      <c r="F96" s="11">
        <f>LN(DATOS!F97/DATOS!F96)</f>
        <v>4.7687709179585142E-3</v>
      </c>
      <c r="G96" s="11">
        <f>LN(DATOS!G97/DATOS!G96)</f>
        <v>6.180412688250727E-2</v>
      </c>
      <c r="H96" s="11">
        <v>-1.701451972559832</v>
      </c>
      <c r="I96" s="11">
        <v>2.7014519725598318</v>
      </c>
      <c r="J96" s="11">
        <f t="shared" si="1"/>
        <v>0.15884704579404091</v>
      </c>
    </row>
    <row r="97" spans="1:10" x14ac:dyDescent="0.35">
      <c r="A97" s="31">
        <v>43917</v>
      </c>
      <c r="B97" s="11">
        <f>LN(DATOS!B98/DATOS!B97)</f>
        <v>-3.3342290763837462E-2</v>
      </c>
      <c r="C97" s="11">
        <f>LN(DATOS!C98/DATOS!C97)</f>
        <v>-4.0926607714679382E-2</v>
      </c>
      <c r="D97" s="11">
        <f>LN(DATOS!D98/DATOS!D97)</f>
        <v>-8.3996042981051913E-3</v>
      </c>
      <c r="E97" s="11">
        <f>LN(DATOS!E98/DATOS!E97)</f>
        <v>-7.4268898478516879E-2</v>
      </c>
      <c r="F97" s="11">
        <f>LN(DATOS!F98/DATOS!F97)</f>
        <v>-5.4889051473840995E-2</v>
      </c>
      <c r="G97" s="11">
        <f>LN(DATOS!G98/DATOS!G97)</f>
        <v>-4.143667656438909E-2</v>
      </c>
      <c r="H97" s="11">
        <v>-1.701451972559832</v>
      </c>
      <c r="I97" s="11">
        <v>2.7014519725598318</v>
      </c>
      <c r="J97" s="11">
        <f t="shared" si="1"/>
        <v>-1.8548106739087744E-2</v>
      </c>
    </row>
    <row r="98" spans="1:10" x14ac:dyDescent="0.35">
      <c r="A98" s="31">
        <v>43920</v>
      </c>
      <c r="B98" s="11">
        <f>LN(DATOS!B99/DATOS!B98)</f>
        <v>-5.0559596713427531E-2</v>
      </c>
      <c r="C98" s="11">
        <f>LN(DATOS!C99/DATOS!C98)</f>
        <v>5.6779234361595425E-2</v>
      </c>
      <c r="D98" s="11">
        <f>LN(DATOS!D99/DATOS!D98)</f>
        <v>3.3726699802752377E-2</v>
      </c>
      <c r="E98" s="11">
        <f>LN(DATOS!E99/DATOS!E98)</f>
        <v>6.2196376481681442E-3</v>
      </c>
      <c r="F98" s="11">
        <f>LN(DATOS!F99/DATOS!F98)</f>
        <v>1.1779067566468713E-2</v>
      </c>
      <c r="G98" s="11">
        <f>LN(DATOS!G99/DATOS!G98)</f>
        <v>3.1423615930200009E-2</v>
      </c>
      <c r="H98" s="11">
        <v>-1.701451972559832</v>
      </c>
      <c r="I98" s="11">
        <v>2.7014519725598318</v>
      </c>
      <c r="J98" s="11">
        <f t="shared" si="1"/>
        <v>6.4847871493717651E-2</v>
      </c>
    </row>
    <row r="99" spans="1:10" x14ac:dyDescent="0.35">
      <c r="A99" s="31">
        <v>43921</v>
      </c>
      <c r="B99" s="11">
        <f>LN(DATOS!B100/DATOS!B99)</f>
        <v>1.7816696411073696E-2</v>
      </c>
      <c r="C99" s="11">
        <f>LN(DATOS!C100/DATOS!C99)</f>
        <v>5.1089878220085122E-3</v>
      </c>
      <c r="D99" s="11">
        <f>LN(DATOS!D100/DATOS!D99)</f>
        <v>1.0276853848044843E-2</v>
      </c>
      <c r="E99" s="11">
        <f>LN(DATOS!E100/DATOS!E99)</f>
        <v>2.2925684233082388E-2</v>
      </c>
      <c r="F99" s="11">
        <f>LN(DATOS!F100/DATOS!F99)</f>
        <v>1.0313961795263459E-2</v>
      </c>
      <c r="G99" s="11">
        <f>LN(DATOS!G100/DATOS!G99)</f>
        <v>-1.8548329064810576E-2</v>
      </c>
      <c r="H99" s="11">
        <v>-1.701451972559832</v>
      </c>
      <c r="I99" s="11">
        <v>2.7014519725598318</v>
      </c>
      <c r="J99" s="11">
        <f t="shared" si="1"/>
        <v>-6.7656130781279147E-2</v>
      </c>
    </row>
    <row r="100" spans="1:10" x14ac:dyDescent="0.35">
      <c r="A100" s="31">
        <v>43922</v>
      </c>
      <c r="B100" s="11">
        <f>LN(DATOS!B101/DATOS!B100)</f>
        <v>3.235179365081961E-2</v>
      </c>
      <c r="C100" s="11">
        <f>LN(DATOS!C101/DATOS!C100)</f>
        <v>-4.4124785300565003E-2</v>
      </c>
      <c r="D100" s="11">
        <f>LN(DATOS!D101/DATOS!D100)</f>
        <v>6.258264614224524E-3</v>
      </c>
      <c r="E100" s="11">
        <f>LN(DATOS!E101/DATOS!E100)</f>
        <v>-1.1772991649745409E-2</v>
      </c>
      <c r="F100" s="11">
        <f>LN(DATOS!F101/DATOS!F100)</f>
        <v>-2.5281865821035695E-2</v>
      </c>
      <c r="G100" s="11">
        <f>LN(DATOS!G101/DATOS!G100)</f>
        <v>-4.5441096760820691E-2</v>
      </c>
      <c r="H100" s="11">
        <v>-1.701451972559832</v>
      </c>
      <c r="I100" s="11">
        <v>2.7014519725598318</v>
      </c>
      <c r="J100" s="11">
        <f t="shared" si="1"/>
        <v>-7.9741060008607062E-2</v>
      </c>
    </row>
    <row r="101" spans="1:10" x14ac:dyDescent="0.35">
      <c r="A101" s="31">
        <v>43923</v>
      </c>
      <c r="B101" s="11">
        <f>LN(DATOS!B102/DATOS!B101)</f>
        <v>-3.3522083739681657E-2</v>
      </c>
      <c r="C101" s="11">
        <f>LN(DATOS!C102/DATOS!C101)</f>
        <v>-8.8738677561805267E-3</v>
      </c>
      <c r="D101" s="11">
        <f>LN(DATOS!D102/DATOS!D101)</f>
        <v>-1.1834397830610658E-2</v>
      </c>
      <c r="E101" s="11">
        <f>LN(DATOS!E102/DATOS!E101)</f>
        <v>-4.2395951495862116E-2</v>
      </c>
      <c r="F101" s="11">
        <f>LN(DATOS!F102/DATOS!F101)</f>
        <v>-3.0099324028400772E-3</v>
      </c>
      <c r="G101" s="11">
        <f>LN(DATOS!G102/DATOS!G101)</f>
        <v>2.2189934734312102E-2</v>
      </c>
      <c r="H101" s="11">
        <v>-1.701451972559832</v>
      </c>
      <c r="I101" s="11">
        <v>2.7014519725598318</v>
      </c>
      <c r="J101" s="11">
        <f t="shared" si="1"/>
        <v>6.5066298383065366E-2</v>
      </c>
    </row>
    <row r="102" spans="1:10" x14ac:dyDescent="0.35">
      <c r="A102" s="31">
        <v>43924</v>
      </c>
      <c r="B102" s="11">
        <f>LN(DATOS!B103/DATOS!B102)</f>
        <v>4.1989222364399843E-2</v>
      </c>
      <c r="C102" s="11">
        <f>LN(DATOS!C103/DATOS!C102)</f>
        <v>-2.5676149223875924E-2</v>
      </c>
      <c r="D102" s="11">
        <f>LN(DATOS!D103/DATOS!D102)</f>
        <v>-9.4237726133306488E-3</v>
      </c>
      <c r="E102" s="11">
        <f>LN(DATOS!E103/DATOS!E102)</f>
        <v>1.6313073140524024E-2</v>
      </c>
      <c r="F102" s="11">
        <f>LN(DATOS!F103/DATOS!F102)</f>
        <v>-1.5456783186617216E-2</v>
      </c>
      <c r="G102" s="11">
        <f>LN(DATOS!G103/DATOS!G102)</f>
        <v>-1.6998027196095077E-2</v>
      </c>
      <c r="H102" s="11">
        <v>-1.701451972559832</v>
      </c>
      <c r="I102" s="11">
        <v>2.7014519725598318</v>
      </c>
      <c r="J102" s="11">
        <f t="shared" si="1"/>
        <v>-1.9620379856217202E-2</v>
      </c>
    </row>
    <row r="103" spans="1:10" x14ac:dyDescent="0.35">
      <c r="A103" s="31">
        <v>43927</v>
      </c>
      <c r="B103" s="11">
        <f>LN(DATOS!B104/DATOS!B103)</f>
        <v>-1.5765596446727172E-2</v>
      </c>
      <c r="C103" s="11">
        <f>LN(DATOS!C104/DATOS!C103)</f>
        <v>7.1152576485032287E-2</v>
      </c>
      <c r="D103" s="11">
        <f>LN(DATOS!D104/DATOS!D103)</f>
        <v>5.2665548283461648E-3</v>
      </c>
      <c r="E103" s="11">
        <f>LN(DATOS!E104/DATOS!E103)</f>
        <v>5.5386980038305209E-2</v>
      </c>
      <c r="F103" s="11">
        <f>LN(DATOS!F104/DATOS!F103)</f>
        <v>3.8730222539191783E-2</v>
      </c>
      <c r="G103" s="11">
        <f>LN(DATOS!G104/DATOS!G103)</f>
        <v>7.4462338722571825E-2</v>
      </c>
      <c r="H103" s="11">
        <v>-1.701451972559832</v>
      </c>
      <c r="I103" s="11">
        <v>2.7014519725598318</v>
      </c>
      <c r="J103" s="11">
        <f t="shared" si="1"/>
        <v>0.13525881828652087</v>
      </c>
    </row>
    <row r="104" spans="1:10" x14ac:dyDescent="0.35">
      <c r="A104" s="31">
        <v>43928</v>
      </c>
      <c r="B104" s="11">
        <f>LN(DATOS!B105/DATOS!B104)</f>
        <v>2.3979428775454212E-2</v>
      </c>
      <c r="C104" s="11">
        <f>LN(DATOS!C105/DATOS!C104)</f>
        <v>1.9619021220669466E-2</v>
      </c>
      <c r="D104" s="11">
        <f>LN(DATOS!D105/DATOS!D104)</f>
        <v>6.6793751964578062E-3</v>
      </c>
      <c r="E104" s="11">
        <f>LN(DATOS!E105/DATOS!E104)</f>
        <v>4.3598449996123646E-2</v>
      </c>
      <c r="F104" s="11">
        <f>LN(DATOS!F105/DATOS!F104)</f>
        <v>4.201268122724749E-3</v>
      </c>
      <c r="G104" s="11">
        <f>LN(DATOS!G105/DATOS!G104)</f>
        <v>-1.152819013578244E-3</v>
      </c>
      <c r="H104" s="11">
        <v>-1.701451972559832</v>
      </c>
      <c r="I104" s="11">
        <v>2.7014519725598318</v>
      </c>
      <c r="J104" s="11">
        <f t="shared" si="1"/>
        <v>-1.0262541132898192E-2</v>
      </c>
    </row>
    <row r="105" spans="1:10" x14ac:dyDescent="0.35">
      <c r="A105" s="31">
        <v>43929</v>
      </c>
      <c r="B105" s="11">
        <f>LN(DATOS!B106/DATOS!B105)</f>
        <v>-1.7414794114077134E-4</v>
      </c>
      <c r="C105" s="11">
        <f>LN(DATOS!C106/DATOS!C105)</f>
        <v>3.1770892176010132E-2</v>
      </c>
      <c r="D105" s="11">
        <f>LN(DATOS!D106/DATOS!D105)</f>
        <v>1.5177420980679654E-2</v>
      </c>
      <c r="E105" s="11">
        <f>LN(DATOS!E106/DATOS!E105)</f>
        <v>3.1596744234869453E-2</v>
      </c>
      <c r="F105" s="11">
        <f>LN(DATOS!F106/DATOS!F105)</f>
        <v>1.2004691305507191E-3</v>
      </c>
      <c r="G105" s="11">
        <f>LN(DATOS!G106/DATOS!G105)</f>
        <v>3.3839393781439825E-2</v>
      </c>
      <c r="H105" s="11">
        <v>-1.701451972559832</v>
      </c>
      <c r="I105" s="11">
        <v>2.7014519725598318</v>
      </c>
      <c r="J105" s="11">
        <f t="shared" si="1"/>
        <v>8.9372956510926818E-2</v>
      </c>
    </row>
    <row r="106" spans="1:10" x14ac:dyDescent="0.35">
      <c r="A106" s="31">
        <v>43934</v>
      </c>
      <c r="B106" s="11">
        <f>LN(DATOS!B107/DATOS!B106)</f>
        <v>-2.6708860422423115E-2</v>
      </c>
      <c r="C106" s="11">
        <f>LN(DATOS!C107/DATOS!C106)</f>
        <v>2.9220177875884865E-3</v>
      </c>
      <c r="D106" s="11">
        <f>LN(DATOS!D107/DATOS!D106)</f>
        <v>1.7217545761596273E-2</v>
      </c>
      <c r="E106" s="11">
        <f>LN(DATOS!E107/DATOS!E106)</f>
        <v>-2.3786842634834757E-2</v>
      </c>
      <c r="F106" s="11">
        <f>LN(DATOS!F107/DATOS!F106)</f>
        <v>1.3266744093378346E-3</v>
      </c>
      <c r="G106" s="11">
        <f>LN(DATOS!G107/DATOS!G106)</f>
        <v>-1.828142972778333E-3</v>
      </c>
      <c r="H106" s="11">
        <v>-1.701451972559832</v>
      </c>
      <c r="I106" s="11">
        <v>2.7014519725598318</v>
      </c>
      <c r="J106" s="11">
        <f t="shared" si="1"/>
        <v>-7.1959132306459311E-3</v>
      </c>
    </row>
    <row r="107" spans="1:10" x14ac:dyDescent="0.35">
      <c r="A107" s="31">
        <v>43935</v>
      </c>
      <c r="B107" s="11">
        <f>LN(DATOS!B108/DATOS!B107)</f>
        <v>2.2313971275083519E-3</v>
      </c>
      <c r="C107" s="11">
        <f>LN(DATOS!C108/DATOS!C107)</f>
        <v>1.9152926171707402E-2</v>
      </c>
      <c r="D107" s="11">
        <f>LN(DATOS!D108/DATOS!D107)</f>
        <v>-2.7727997699293853E-2</v>
      </c>
      <c r="E107" s="11">
        <f>LN(DATOS!E108/DATOS!E107)</f>
        <v>2.1384323299215639E-2</v>
      </c>
      <c r="F107" s="11">
        <f>LN(DATOS!F108/DATOS!F107)</f>
        <v>3.8269547977578828E-3</v>
      </c>
      <c r="G107" s="11">
        <f>LN(DATOS!G108/DATOS!G107)</f>
        <v>2.3616813104540699E-2</v>
      </c>
      <c r="H107" s="11">
        <v>-1.701451972559832</v>
      </c>
      <c r="I107" s="11">
        <v>2.7014519725598318</v>
      </c>
      <c r="J107" s="11">
        <f t="shared" si="1"/>
        <v>5.7288306557295894E-2</v>
      </c>
    </row>
    <row r="108" spans="1:10" x14ac:dyDescent="0.35">
      <c r="A108" s="31">
        <v>43936</v>
      </c>
      <c r="B108" s="11">
        <f>LN(DATOS!B109/DATOS!B108)</f>
        <v>-1.4625473931062859E-2</v>
      </c>
      <c r="C108" s="11">
        <f>LN(DATOS!C109/DATOS!C108)</f>
        <v>-6.7579071368753119E-3</v>
      </c>
      <c r="D108" s="11">
        <f>LN(DATOS!D109/DATOS!D108)</f>
        <v>-2.5207633296894631E-2</v>
      </c>
      <c r="E108" s="11">
        <f>LN(DATOS!E109/DATOS!E108)</f>
        <v>-2.1383381067938228E-2</v>
      </c>
      <c r="F108" s="11">
        <f>LN(DATOS!F109/DATOS!F108)</f>
        <v>-2.5981962516041693E-2</v>
      </c>
      <c r="G108" s="11">
        <f>LN(DATOS!G109/DATOS!G108)</f>
        <v>-1.8772799391634561E-2</v>
      </c>
      <c r="H108" s="11">
        <v>-1.701451972559832</v>
      </c>
      <c r="I108" s="11">
        <v>2.7014519725598318</v>
      </c>
      <c r="J108" s="11">
        <f t="shared" si="1"/>
        <v>-6.5067545731064408E-3</v>
      </c>
    </row>
    <row r="109" spans="1:10" x14ac:dyDescent="0.35">
      <c r="A109" s="31">
        <v>43937</v>
      </c>
      <c r="B109" s="11">
        <f>LN(DATOS!B110/DATOS!B109)</f>
        <v>-7.5337725695657724E-3</v>
      </c>
      <c r="C109" s="11">
        <f>LN(DATOS!C110/DATOS!C109)</f>
        <v>-4.0767906413907524E-3</v>
      </c>
      <c r="D109" s="11">
        <f>LN(DATOS!D110/DATOS!D109)</f>
        <v>1.2592563329514824E-2</v>
      </c>
      <c r="E109" s="11">
        <f>LN(DATOS!E110/DATOS!E109)</f>
        <v>-1.1610563210956425E-2</v>
      </c>
      <c r="F109" s="11">
        <f>LN(DATOS!F110/DATOS!F109)</f>
        <v>-2.8244727066764597E-3</v>
      </c>
      <c r="G109" s="11">
        <f>LN(DATOS!G110/DATOS!G109)</f>
        <v>1.417034302103169E-3</v>
      </c>
      <c r="H109" s="11">
        <v>-1.701451972559832</v>
      </c>
      <c r="I109" s="11">
        <v>2.7014519725598318</v>
      </c>
      <c r="J109" s="11">
        <f t="shared" si="1"/>
        <v>8.6337547688176211E-3</v>
      </c>
    </row>
    <row r="110" spans="1:10" x14ac:dyDescent="0.35">
      <c r="A110" s="31">
        <v>43938</v>
      </c>
      <c r="B110" s="11">
        <f>LN(DATOS!B111/DATOS!B110)</f>
        <v>2.3113445046310393E-2</v>
      </c>
      <c r="C110" s="11">
        <f>LN(DATOS!C111/DATOS!C110)</f>
        <v>1.6822276121122831E-2</v>
      </c>
      <c r="D110" s="11">
        <f>LN(DATOS!D111/DATOS!D110)</f>
        <v>4.9359947523925439E-2</v>
      </c>
      <c r="E110" s="11">
        <f>LN(DATOS!E111/DATOS!E110)</f>
        <v>3.9935721167433227E-2</v>
      </c>
      <c r="F110" s="11">
        <f>LN(DATOS!F111/DATOS!F110)</f>
        <v>2.8711771644128182E-2</v>
      </c>
      <c r="G110" s="11">
        <f>LN(DATOS!G111/DATOS!G110)</f>
        <v>2.9504360280338156E-2</v>
      </c>
      <c r="H110" s="11">
        <v>-1.701451972559832</v>
      </c>
      <c r="I110" s="11">
        <v>2.7014519725598318</v>
      </c>
      <c r="J110" s="11">
        <f t="shared" si="1"/>
        <v>3.0852911778846116E-2</v>
      </c>
    </row>
    <row r="111" spans="1:10" x14ac:dyDescent="0.35">
      <c r="A111" s="31">
        <v>43941</v>
      </c>
      <c r="B111" s="11">
        <f>LN(DATOS!B112/DATOS!B111)</f>
        <v>3.9027225777039567E-3</v>
      </c>
      <c r="C111" s="11">
        <f>LN(DATOS!C112/DATOS!C111)</f>
        <v>-5.5947330225174317E-3</v>
      </c>
      <c r="D111" s="11">
        <f>LN(DATOS!D112/DATOS!D111)</f>
        <v>-9.713798239984462E-3</v>
      </c>
      <c r="E111" s="11">
        <f>LN(DATOS!E112/DATOS!E111)</f>
        <v>-1.6920104448135173E-3</v>
      </c>
      <c r="F111" s="11">
        <f>LN(DATOS!F112/DATOS!F111)</f>
        <v>-7.6869015732112201E-3</v>
      </c>
      <c r="G111" s="11">
        <f>LN(DATOS!G112/DATOS!G111)</f>
        <v>-2.4725192062735761E-2</v>
      </c>
      <c r="H111" s="11">
        <v>-1.701451972559832</v>
      </c>
      <c r="I111" s="11">
        <v>2.7014519725598318</v>
      </c>
      <c r="J111" s="11">
        <f t="shared" si="1"/>
        <v>-5.3715025025184708E-2</v>
      </c>
    </row>
    <row r="112" spans="1:10" x14ac:dyDescent="0.35">
      <c r="A112" s="31">
        <v>43942</v>
      </c>
      <c r="B112" s="11">
        <f>LN(DATOS!B113/DATOS!B112)</f>
        <v>-1.2828842984645344E-2</v>
      </c>
      <c r="C112" s="11">
        <f>LN(DATOS!C113/DATOS!C112)</f>
        <v>-4.2637685872111253E-2</v>
      </c>
      <c r="D112" s="11">
        <f>LN(DATOS!D113/DATOS!D112)</f>
        <v>-2.6136123324549149E-2</v>
      </c>
      <c r="E112" s="11">
        <f>LN(DATOS!E113/DATOS!E112)</f>
        <v>-5.5466528856756667E-2</v>
      </c>
      <c r="F112" s="11">
        <f>LN(DATOS!F113/DATOS!F112)</f>
        <v>-1.710683783769254E-2</v>
      </c>
      <c r="G112" s="11">
        <f>LN(DATOS!G113/DATOS!G112)</f>
        <v>-2.7066910205106667E-2</v>
      </c>
      <c r="H112" s="11">
        <v>-1.701451972559832</v>
      </c>
      <c r="I112" s="11">
        <v>2.7014519725598318</v>
      </c>
      <c r="J112" s="11">
        <f t="shared" si="1"/>
        <v>-4.4013494981482104E-2</v>
      </c>
    </row>
    <row r="113" spans="1:10" x14ac:dyDescent="0.35">
      <c r="A113" s="31">
        <v>43943</v>
      </c>
      <c r="B113" s="11">
        <f>LN(DATOS!B114/DATOS!B113)</f>
        <v>4.4459453432247348E-3</v>
      </c>
      <c r="C113" s="11">
        <f>LN(DATOS!C114/DATOS!C113)</f>
        <v>6.5050661990744274E-2</v>
      </c>
      <c r="D113" s="11">
        <f>LN(DATOS!D114/DATOS!D113)</f>
        <v>1.0855236350474426E-2</v>
      </c>
      <c r="E113" s="11">
        <f>LN(DATOS!E114/DATOS!E113)</f>
        <v>6.949660733396891E-2</v>
      </c>
      <c r="F113" s="11">
        <f>LN(DATOS!F114/DATOS!F113)</f>
        <v>9.7355183908570189E-3</v>
      </c>
      <c r="G113" s="11">
        <f>LN(DATOS!G114/DATOS!G113)</f>
        <v>1.9656182512151808E-2</v>
      </c>
      <c r="H113" s="11">
        <v>-1.701451972559832</v>
      </c>
      <c r="I113" s="11">
        <v>2.7014519725598318</v>
      </c>
      <c r="J113" s="11">
        <f t="shared" si="1"/>
        <v>3.6535716050432376E-2</v>
      </c>
    </row>
    <row r="114" spans="1:10" x14ac:dyDescent="0.35">
      <c r="A114" s="31">
        <v>43944</v>
      </c>
      <c r="B114" s="11">
        <f>LN(DATOS!B115/DATOS!B114)</f>
        <v>1.7224397338423864E-2</v>
      </c>
      <c r="C114" s="11">
        <f>LN(DATOS!C115/DATOS!C114)</f>
        <v>1.5514347099516761E-2</v>
      </c>
      <c r="D114" s="11">
        <f>LN(DATOS!D115/DATOS!D114)</f>
        <v>-1.9300099461220611E-2</v>
      </c>
      <c r="E114" s="11">
        <f>LN(DATOS!E115/DATOS!E114)</f>
        <v>3.2738744437940746E-2</v>
      </c>
      <c r="F114" s="11">
        <f>LN(DATOS!F115/DATOS!F114)</f>
        <v>4.8930502090959338E-4</v>
      </c>
      <c r="G114" s="11">
        <f>LN(DATOS!G115/DATOS!G114)</f>
        <v>1.6785935626221402E-3</v>
      </c>
      <c r="H114" s="11">
        <v>-1.701451972559832</v>
      </c>
      <c r="I114" s="11">
        <v>2.7014519725598318</v>
      </c>
      <c r="J114" s="11">
        <f t="shared" si="1"/>
        <v>3.7021108978617587E-3</v>
      </c>
    </row>
    <row r="115" spans="1:10" x14ac:dyDescent="0.35">
      <c r="A115" s="31">
        <v>43945</v>
      </c>
      <c r="B115" s="11">
        <f>LN(DATOS!B116/DATOS!B115)</f>
        <v>6.6717104803304611E-3</v>
      </c>
      <c r="C115" s="11">
        <f>LN(DATOS!C116/DATOS!C115)</f>
        <v>2.633415418214918E-2</v>
      </c>
      <c r="D115" s="11">
        <f>LN(DATOS!D116/DATOS!D115)</f>
        <v>2.8812273586085128E-2</v>
      </c>
      <c r="E115" s="11">
        <f>LN(DATOS!E116/DATOS!E115)</f>
        <v>3.3005864662479838E-2</v>
      </c>
      <c r="F115" s="11">
        <f>LN(DATOS!F116/DATOS!F115)</f>
        <v>1.0060573555516032E-2</v>
      </c>
      <c r="G115" s="11">
        <f>LN(DATOS!G116/DATOS!G115)</f>
        <v>1.0996382950293621E-2</v>
      </c>
      <c r="H115" s="11">
        <v>-1.701451972559832</v>
      </c>
      <c r="I115" s="11">
        <v>2.7014519725598318</v>
      </c>
      <c r="J115" s="11">
        <f t="shared" si="1"/>
        <v>1.2588617690977966E-2</v>
      </c>
    </row>
    <row r="116" spans="1:10" x14ac:dyDescent="0.35">
      <c r="A116" s="31">
        <v>43948</v>
      </c>
      <c r="B116" s="11">
        <f>LN(DATOS!B117/DATOS!B116)</f>
        <v>1.4102454416333621E-3</v>
      </c>
      <c r="C116" s="11">
        <f>LN(DATOS!C117/DATOS!C116)</f>
        <v>-1.3613616780816944E-2</v>
      </c>
      <c r="D116" s="11">
        <f>LN(DATOS!D117/DATOS!D116)</f>
        <v>6.9880992580906107E-3</v>
      </c>
      <c r="E116" s="11">
        <f>LN(DATOS!E117/DATOS!E116)</f>
        <v>-1.2203371339183661E-2</v>
      </c>
      <c r="F116" s="11">
        <f>LN(DATOS!F117/DATOS!F116)</f>
        <v>1.0963233190659765E-2</v>
      </c>
      <c r="G116" s="11">
        <f>LN(DATOS!G117/DATOS!G116)</f>
        <v>1.4966544602815022E-2</v>
      </c>
      <c r="H116" s="11">
        <v>-1.701451972559832</v>
      </c>
      <c r="I116" s="11">
        <v>2.7014519725598318</v>
      </c>
      <c r="J116" s="11">
        <f t="shared" si="1"/>
        <v>2.1777986701797869E-2</v>
      </c>
    </row>
    <row r="117" spans="1:10" x14ac:dyDescent="0.35">
      <c r="A117" s="31">
        <v>43949</v>
      </c>
      <c r="B117" s="11">
        <f>LN(DATOS!B118/DATOS!B117)</f>
        <v>9.5107353141974903E-3</v>
      </c>
      <c r="C117" s="11">
        <f>LN(DATOS!C118/DATOS!C117)</f>
        <v>-2.4784594953952806E-2</v>
      </c>
      <c r="D117" s="11">
        <f>LN(DATOS!D118/DATOS!D117)</f>
        <v>4.4769628260080893E-2</v>
      </c>
      <c r="E117" s="11">
        <f>LN(DATOS!E118/DATOS!E117)</f>
        <v>-1.5273859639755364E-2</v>
      </c>
      <c r="F117" s="11">
        <f>LN(DATOS!F118/DATOS!F117)</f>
        <v>2.4372171697242682E-2</v>
      </c>
      <c r="G117" s="11">
        <f>LN(DATOS!G118/DATOS!G117)</f>
        <v>-1.3363035245648512E-3</v>
      </c>
      <c r="H117" s="11">
        <v>-1.701451972559832</v>
      </c>
      <c r="I117" s="11">
        <v>2.7014519725598318</v>
      </c>
      <c r="J117" s="11">
        <f t="shared" si="1"/>
        <v>-4.5078039402214838E-2</v>
      </c>
    </row>
    <row r="118" spans="1:10" x14ac:dyDescent="0.35">
      <c r="A118" s="31">
        <v>43950</v>
      </c>
      <c r="B118" s="11">
        <f>LN(DATOS!B119/DATOS!B118)</f>
        <v>-3.6614193438263187E-4</v>
      </c>
      <c r="C118" s="11">
        <f>LN(DATOS!C119/DATOS!C118)</f>
        <v>5.9842821068207284E-2</v>
      </c>
      <c r="D118" s="11">
        <f>LN(DATOS!D119/DATOS!D118)</f>
        <v>4.99270044877426E-4</v>
      </c>
      <c r="E118" s="11">
        <f>LN(DATOS!E119/DATOS!E118)</f>
        <v>5.9476679133824588E-2</v>
      </c>
      <c r="F118" s="11">
        <f>LN(DATOS!F119/DATOS!F118)</f>
        <v>2.859255044547547E-2</v>
      </c>
      <c r="G118" s="11">
        <f>LN(DATOS!G119/DATOS!G118)</f>
        <v>2.1845707743765073E-2</v>
      </c>
      <c r="H118" s="11">
        <v>-1.701451972559832</v>
      </c>
      <c r="I118" s="11">
        <v>2.7014519725598318</v>
      </c>
      <c r="J118" s="11">
        <f t="shared" si="1"/>
        <v>1.0366278920389001E-2</v>
      </c>
    </row>
    <row r="119" spans="1:10" x14ac:dyDescent="0.35">
      <c r="A119" s="31">
        <v>43951</v>
      </c>
      <c r="B119" s="11">
        <f>LN(DATOS!B120/DATOS!B119)</f>
        <v>-1.8726150099060014E-2</v>
      </c>
      <c r="C119" s="11">
        <f>LN(DATOS!C120/DATOS!C119)</f>
        <v>5.2757306122523814E-2</v>
      </c>
      <c r="D119" s="11">
        <f>LN(DATOS!D120/DATOS!D119)</f>
        <v>-3.6084108922649884E-2</v>
      </c>
      <c r="E119" s="11">
        <f>LN(DATOS!E120/DATOS!E119)</f>
        <v>3.4031156023463918E-2</v>
      </c>
      <c r="F119" s="11">
        <f>LN(DATOS!F120/DATOS!F119)</f>
        <v>-1.0907645164553547E-2</v>
      </c>
      <c r="G119" s="11">
        <f>LN(DATOS!G120/DATOS!G119)</f>
        <v>-1.1765800995066281E-2</v>
      </c>
      <c r="H119" s="11">
        <v>-1.701451972559832</v>
      </c>
      <c r="I119" s="11">
        <v>2.7014519725598318</v>
      </c>
      <c r="J119" s="11">
        <f t="shared" si="1"/>
        <v>-1.3225911925655889E-2</v>
      </c>
    </row>
    <row r="120" spans="1:10" x14ac:dyDescent="0.35">
      <c r="A120" s="31">
        <v>43955</v>
      </c>
      <c r="B120" s="11">
        <f>LN(DATOS!B121/DATOS!B120)</f>
        <v>-1.6037245119856214E-2</v>
      </c>
      <c r="C120" s="11">
        <f>LN(DATOS!C121/DATOS!C120)</f>
        <v>2.6830662109751124E-3</v>
      </c>
      <c r="D120" s="11">
        <f>LN(DATOS!D121/DATOS!D120)</f>
        <v>-5.8824209373150747E-3</v>
      </c>
      <c r="E120" s="11">
        <f>LN(DATOS!E121/DATOS!E120)</f>
        <v>-1.3354178908881163E-2</v>
      </c>
      <c r="F120" s="11">
        <f>LN(DATOS!F121/DATOS!F120)</f>
        <v>-2.7369305748018934E-3</v>
      </c>
      <c r="G120" s="11">
        <f>LN(DATOS!G121/DATOS!G120)</f>
        <v>-2.478367762071346E-2</v>
      </c>
      <c r="H120" s="11">
        <v>-1.701451972559832</v>
      </c>
      <c r="I120" s="11">
        <v>2.7014519725598318</v>
      </c>
      <c r="J120" s="11">
        <f t="shared" si="1"/>
        <v>-6.2295158870507336E-2</v>
      </c>
    </row>
    <row r="121" spans="1:10" x14ac:dyDescent="0.35">
      <c r="A121" s="31">
        <v>43956</v>
      </c>
      <c r="B121" s="11">
        <f>LN(DATOS!B122/DATOS!B121)</f>
        <v>-3.0003047846666425E-3</v>
      </c>
      <c r="C121" s="11">
        <f>LN(DATOS!C122/DATOS!C121)</f>
        <v>8.7794902987073774E-3</v>
      </c>
      <c r="D121" s="11">
        <f>LN(DATOS!D122/DATOS!D121)</f>
        <v>-1.1518464181329542E-2</v>
      </c>
      <c r="E121" s="11">
        <f>LN(DATOS!E122/DATOS!E121)</f>
        <v>5.7791855140406139E-3</v>
      </c>
      <c r="F121" s="11">
        <f>LN(DATOS!F122/DATOS!F121)</f>
        <v>6.7308302978715592E-3</v>
      </c>
      <c r="G121" s="11">
        <f>LN(DATOS!G122/DATOS!G121)</f>
        <v>5.5982552927373811E-3</v>
      </c>
      <c r="H121" s="11">
        <v>-1.701451972559832</v>
      </c>
      <c r="I121" s="11">
        <v>2.7014519725598318</v>
      </c>
      <c r="J121" s="11">
        <f t="shared" si="1"/>
        <v>3.6712333161798717E-3</v>
      </c>
    </row>
    <row r="122" spans="1:10" x14ac:dyDescent="0.35">
      <c r="A122" s="31">
        <v>43957</v>
      </c>
      <c r="B122" s="11">
        <f>LN(DATOS!B123/DATOS!B122)</f>
        <v>1.8750484652620115E-2</v>
      </c>
      <c r="C122" s="11">
        <f>LN(DATOS!C123/DATOS!C122)</f>
        <v>6.7382166342725381E-3</v>
      </c>
      <c r="D122" s="11">
        <f>LN(DATOS!D123/DATOS!D122)</f>
        <v>2.4962242988781712E-2</v>
      </c>
      <c r="E122" s="11">
        <f>LN(DATOS!E123/DATOS!E122)</f>
        <v>2.5488701286892745E-2</v>
      </c>
      <c r="F122" s="11">
        <f>LN(DATOS!F123/DATOS!F122)</f>
        <v>1.0057945404080179E-2</v>
      </c>
      <c r="G122" s="11">
        <f>LN(DATOS!G123/DATOS!G122)</f>
        <v>-9.1886932921225548E-3</v>
      </c>
      <c r="H122" s="11">
        <v>-1.701451972559832</v>
      </c>
      <c r="I122" s="11">
        <v>2.7014519725598318</v>
      </c>
      <c r="J122" s="11">
        <f t="shared" si="1"/>
        <v>-4.1935924666923086E-2</v>
      </c>
    </row>
    <row r="123" spans="1:10" x14ac:dyDescent="0.35">
      <c r="A123" s="31">
        <v>43958</v>
      </c>
      <c r="B123" s="11">
        <f>LN(DATOS!B124/DATOS!B123)</f>
        <v>-2.2686623864610563E-2</v>
      </c>
      <c r="C123" s="11">
        <f>LN(DATOS!C124/DATOS!C123)</f>
        <v>1.3294427936298307E-2</v>
      </c>
      <c r="D123" s="11">
        <f>LN(DATOS!D124/DATOS!D123)</f>
        <v>-1.5420204867305752E-3</v>
      </c>
      <c r="E123" s="11">
        <f>LN(DATOS!E124/DATOS!E123)</f>
        <v>-9.3921959283123791E-3</v>
      </c>
      <c r="F123" s="11">
        <f>LN(DATOS!F124/DATOS!F123)</f>
        <v>-5.2532708411148644E-3</v>
      </c>
      <c r="G123" s="11">
        <f>LN(DATOS!G124/DATOS!G123)</f>
        <v>8.8872120216335181E-3</v>
      </c>
      <c r="H123" s="11">
        <v>-1.701451972559832</v>
      </c>
      <c r="I123" s="11">
        <v>2.7014519725598318</v>
      </c>
      <c r="J123" s="11">
        <f t="shared" si="1"/>
        <v>3.2946564481405254E-2</v>
      </c>
    </row>
    <row r="124" spans="1:10" x14ac:dyDescent="0.35">
      <c r="A124" s="31">
        <v>43959</v>
      </c>
      <c r="B124" s="11">
        <f>LN(DATOS!B125/DATOS!B124)</f>
        <v>1.9111919079679823E-2</v>
      </c>
      <c r="C124" s="11">
        <f>LN(DATOS!C125/DATOS!C124)</f>
        <v>5.1463062870215738E-3</v>
      </c>
      <c r="D124" s="11">
        <f>LN(DATOS!D125/DATOS!D124)</f>
        <v>4.6189636910966905E-3</v>
      </c>
      <c r="E124" s="11">
        <f>LN(DATOS!E125/DATOS!E124)</f>
        <v>2.4258225366701545E-2</v>
      </c>
      <c r="F124" s="11">
        <f>LN(DATOS!F125/DATOS!F124)</f>
        <v>2.2342052962052779E-2</v>
      </c>
      <c r="G124" s="11">
        <f>LN(DATOS!G125/DATOS!G124)</f>
        <v>1.889523285926106E-2</v>
      </c>
      <c r="H124" s="11">
        <v>-1.701451972559832</v>
      </c>
      <c r="I124" s="11">
        <v>2.7014519725598318</v>
      </c>
      <c r="J124" s="11">
        <f t="shared" si="1"/>
        <v>1.3030633996307196E-2</v>
      </c>
    </row>
    <row r="125" spans="1:10" x14ac:dyDescent="0.35">
      <c r="A125" s="31">
        <v>43962</v>
      </c>
      <c r="B125" s="11">
        <f>LN(DATOS!B126/DATOS!B125)</f>
        <v>-9.8407222198823602E-3</v>
      </c>
      <c r="C125" s="11">
        <f>LN(DATOS!C126/DATOS!C125)</f>
        <v>3.9009614103704842E-3</v>
      </c>
      <c r="D125" s="11">
        <f>LN(DATOS!D126/DATOS!D125)</f>
        <v>-1.1328678625707451E-2</v>
      </c>
      <c r="E125" s="11">
        <f>LN(DATOS!E126/DATOS!E125)</f>
        <v>-5.9397608095119077E-3</v>
      </c>
      <c r="F125" s="11">
        <f>LN(DATOS!F126/DATOS!F125)</f>
        <v>2.1821473143933946E-4</v>
      </c>
      <c r="G125" s="11">
        <f>LN(DATOS!G126/DATOS!G125)</f>
        <v>-4.5035142836197996E-3</v>
      </c>
      <c r="H125" s="11">
        <v>-1.701451972559832</v>
      </c>
      <c r="I125" s="11">
        <v>2.7014519725598318</v>
      </c>
      <c r="J125" s="11">
        <f t="shared" si="1"/>
        <v>-1.2537309430185163E-2</v>
      </c>
    </row>
    <row r="126" spans="1:10" x14ac:dyDescent="0.35">
      <c r="A126" s="31">
        <v>43963</v>
      </c>
      <c r="B126" s="11">
        <f>LN(DATOS!B127/DATOS!B126)</f>
        <v>-1.5744991851943311E-2</v>
      </c>
      <c r="C126" s="11">
        <f>LN(DATOS!C127/DATOS!C126)</f>
        <v>-1.4553210016105192E-2</v>
      </c>
      <c r="D126" s="11">
        <f>LN(DATOS!D127/DATOS!D126)</f>
        <v>7.5667001336893998E-3</v>
      </c>
      <c r="E126" s="11">
        <f>LN(DATOS!E127/DATOS!E126)</f>
        <v>-3.0298201868048442E-2</v>
      </c>
      <c r="F126" s="11">
        <f>LN(DATOS!F127/DATOS!F126)</f>
        <v>-4.5009861537458427E-3</v>
      </c>
      <c r="G126" s="11">
        <f>LN(DATOS!G127/DATOS!G126)</f>
        <v>-1.9056284781231905E-2</v>
      </c>
      <c r="H126" s="11">
        <v>-1.701451972559832</v>
      </c>
      <c r="I126" s="11">
        <v>2.7014519725598318</v>
      </c>
      <c r="J126" s="11">
        <f t="shared" si="1"/>
        <v>-4.382142634216548E-2</v>
      </c>
    </row>
    <row r="127" spans="1:10" x14ac:dyDescent="0.35">
      <c r="A127" s="31">
        <v>43964</v>
      </c>
      <c r="B127" s="11">
        <f>LN(DATOS!B128/DATOS!B127)</f>
        <v>7.9411897497869074E-3</v>
      </c>
      <c r="C127" s="11">
        <f>LN(DATOS!C128/DATOS!C127)</f>
        <v>-2.4085942076427055E-2</v>
      </c>
      <c r="D127" s="11">
        <f>LN(DATOS!D128/DATOS!D127)</f>
        <v>-1.5538916768945614E-2</v>
      </c>
      <c r="E127" s="11">
        <f>LN(DATOS!E128/DATOS!E127)</f>
        <v>-1.6144752326640321E-2</v>
      </c>
      <c r="F127" s="11">
        <f>LN(DATOS!F128/DATOS!F127)</f>
        <v>-2.8930726745456985E-2</v>
      </c>
      <c r="G127" s="11">
        <f>LN(DATOS!G128/DATOS!G127)</f>
        <v>-2.1986776497652755E-2</v>
      </c>
      <c r="H127" s="11">
        <v>-1.701451972559832</v>
      </c>
      <c r="I127" s="11">
        <v>2.7014519725598318</v>
      </c>
      <c r="J127" s="11">
        <f t="shared" si="1"/>
        <v>-1.0171978651168909E-2</v>
      </c>
    </row>
    <row r="128" spans="1:10" x14ac:dyDescent="0.35">
      <c r="A128" s="31">
        <v>43965</v>
      </c>
      <c r="B128" s="11">
        <f>LN(DATOS!B129/DATOS!B128)</f>
        <v>7.4878266292020901E-3</v>
      </c>
      <c r="C128" s="11">
        <f>LN(DATOS!C129/DATOS!C128)</f>
        <v>8.3027933615157489E-3</v>
      </c>
      <c r="D128" s="11">
        <f>LN(DATOS!D129/DATOS!D128)</f>
        <v>-1.3136220357981199E-2</v>
      </c>
      <c r="E128" s="11">
        <f>LN(DATOS!E129/DATOS!E128)</f>
        <v>1.5790619990717871E-2</v>
      </c>
      <c r="F128" s="11">
        <f>LN(DATOS!F129/DATOS!F128)</f>
        <v>-8.2895903282964502E-3</v>
      </c>
      <c r="G128" s="11">
        <f>LN(DATOS!G129/DATOS!G128)</f>
        <v>1.6102011574853553E-2</v>
      </c>
      <c r="H128" s="11">
        <v>-1.701451972559832</v>
      </c>
      <c r="I128" s="11">
        <v>2.7014519725598318</v>
      </c>
      <c r="J128" s="11">
        <f t="shared" si="1"/>
        <v>5.7603150746862272E-2</v>
      </c>
    </row>
    <row r="129" spans="1:10" x14ac:dyDescent="0.35">
      <c r="A129" s="31">
        <v>43966</v>
      </c>
      <c r="B129" s="11">
        <f>LN(DATOS!B130/DATOS!B129)</f>
        <v>6.738525291097538E-3</v>
      </c>
      <c r="C129" s="11">
        <f>LN(DATOS!C130/DATOS!C129)</f>
        <v>1.9488787330436377E-2</v>
      </c>
      <c r="D129" s="11">
        <f>LN(DATOS!D130/DATOS!D129)</f>
        <v>-1.2239681824630139E-2</v>
      </c>
      <c r="E129" s="11">
        <f>LN(DATOS!E130/DATOS!E129)</f>
        <v>2.6227312621533966E-2</v>
      </c>
      <c r="F129" s="11">
        <f>LN(DATOS!F130/DATOS!F129)</f>
        <v>-1.1221041869917773E-2</v>
      </c>
      <c r="G129" s="11">
        <f>LN(DATOS!G130/DATOS!G129)</f>
        <v>2.539807460007508E-3</v>
      </c>
      <c r="H129" s="11">
        <v>-1.701451972559832</v>
      </c>
      <c r="I129" s="11">
        <v>2.7014519725598318</v>
      </c>
      <c r="J129" s="11">
        <f t="shared" si="1"/>
        <v>2.5953231696507519E-2</v>
      </c>
    </row>
    <row r="130" spans="1:10" x14ac:dyDescent="0.35">
      <c r="A130" s="31">
        <v>43969</v>
      </c>
      <c r="B130" s="11">
        <f>LN(DATOS!B131/DATOS!B130)</f>
        <v>2.4545153725683941E-3</v>
      </c>
      <c r="C130" s="11">
        <f>LN(DATOS!C131/DATOS!C130)</f>
        <v>1.0894521233444626E-2</v>
      </c>
      <c r="D130" s="11">
        <f>LN(DATOS!D131/DATOS!D130)</f>
        <v>4.2797664577229194E-2</v>
      </c>
      <c r="E130" s="11">
        <f>LN(DATOS!E131/DATOS!E130)</f>
        <v>1.3349036606012827E-2</v>
      </c>
      <c r="F130" s="11">
        <f>LN(DATOS!F131/DATOS!F130)</f>
        <v>3.9043286821343837E-2</v>
      </c>
      <c r="G130" s="11">
        <f>LN(DATOS!G131/DATOS!G130)</f>
        <v>3.7779826063867171E-2</v>
      </c>
      <c r="H130" s="11">
        <v>-1.701451972559832</v>
      </c>
      <c r="I130" s="11">
        <v>2.7014519725598318</v>
      </c>
      <c r="J130" s="11">
        <f t="shared" si="1"/>
        <v>3.5630108265806551E-2</v>
      </c>
    </row>
    <row r="131" spans="1:10" x14ac:dyDescent="0.35">
      <c r="A131" s="31">
        <v>43970</v>
      </c>
      <c r="B131" s="11">
        <f>LN(DATOS!B132/DATOS!B131)</f>
        <v>-1.297168439126979E-2</v>
      </c>
      <c r="C131" s="11">
        <f>LN(DATOS!C132/DATOS!C131)</f>
        <v>1.7160431986879703E-2</v>
      </c>
      <c r="D131" s="11">
        <f>LN(DATOS!D132/DATOS!D131)</f>
        <v>-3.5861225956493326E-2</v>
      </c>
      <c r="E131" s="11">
        <f>LN(DATOS!E132/DATOS!E131)</f>
        <v>4.1887475956098258E-3</v>
      </c>
      <c r="F131" s="11">
        <f>LN(DATOS!F132/DATOS!F131)</f>
        <v>-3.4273459231448679E-2</v>
      </c>
      <c r="G131" s="11">
        <f>LN(DATOS!G132/DATOS!G131)</f>
        <v>-1.6003453483876273E-2</v>
      </c>
      <c r="H131" s="11">
        <v>-1.701451972559832</v>
      </c>
      <c r="I131" s="11">
        <v>2.7014519725598318</v>
      </c>
      <c r="J131" s="11">
        <f t="shared" ref="J131:J194" si="2">SUMPRODUCT(F131:G131,H131:I131)</f>
        <v>1.5082083834010267E-2</v>
      </c>
    </row>
    <row r="132" spans="1:10" x14ac:dyDescent="0.35">
      <c r="A132" s="31">
        <v>43971</v>
      </c>
      <c r="B132" s="11">
        <f>LN(DATOS!B133/DATOS!B132)</f>
        <v>-1.4920001249165565E-2</v>
      </c>
      <c r="C132" s="11">
        <f>LN(DATOS!C133/DATOS!C132)</f>
        <v>5.860464173699053E-2</v>
      </c>
      <c r="D132" s="11">
        <f>LN(DATOS!D133/DATOS!D132)</f>
        <v>-1.5963803052802391E-3</v>
      </c>
      <c r="E132" s="11">
        <f>LN(DATOS!E133/DATOS!E132)</f>
        <v>4.3684640487824944E-2</v>
      </c>
      <c r="F132" s="11">
        <f>LN(DATOS!F133/DATOS!F132)</f>
        <v>4.5887868969179454E-3</v>
      </c>
      <c r="G132" s="11">
        <f>LN(DATOS!G133/DATOS!G132)</f>
        <v>1.5130265608902304E-2</v>
      </c>
      <c r="H132" s="11">
        <v>-1.701451972559832</v>
      </c>
      <c r="I132" s="11">
        <v>2.7014519725598318</v>
      </c>
      <c r="J132" s="11">
        <f t="shared" si="2"/>
        <v>3.3066085357105562E-2</v>
      </c>
    </row>
    <row r="133" spans="1:10" x14ac:dyDescent="0.35">
      <c r="A133" s="31">
        <v>43972</v>
      </c>
      <c r="B133" s="11">
        <f>LN(DATOS!B134/DATOS!B133)</f>
        <v>-3.8131149976557674E-5</v>
      </c>
      <c r="C133" s="11">
        <f>LN(DATOS!C134/DATOS!C133)</f>
        <v>6.1557243106856356E-3</v>
      </c>
      <c r="D133" s="11">
        <f>LN(DATOS!D134/DATOS!D133)</f>
        <v>-8.7368170541336897E-3</v>
      </c>
      <c r="E133" s="11">
        <f>LN(DATOS!E134/DATOS!E133)</f>
        <v>6.1175931607090886E-3</v>
      </c>
      <c r="F133" s="11">
        <f>LN(DATOS!F134/DATOS!F133)</f>
        <v>-1.3025284139746175E-2</v>
      </c>
      <c r="G133" s="11">
        <f>LN(DATOS!G134/DATOS!G133)</f>
        <v>-4.1501062407665271E-3</v>
      </c>
      <c r="H133" s="11">
        <v>-1.701451972559832</v>
      </c>
      <c r="I133" s="11">
        <v>2.7014519725598318</v>
      </c>
      <c r="J133" s="11">
        <f t="shared" si="2"/>
        <v>1.0950582702271821E-2</v>
      </c>
    </row>
    <row r="134" spans="1:10" x14ac:dyDescent="0.35">
      <c r="A134" s="31">
        <v>43973</v>
      </c>
      <c r="B134" s="11">
        <f>LN(DATOS!B135/DATOS!B134)</f>
        <v>-1.305390776773872E-2</v>
      </c>
      <c r="C134" s="11">
        <f>LN(DATOS!C135/DATOS!C134)</f>
        <v>1.5097884801162016E-2</v>
      </c>
      <c r="D134" s="11">
        <f>LN(DATOS!D135/DATOS!D134)</f>
        <v>-5.3731438288680852E-4</v>
      </c>
      <c r="E134" s="11">
        <f>LN(DATOS!E135/DATOS!E134)</f>
        <v>2.0439770334233411E-3</v>
      </c>
      <c r="F134" s="11">
        <f>LN(DATOS!F135/DATOS!F134)</f>
        <v>6.2698244623971104E-3</v>
      </c>
      <c r="G134" s="11">
        <f>LN(DATOS!G135/DATOS!G134)</f>
        <v>-3.661265645415584E-4</v>
      </c>
      <c r="H134" s="11">
        <v>-1.701451972559832</v>
      </c>
      <c r="I134" s="11">
        <v>2.7014519725598318</v>
      </c>
      <c r="J134" s="11">
        <f t="shared" si="2"/>
        <v>-1.1656878529136801E-2</v>
      </c>
    </row>
    <row r="135" spans="1:10" x14ac:dyDescent="0.35">
      <c r="A135" s="31">
        <v>43977</v>
      </c>
      <c r="B135" s="11">
        <f>LN(DATOS!B136/DATOS!B135)</f>
        <v>-2.1845560527542919E-2</v>
      </c>
      <c r="C135" s="11">
        <f>LN(DATOS!C136/DATOS!C135)</f>
        <v>-1.1603422749577166E-2</v>
      </c>
      <c r="D135" s="11">
        <f>LN(DATOS!D136/DATOS!D135)</f>
        <v>6.4297051969580661E-3</v>
      </c>
      <c r="E135" s="11">
        <f>LN(DATOS!E136/DATOS!E135)</f>
        <v>-3.3448983277120037E-2</v>
      </c>
      <c r="F135" s="11">
        <f>LN(DATOS!F136/DATOS!F135)</f>
        <v>1.1735930830880615E-2</v>
      </c>
      <c r="G135" s="11">
        <f>LN(DATOS!G136/DATOS!G135)</f>
        <v>2.1430109679980901E-2</v>
      </c>
      <c r="H135" s="11">
        <v>-1.701451972559832</v>
      </c>
      <c r="I135" s="11">
        <v>2.7014519725598318</v>
      </c>
      <c r="J135" s="11">
        <f t="shared" si="2"/>
        <v>3.7924289405130381E-2</v>
      </c>
    </row>
    <row r="136" spans="1:10" x14ac:dyDescent="0.35">
      <c r="A136" s="31">
        <v>43978</v>
      </c>
      <c r="B136" s="11">
        <f>LN(DATOS!B137/DATOS!B136)</f>
        <v>-1.0133300102339668E-2</v>
      </c>
      <c r="C136" s="11">
        <f>LN(DATOS!C137/DATOS!C136)</f>
        <v>-1.3265890242558771E-2</v>
      </c>
      <c r="D136" s="11">
        <f>LN(DATOS!D137/DATOS!D136)</f>
        <v>8.1560475970258745E-3</v>
      </c>
      <c r="E136" s="11">
        <f>LN(DATOS!E137/DATOS!E136)</f>
        <v>-2.3399190344898513E-2</v>
      </c>
      <c r="F136" s="11">
        <f>LN(DATOS!F137/DATOS!F136)</f>
        <v>1.8690866351425334E-2</v>
      </c>
      <c r="G136" s="11">
        <f>LN(DATOS!G137/DATOS!G136)</f>
        <v>2.1889404896900694E-2</v>
      </c>
      <c r="H136" s="11">
        <v>-1.701451972559832</v>
      </c>
      <c r="I136" s="11">
        <v>2.7014519725598318</v>
      </c>
      <c r="J136" s="11">
        <f t="shared" si="2"/>
        <v>2.7331564614408395E-2</v>
      </c>
    </row>
    <row r="137" spans="1:10" x14ac:dyDescent="0.35">
      <c r="A137" s="31">
        <v>43979</v>
      </c>
      <c r="B137" s="11">
        <f>LN(DATOS!B138/DATOS!B137)</f>
        <v>-1.202969728316867E-2</v>
      </c>
      <c r="C137" s="11">
        <f>LN(DATOS!C138/DATOS!C137)</f>
        <v>-1.6190375437314983E-2</v>
      </c>
      <c r="D137" s="11">
        <f>LN(DATOS!D138/DATOS!D137)</f>
        <v>-1.3690316015321377E-2</v>
      </c>
      <c r="E137" s="11">
        <f>LN(DATOS!E138/DATOS!E137)</f>
        <v>-2.8220072720483519E-2</v>
      </c>
      <c r="F137" s="11">
        <f>LN(DATOS!F138/DATOS!F137)</f>
        <v>-1.0404186187591575E-2</v>
      </c>
      <c r="G137" s="11">
        <f>LN(DATOS!G138/DATOS!G137)</f>
        <v>-5.7951904649071323E-3</v>
      </c>
      <c r="H137" s="11">
        <v>-1.701451972559832</v>
      </c>
      <c r="I137" s="11">
        <v>2.7014519725598318</v>
      </c>
      <c r="J137" s="11">
        <f t="shared" si="2"/>
        <v>2.046794398974143E-3</v>
      </c>
    </row>
    <row r="138" spans="1:10" x14ac:dyDescent="0.35">
      <c r="A138" s="31">
        <v>43980</v>
      </c>
      <c r="B138" s="11">
        <f>LN(DATOS!B139/DATOS!B138)</f>
        <v>3.1395231412670896E-3</v>
      </c>
      <c r="C138" s="11">
        <f>LN(DATOS!C139/DATOS!C138)</f>
        <v>-1.6424862089432267E-3</v>
      </c>
      <c r="D138" s="11">
        <f>LN(DATOS!D139/DATOS!D138)</f>
        <v>-9.1720185037254751E-3</v>
      </c>
      <c r="E138" s="11">
        <f>LN(DATOS!E139/DATOS!E138)</f>
        <v>1.4970369323237197E-3</v>
      </c>
      <c r="F138" s="11">
        <f>LN(DATOS!F139/DATOS!F138)</f>
        <v>-1.0612946471168731E-2</v>
      </c>
      <c r="G138" s="11">
        <f>LN(DATOS!G139/DATOS!G138)</f>
        <v>-6.9042757560896389E-4</v>
      </c>
      <c r="H138" s="11">
        <v>-1.701451972559832</v>
      </c>
      <c r="I138" s="11">
        <v>2.7014519725598318</v>
      </c>
      <c r="J138" s="11">
        <f t="shared" si="2"/>
        <v>1.6192261772003409E-2</v>
      </c>
    </row>
    <row r="139" spans="1:10" x14ac:dyDescent="0.35">
      <c r="A139" s="31">
        <v>43983</v>
      </c>
      <c r="B139" s="11">
        <f>LN(DATOS!B140/DATOS!B139)</f>
        <v>-7.1487695425590941E-3</v>
      </c>
      <c r="C139" s="11">
        <f>LN(DATOS!C140/DATOS!C139)</f>
        <v>2.9849078160110561E-2</v>
      </c>
      <c r="D139" s="11">
        <f>LN(DATOS!D140/DATOS!D139)</f>
        <v>2.003299807678741E-2</v>
      </c>
      <c r="E139" s="11">
        <f>LN(DATOS!E140/DATOS!E139)</f>
        <v>2.2700308617551491E-2</v>
      </c>
      <c r="F139" s="11">
        <f>LN(DATOS!F140/DATOS!F139)</f>
        <v>2.3477933285929457E-2</v>
      </c>
      <c r="G139" s="11">
        <f>LN(DATOS!G140/DATOS!G139)</f>
        <v>3.6143781941843263E-3</v>
      </c>
      <c r="H139" s="11">
        <v>-1.701451972559832</v>
      </c>
      <c r="I139" s="11">
        <v>2.7014519725598318</v>
      </c>
      <c r="J139" s="11">
        <f t="shared" si="2"/>
        <v>-3.0182506798716324E-2</v>
      </c>
    </row>
    <row r="140" spans="1:10" x14ac:dyDescent="0.35">
      <c r="A140" s="31">
        <v>43984</v>
      </c>
      <c r="B140" s="11">
        <f>LN(DATOS!B141/DATOS!B140)</f>
        <v>-1.1806642832646449E-3</v>
      </c>
      <c r="C140" s="11">
        <f>LN(DATOS!C141/DATOS!C140)</f>
        <v>3.4866358687674869E-3</v>
      </c>
      <c r="D140" s="11">
        <f>LN(DATOS!D141/DATOS!D140)</f>
        <v>-1.9852188059596893E-2</v>
      </c>
      <c r="E140" s="11">
        <f>LN(DATOS!E141/DATOS!E140)</f>
        <v>2.3059715855026932E-3</v>
      </c>
      <c r="F140" s="11">
        <f>LN(DATOS!F141/DATOS!F140)</f>
        <v>1.288522698469266E-2</v>
      </c>
      <c r="G140" s="11">
        <f>LN(DATOS!G141/DATOS!G140)</f>
        <v>1.0450818878775268E-2</v>
      </c>
      <c r="H140" s="11">
        <v>-1.701451972559832</v>
      </c>
      <c r="I140" s="11">
        <v>2.7014519725598318</v>
      </c>
      <c r="J140" s="11">
        <f t="shared" si="2"/>
        <v>6.3087904049464738E-3</v>
      </c>
    </row>
    <row r="141" spans="1:10" x14ac:dyDescent="0.35">
      <c r="A141" s="31">
        <v>43985</v>
      </c>
      <c r="B141" s="11">
        <f>LN(DATOS!B142/DATOS!B141)</f>
        <v>-7.2859902445951662E-3</v>
      </c>
      <c r="C141" s="11">
        <f>LN(DATOS!C142/DATOS!C141)</f>
        <v>-1.1061281861448755E-2</v>
      </c>
      <c r="D141" s="11">
        <f>LN(DATOS!D142/DATOS!D141)</f>
        <v>-6.3424068711125259E-3</v>
      </c>
      <c r="E141" s="11">
        <f>LN(DATOS!E142/DATOS!E141)</f>
        <v>-1.8347272106043772E-2</v>
      </c>
      <c r="F141" s="11">
        <f>LN(DATOS!F142/DATOS!F141)</f>
        <v>2.1923382385696612E-2</v>
      </c>
      <c r="G141" s="11">
        <f>LN(DATOS!G142/DATOS!G141)</f>
        <v>2.027427553382179E-2</v>
      </c>
      <c r="H141" s="11">
        <v>-1.701451972559832</v>
      </c>
      <c r="I141" s="11">
        <v>2.7014519725598318</v>
      </c>
      <c r="J141" s="11">
        <f t="shared" si="2"/>
        <v>1.7468399427737438E-2</v>
      </c>
    </row>
    <row r="142" spans="1:10" x14ac:dyDescent="0.35">
      <c r="A142" s="31">
        <v>43986</v>
      </c>
      <c r="B142" s="11">
        <f>LN(DATOS!B143/DATOS!B142)</f>
        <v>-1.5291090737527883E-2</v>
      </c>
      <c r="C142" s="11">
        <f>LN(DATOS!C143/DATOS!C142)</f>
        <v>-1.6957405022615512E-2</v>
      </c>
      <c r="D142" s="11">
        <f>LN(DATOS!D143/DATOS!D142)</f>
        <v>-1.2733600148486387E-3</v>
      </c>
      <c r="E142" s="11">
        <f>LN(DATOS!E143/DATOS!E142)</f>
        <v>-3.2248495760143603E-2</v>
      </c>
      <c r="F142" s="11">
        <f>LN(DATOS!F143/DATOS!F142)</f>
        <v>-1.097329351852756E-2</v>
      </c>
      <c r="G142" s="11">
        <f>LN(DATOS!G143/DATOS!G142)</f>
        <v>4.540171192141902E-4</v>
      </c>
      <c r="H142" s="11">
        <v>-1.701451972559832</v>
      </c>
      <c r="I142" s="11">
        <v>2.7014519725598318</v>
      </c>
      <c r="J142" s="11">
        <f t="shared" si="2"/>
        <v>1.9897037344853843E-2</v>
      </c>
    </row>
    <row r="143" spans="1:10" x14ac:dyDescent="0.35">
      <c r="A143" s="31">
        <v>43987</v>
      </c>
      <c r="B143" s="11">
        <f>LN(DATOS!B144/DATOS!B143)</f>
        <v>-3.6223386109478914E-3</v>
      </c>
      <c r="C143" s="11">
        <f>LN(DATOS!C144/DATOS!C143)</f>
        <v>1.9604229249871947E-2</v>
      </c>
      <c r="D143" s="11">
        <f>LN(DATOS!D144/DATOS!D143)</f>
        <v>7.6157668859611954E-3</v>
      </c>
      <c r="E143" s="11">
        <f>LN(DATOS!E144/DATOS!E143)</f>
        <v>1.5981890638924037E-2</v>
      </c>
      <c r="F143" s="11">
        <f>LN(DATOS!F144/DATOS!F143)</f>
        <v>2.7993859784822755E-2</v>
      </c>
      <c r="G143" s="11">
        <f>LN(DATOS!G144/DATOS!G143)</f>
        <v>3.1061371865463785E-2</v>
      </c>
      <c r="H143" s="11">
        <v>-1.701451972559832</v>
      </c>
      <c r="I143" s="11">
        <v>2.7014519725598318</v>
      </c>
      <c r="J143" s="11">
        <f t="shared" si="2"/>
        <v>3.6280596345921567E-2</v>
      </c>
    </row>
    <row r="144" spans="1:10" x14ac:dyDescent="0.35">
      <c r="A144" s="31">
        <v>43990</v>
      </c>
      <c r="B144" s="11">
        <f>LN(DATOS!B145/DATOS!B144)</f>
        <v>1.079583536064503E-2</v>
      </c>
      <c r="C144" s="11">
        <f>LN(DATOS!C145/DATOS!C144)</f>
        <v>2.7262279806854767E-3</v>
      </c>
      <c r="D144" s="11">
        <f>LN(DATOS!D145/DATOS!D144)</f>
        <v>3.4443236808523535E-2</v>
      </c>
      <c r="E144" s="11">
        <f>LN(DATOS!E145/DATOS!E144)</f>
        <v>1.3522063341330839E-2</v>
      </c>
      <c r="F144" s="11">
        <f>LN(DATOS!F145/DATOS!F144)</f>
        <v>2.5499656674674149E-2</v>
      </c>
      <c r="G144" s="11">
        <f>LN(DATOS!G145/DATOS!G144)</f>
        <v>1.6877874096927391E-2</v>
      </c>
      <c r="H144" s="11">
        <v>-1.701451972559832</v>
      </c>
      <c r="I144" s="11">
        <v>2.7014519725598318</v>
      </c>
      <c r="J144" s="11">
        <f t="shared" si="2"/>
        <v>2.208325123038174E-3</v>
      </c>
    </row>
    <row r="145" spans="1:10" x14ac:dyDescent="0.35">
      <c r="A145" s="31">
        <v>43991</v>
      </c>
      <c r="B145" s="11">
        <f>LN(DATOS!B146/DATOS!B145)</f>
        <v>-1.1749804128000011E-2</v>
      </c>
      <c r="C145" s="11">
        <f>LN(DATOS!C146/DATOS!C145)</f>
        <v>3.0934047465232296E-2</v>
      </c>
      <c r="D145" s="11">
        <f>LN(DATOS!D146/DATOS!D145)</f>
        <v>-8.9403584290604476E-3</v>
      </c>
      <c r="E145" s="11">
        <f>LN(DATOS!E146/DATOS!E145)</f>
        <v>1.9184243337232437E-2</v>
      </c>
      <c r="F145" s="11">
        <f>LN(DATOS!F146/DATOS!F145)</f>
        <v>-1.9418218144987089E-2</v>
      </c>
      <c r="G145" s="11">
        <f>LN(DATOS!G146/DATOS!G145)</f>
        <v>-1.0945139570350884E-2</v>
      </c>
      <c r="H145" s="11">
        <v>-1.701451972559832</v>
      </c>
      <c r="I145" s="11">
        <v>2.7014519725598318</v>
      </c>
      <c r="J145" s="11">
        <f t="shared" si="2"/>
        <v>3.47139668411834E-3</v>
      </c>
    </row>
    <row r="146" spans="1:10" x14ac:dyDescent="0.35">
      <c r="A146" s="31">
        <v>43992</v>
      </c>
      <c r="B146" s="11">
        <f>LN(DATOS!B147/DATOS!B146)</f>
        <v>3.3072101820392189E-3</v>
      </c>
      <c r="C146" s="11">
        <f>LN(DATOS!C147/DATOS!C146)</f>
        <v>-8.1616019915146908E-3</v>
      </c>
      <c r="D146" s="11">
        <f>LN(DATOS!D147/DATOS!D146)</f>
        <v>-1.4723052168508147E-2</v>
      </c>
      <c r="E146" s="11">
        <f>LN(DATOS!E147/DATOS!E146)</f>
        <v>-4.8543918094755912E-3</v>
      </c>
      <c r="F146" s="11">
        <f>LN(DATOS!F147/DATOS!F146)</f>
        <v>-2.3744092087421051E-2</v>
      </c>
      <c r="G146" s="11">
        <f>LN(DATOS!G147/DATOS!G146)</f>
        <v>-1.0405498513425138E-2</v>
      </c>
      <c r="H146" s="11">
        <v>-1.701451972559832</v>
      </c>
      <c r="I146" s="11">
        <v>2.7014519725598318</v>
      </c>
      <c r="J146" s="11">
        <f t="shared" si="2"/>
        <v>1.2289477834224107E-2</v>
      </c>
    </row>
    <row r="147" spans="1:10" x14ac:dyDescent="0.35">
      <c r="A147" s="31">
        <v>43993</v>
      </c>
      <c r="B147" s="11">
        <f>LN(DATOS!B148/DATOS!B147)</f>
        <v>3.2272667267069224E-3</v>
      </c>
      <c r="C147" s="11">
        <f>LN(DATOS!C148/DATOS!C147)</f>
        <v>-5.3356410941869825E-2</v>
      </c>
      <c r="D147" s="11">
        <f>LN(DATOS!D148/DATOS!D147)</f>
        <v>-1.6395371177790417E-2</v>
      </c>
      <c r="E147" s="11">
        <f>LN(DATOS!E148/DATOS!E147)</f>
        <v>-5.0129144215162867E-2</v>
      </c>
      <c r="F147" s="11">
        <f>LN(DATOS!F148/DATOS!F147)</f>
        <v>-3.8325745214771903E-2</v>
      </c>
      <c r="G147" s="11">
        <f>LN(DATOS!G148/DATOS!G147)</f>
        <v>-7.1476540721405815E-2</v>
      </c>
      <c r="H147" s="11">
        <v>-1.701451972559832</v>
      </c>
      <c r="I147" s="11">
        <v>2.7014519725598318</v>
      </c>
      <c r="J147" s="11">
        <f t="shared" si="2"/>
        <v>-0.12788102712809568</v>
      </c>
    </row>
    <row r="148" spans="1:10" x14ac:dyDescent="0.35">
      <c r="A148" s="31">
        <v>43994</v>
      </c>
      <c r="B148" s="11">
        <f>LN(DATOS!B149/DATOS!B148)</f>
        <v>9.0634369360576388E-3</v>
      </c>
      <c r="C148" s="11">
        <f>LN(DATOS!C149/DATOS!C148)</f>
        <v>1.8322443856827176E-2</v>
      </c>
      <c r="D148" s="11">
        <f>LN(DATOS!D149/DATOS!D148)</f>
        <v>-1.2061563302626753E-2</v>
      </c>
      <c r="E148" s="11">
        <f>LN(DATOS!E149/DATOS!E148)</f>
        <v>2.7385880792884808E-2</v>
      </c>
      <c r="F148" s="11">
        <f>LN(DATOS!F149/DATOS!F148)</f>
        <v>2.2868203809801292E-2</v>
      </c>
      <c r="G148" s="11">
        <f>LN(DATOS!G149/DATOS!G148)</f>
        <v>1.8819173258693367E-2</v>
      </c>
      <c r="H148" s="11">
        <v>-1.701451972559832</v>
      </c>
      <c r="I148" s="11">
        <v>2.7014519725598318</v>
      </c>
      <c r="J148" s="11">
        <f t="shared" si="2"/>
        <v>1.1929942240555762E-2</v>
      </c>
    </row>
    <row r="149" spans="1:10" x14ac:dyDescent="0.35">
      <c r="A149" s="31">
        <v>43997</v>
      </c>
      <c r="B149" s="11">
        <f>LN(DATOS!B150/DATOS!B149)</f>
        <v>2.2649012493675336E-2</v>
      </c>
      <c r="C149" s="11">
        <f>LN(DATOS!C150/DATOS!C149)</f>
        <v>1.7003957808287208E-2</v>
      </c>
      <c r="D149" s="11">
        <f>LN(DATOS!D150/DATOS!D149)</f>
        <v>1.6411803960202878E-2</v>
      </c>
      <c r="E149" s="11">
        <f>LN(DATOS!E150/DATOS!E149)</f>
        <v>3.9652970301962735E-2</v>
      </c>
      <c r="F149" s="11">
        <f>LN(DATOS!F150/DATOS!F149)</f>
        <v>-6.991082110185798E-3</v>
      </c>
      <c r="G149" s="11">
        <f>LN(DATOS!G150/DATOS!G149)</f>
        <v>6.1368728458979964E-3</v>
      </c>
      <c r="H149" s="11">
        <v>-1.701451972559832</v>
      </c>
      <c r="I149" s="11">
        <v>2.7014519725598318</v>
      </c>
      <c r="J149" s="11">
        <f t="shared" si="2"/>
        <v>2.8473457701603387E-2</v>
      </c>
    </row>
    <row r="150" spans="1:10" x14ac:dyDescent="0.35">
      <c r="A150" s="31">
        <v>43998</v>
      </c>
      <c r="B150" s="11">
        <f>LN(DATOS!B151/DATOS!B150)</f>
        <v>-4.0438036422745282E-3</v>
      </c>
      <c r="C150" s="11">
        <f>LN(DATOS!C151/DATOS!C150)</f>
        <v>1.3457402880838893E-2</v>
      </c>
      <c r="D150" s="11">
        <f>LN(DATOS!D151/DATOS!D150)</f>
        <v>-9.2669590617175321E-3</v>
      </c>
      <c r="E150" s="11">
        <f>LN(DATOS!E151/DATOS!E150)</f>
        <v>9.4135992385642984E-3</v>
      </c>
      <c r="F150" s="11">
        <f>LN(DATOS!F151/DATOS!F150)</f>
        <v>1.2675976368254281E-2</v>
      </c>
      <c r="G150" s="11">
        <f>LN(DATOS!G151/DATOS!G150)</f>
        <v>2.0242325260149963E-2</v>
      </c>
      <c r="H150" s="11">
        <v>-1.701451972559832</v>
      </c>
      <c r="I150" s="11">
        <v>2.7014519725598318</v>
      </c>
      <c r="J150" s="11">
        <f t="shared" si="2"/>
        <v>3.3116104507341766E-2</v>
      </c>
    </row>
    <row r="151" spans="1:10" x14ac:dyDescent="0.35">
      <c r="A151" s="31">
        <v>43999</v>
      </c>
      <c r="B151" s="11">
        <f>LN(DATOS!B152/DATOS!B151)</f>
        <v>9.3052531796927705E-3</v>
      </c>
      <c r="C151" s="11">
        <f>LN(DATOS!C152/DATOS!C151)</f>
        <v>-5.093382757197268E-4</v>
      </c>
      <c r="D151" s="11">
        <f>LN(DATOS!D152/DATOS!D151)</f>
        <v>8.1811579224708685E-3</v>
      </c>
      <c r="E151" s="11">
        <f>LN(DATOS!E152/DATOS!E151)</f>
        <v>8.7959149039729678E-3</v>
      </c>
      <c r="F151" s="11">
        <f>LN(DATOS!F152/DATOS!F151)</f>
        <v>8.4112568642893918E-5</v>
      </c>
      <c r="G151" s="11">
        <f>LN(DATOS!G152/DATOS!G151)</f>
        <v>-6.5015465543769024E-3</v>
      </c>
      <c r="H151" s="11">
        <v>-1.701451972559832</v>
      </c>
      <c r="I151" s="11">
        <v>2.7014519725598318</v>
      </c>
      <c r="J151" s="11">
        <f t="shared" si="2"/>
        <v>-1.7706729259845587E-2</v>
      </c>
    </row>
    <row r="152" spans="1:10" x14ac:dyDescent="0.35">
      <c r="A152" s="31">
        <v>44000</v>
      </c>
      <c r="B152" s="11">
        <f>LN(DATOS!B153/DATOS!B152)</f>
        <v>-1.4598016621147618E-2</v>
      </c>
      <c r="C152" s="11">
        <f>LN(DATOS!C153/DATOS!C152)</f>
        <v>1.7392542578975705E-3</v>
      </c>
      <c r="D152" s="11">
        <f>LN(DATOS!D153/DATOS!D152)</f>
        <v>-1.1838696671572745E-2</v>
      </c>
      <c r="E152" s="11">
        <f>LN(DATOS!E153/DATOS!E152)</f>
        <v>-1.285876236324994E-2</v>
      </c>
      <c r="F152" s="11">
        <f>LN(DATOS!F153/DATOS!F152)</f>
        <v>-6.9998221687893663E-3</v>
      </c>
      <c r="G152" s="11">
        <f>LN(DATOS!G153/DATOS!G152)</f>
        <v>-1.5137928664336121E-3</v>
      </c>
      <c r="H152" s="11">
        <v>-1.701451972559832</v>
      </c>
      <c r="I152" s="11">
        <v>2.7014519725598318</v>
      </c>
      <c r="J152" s="11">
        <f t="shared" si="2"/>
        <v>7.8204225115806256E-3</v>
      </c>
    </row>
    <row r="153" spans="1:10" x14ac:dyDescent="0.35">
      <c r="A153" s="31">
        <v>44001</v>
      </c>
      <c r="B153" s="11">
        <f>LN(DATOS!B154/DATOS!B153)</f>
        <v>2.7643510931938597E-3</v>
      </c>
      <c r="C153" s="11">
        <f>LN(DATOS!C154/DATOS!C153)</f>
        <v>1.2006931389831237E-2</v>
      </c>
      <c r="D153" s="11">
        <f>LN(DATOS!D154/DATOS!D153)</f>
        <v>7.3019158270934553E-3</v>
      </c>
      <c r="E153" s="11">
        <f>LN(DATOS!E154/DATOS!E153)</f>
        <v>1.4771282483025091E-2</v>
      </c>
      <c r="F153" s="11">
        <f>LN(DATOS!F154/DATOS!F153)</f>
        <v>2.0299578066519022E-2</v>
      </c>
      <c r="G153" s="11">
        <f>LN(DATOS!G154/DATOS!G153)</f>
        <v>-8.0320895267177086E-3</v>
      </c>
      <c r="H153" s="11">
        <v>-1.701451972559832</v>
      </c>
      <c r="I153" s="11">
        <v>2.7014519725598318</v>
      </c>
      <c r="J153" s="11">
        <f t="shared" si="2"/>
        <v>-5.623706123913981E-2</v>
      </c>
    </row>
    <row r="154" spans="1:10" x14ac:dyDescent="0.35">
      <c r="A154" s="31">
        <v>44004</v>
      </c>
      <c r="B154" s="11">
        <f>LN(DATOS!B155/DATOS!B154)</f>
        <v>1.4726100488119748E-2</v>
      </c>
      <c r="C154" s="11">
        <f>LN(DATOS!C155/DATOS!C154)</f>
        <v>1.7991595213121487E-3</v>
      </c>
      <c r="D154" s="11">
        <f>LN(DATOS!D155/DATOS!D154)</f>
        <v>-1.463304705255001E-3</v>
      </c>
      <c r="E154" s="11">
        <f>LN(DATOS!E155/DATOS!E154)</f>
        <v>1.6525260009431983E-2</v>
      </c>
      <c r="F154" s="11">
        <f>LN(DATOS!F155/DATOS!F154)</f>
        <v>-7.3455699135015744E-3</v>
      </c>
      <c r="G154" s="11">
        <f>LN(DATOS!G155/DATOS!G154)</f>
        <v>5.9156466705660099E-3</v>
      </c>
      <c r="H154" s="11">
        <v>-1.701451972559832</v>
      </c>
      <c r="I154" s="11">
        <v>2.7014519725598318</v>
      </c>
      <c r="J154" s="11">
        <f t="shared" si="2"/>
        <v>2.8478969786070958E-2</v>
      </c>
    </row>
    <row r="155" spans="1:10" x14ac:dyDescent="0.35">
      <c r="A155" s="31">
        <v>44005</v>
      </c>
      <c r="B155" s="11">
        <f>LN(DATOS!B156/DATOS!B155)</f>
        <v>9.3724862515817795E-4</v>
      </c>
      <c r="C155" s="11">
        <f>LN(DATOS!C156/DATOS!C155)</f>
        <v>1.2545356088199452E-2</v>
      </c>
      <c r="D155" s="11">
        <f>LN(DATOS!D156/DATOS!D155)</f>
        <v>5.1122905590464162E-3</v>
      </c>
      <c r="E155" s="11">
        <f>LN(DATOS!E156/DATOS!E155)</f>
        <v>1.348260471335754E-2</v>
      </c>
      <c r="F155" s="11">
        <f>LN(DATOS!F156/DATOS!F155)</f>
        <v>2.465800760047745E-3</v>
      </c>
      <c r="G155" s="11">
        <f>LN(DATOS!G156/DATOS!G155)</f>
        <v>5.0263043990643047E-3</v>
      </c>
      <c r="H155" s="11">
        <v>-1.701451972559832</v>
      </c>
      <c r="I155" s="11">
        <v>2.7014519725598318</v>
      </c>
      <c r="J155" s="11">
        <f t="shared" si="2"/>
        <v>9.3828783664156555E-3</v>
      </c>
    </row>
    <row r="156" spans="1:10" x14ac:dyDescent="0.35">
      <c r="A156" s="31">
        <v>44006</v>
      </c>
      <c r="B156" s="11">
        <f>LN(DATOS!B157/DATOS!B156)</f>
        <v>-8.3734484051446369E-3</v>
      </c>
      <c r="C156" s="11">
        <f>LN(DATOS!C157/DATOS!C156)</f>
        <v>-3.4522392006402759E-2</v>
      </c>
      <c r="D156" s="11">
        <f>LN(DATOS!D157/DATOS!D156)</f>
        <v>1.0327065413407444E-2</v>
      </c>
      <c r="E156" s="11">
        <f>LN(DATOS!E157/DATOS!E156)</f>
        <v>-4.2895840411547433E-2</v>
      </c>
      <c r="F156" s="11">
        <f>LN(DATOS!F157/DATOS!F156)</f>
        <v>-8.1260606344805645E-3</v>
      </c>
      <c r="G156" s="11">
        <f>LN(DATOS!G157/DATOS!G156)</f>
        <v>-2.7526237670842019E-2</v>
      </c>
      <c r="H156" s="11">
        <v>-1.701451972559832</v>
      </c>
      <c r="I156" s="11">
        <v>2.7014519725598318</v>
      </c>
      <c r="J156" s="11">
        <f t="shared" si="2"/>
        <v>-6.0534707157369173E-2</v>
      </c>
    </row>
    <row r="157" spans="1:10" x14ac:dyDescent="0.35">
      <c r="A157" s="31">
        <v>44007</v>
      </c>
      <c r="B157" s="11">
        <f>LN(DATOS!B158/DATOS!B157)</f>
        <v>-1.261863578527441E-3</v>
      </c>
      <c r="C157" s="11">
        <f>LN(DATOS!C158/DATOS!C157)</f>
        <v>7.0683241296619331E-3</v>
      </c>
      <c r="D157" s="11">
        <f>LN(DATOS!D158/DATOS!D157)</f>
        <v>-7.5990191131636107E-3</v>
      </c>
      <c r="E157" s="11">
        <f>LN(DATOS!E158/DATOS!E157)</f>
        <v>5.8064605511345471E-3</v>
      </c>
      <c r="F157" s="11">
        <f>LN(DATOS!F158/DATOS!F157)</f>
        <v>-4.5968540271505917E-3</v>
      </c>
      <c r="G157" s="11">
        <f>LN(DATOS!G158/DATOS!G157)</f>
        <v>1.1707543248961602E-2</v>
      </c>
      <c r="H157" s="11">
        <v>-1.701451972559832</v>
      </c>
      <c r="I157" s="11">
        <v>2.7014519725598318</v>
      </c>
      <c r="J157" s="11">
        <f t="shared" si="2"/>
        <v>3.9448692155801837E-2</v>
      </c>
    </row>
    <row r="158" spans="1:10" x14ac:dyDescent="0.35">
      <c r="A158" s="31">
        <v>44008</v>
      </c>
      <c r="B158" s="11">
        <f>LN(DATOS!B159/DATOS!B158)</f>
        <v>1.123368039898838E-2</v>
      </c>
      <c r="C158" s="11">
        <f>LN(DATOS!C159/DATOS!C158)</f>
        <v>-8.682620427283852E-2</v>
      </c>
      <c r="D158" s="11">
        <f>LN(DATOS!D159/DATOS!D158)</f>
        <v>-7.2676148821693479E-4</v>
      </c>
      <c r="E158" s="11">
        <f>LN(DATOS!E159/DATOS!E158)</f>
        <v>-7.5592523873850084E-2</v>
      </c>
      <c r="F158" s="11">
        <f>LN(DATOS!F159/DATOS!F158)</f>
        <v>-8.0507159977931553E-3</v>
      </c>
      <c r="G158" s="11">
        <f>LN(DATOS!G159/DATOS!G158)</f>
        <v>-2.8766060808729774E-2</v>
      </c>
      <c r="H158" s="11">
        <v>-1.701451972559832</v>
      </c>
      <c r="I158" s="11">
        <v>2.7014519725598318</v>
      </c>
      <c r="J158" s="11">
        <f t="shared" si="2"/>
        <v>-6.4012225099554954E-2</v>
      </c>
    </row>
    <row r="159" spans="1:10" x14ac:dyDescent="0.35">
      <c r="A159" s="31">
        <v>44011</v>
      </c>
      <c r="B159" s="11">
        <f>LN(DATOS!B160/DATOS!B159)</f>
        <v>5.7234140289406151E-3</v>
      </c>
      <c r="C159" s="11">
        <f>LN(DATOS!C160/DATOS!C159)</f>
        <v>2.0883690772530571E-2</v>
      </c>
      <c r="D159" s="11">
        <f>LN(DATOS!D160/DATOS!D159)</f>
        <v>9.0465917424856056E-3</v>
      </c>
      <c r="E159" s="11">
        <f>LN(DATOS!E160/DATOS!E159)</f>
        <v>2.6607104801471201E-2</v>
      </c>
      <c r="F159" s="11">
        <f>LN(DATOS!F160/DATOS!F159)</f>
        <v>8.9691311857839646E-3</v>
      </c>
      <c r="G159" s="11">
        <f>LN(DATOS!G160/DATOS!G159)</f>
        <v>2.2930643311653166E-2</v>
      </c>
      <c r="H159" s="11">
        <v>-1.701451972559832</v>
      </c>
      <c r="I159" s="11">
        <v>2.7014519725598318</v>
      </c>
      <c r="J159" s="11">
        <f t="shared" si="2"/>
        <v>4.6685485658131326E-2</v>
      </c>
    </row>
    <row r="160" spans="1:10" x14ac:dyDescent="0.35">
      <c r="A160" s="31">
        <v>44012</v>
      </c>
      <c r="B160" s="11">
        <f>LN(DATOS!B161/DATOS!B160)</f>
        <v>7.6560750477517904E-3</v>
      </c>
      <c r="C160" s="11">
        <f>LN(DATOS!C161/DATOS!C160)</f>
        <v>2.8725961303961624E-2</v>
      </c>
      <c r="D160" s="11">
        <f>LN(DATOS!D161/DATOS!D160)</f>
        <v>-6.6865639305402954E-3</v>
      </c>
      <c r="E160" s="11">
        <f>LN(DATOS!E161/DATOS!E160)</f>
        <v>3.6382036351713255E-2</v>
      </c>
      <c r="F160" s="11">
        <f>LN(DATOS!F161/DATOS!F160)</f>
        <v>-1.3979278656674537E-3</v>
      </c>
      <c r="G160" s="11">
        <f>LN(DATOS!G161/DATOS!G160)</f>
        <v>8.4453194018765474E-3</v>
      </c>
      <c r="H160" s="11">
        <v>-1.701451972559832</v>
      </c>
      <c r="I160" s="11">
        <v>2.7014519725598318</v>
      </c>
      <c r="J160" s="11">
        <f t="shared" si="2"/>
        <v>2.5193131881633461E-2</v>
      </c>
    </row>
    <row r="161" spans="1:10" x14ac:dyDescent="0.35">
      <c r="A161" s="31">
        <v>44013</v>
      </c>
      <c r="B161" s="11">
        <f>LN(DATOS!B162/DATOS!B161)</f>
        <v>6.9842380035937592E-3</v>
      </c>
      <c r="C161" s="11">
        <f>LN(DATOS!C162/DATOS!C161)</f>
        <v>4.5119769445167143E-2</v>
      </c>
      <c r="D161" s="11">
        <f>LN(DATOS!D162/DATOS!D161)</f>
        <v>1.1358594837773633E-2</v>
      </c>
      <c r="E161" s="11">
        <f>LN(DATOS!E162/DATOS!E161)</f>
        <v>5.210400744876087E-2</v>
      </c>
      <c r="F161" s="11">
        <f>LN(DATOS!F162/DATOS!F161)</f>
        <v>-2.5661026450331465E-3</v>
      </c>
      <c r="G161" s="11">
        <f>LN(DATOS!G162/DATOS!G161)</f>
        <v>-3.0228307471422316E-3</v>
      </c>
      <c r="H161" s="11">
        <v>-1.701451972559832</v>
      </c>
      <c r="I161" s="11">
        <v>2.7014519725598318</v>
      </c>
      <c r="J161" s="11">
        <f t="shared" si="2"/>
        <v>-3.799931677399242E-3</v>
      </c>
    </row>
    <row r="162" spans="1:10" x14ac:dyDescent="0.35">
      <c r="A162" s="31">
        <v>44014</v>
      </c>
      <c r="B162" s="11">
        <f>LN(DATOS!B163/DATOS!B162)</f>
        <v>-1.8692483883673578E-3</v>
      </c>
      <c r="C162" s="11">
        <f>LN(DATOS!C163/DATOS!C162)</f>
        <v>-1.7538742845889077E-2</v>
      </c>
      <c r="D162" s="11">
        <f>LN(DATOS!D163/DATOS!D162)</f>
        <v>2.0407059064269453E-2</v>
      </c>
      <c r="E162" s="11">
        <f>LN(DATOS!E163/DATOS!E162)</f>
        <v>-1.9407991234256357E-2</v>
      </c>
      <c r="F162" s="11">
        <f>LN(DATOS!F163/DATOS!F162)</f>
        <v>7.2651522620036275E-3</v>
      </c>
      <c r="G162" s="11">
        <f>LN(DATOS!G163/DATOS!G162)</f>
        <v>3.5835762554422769E-3</v>
      </c>
      <c r="H162" s="11">
        <v>-1.701451972559832</v>
      </c>
      <c r="I162" s="11">
        <v>2.7014519725598318</v>
      </c>
      <c r="J162" s="11">
        <f t="shared" si="2"/>
        <v>-2.6804485030504834E-3</v>
      </c>
    </row>
    <row r="163" spans="1:10" x14ac:dyDescent="0.35">
      <c r="A163" s="31">
        <v>44018</v>
      </c>
      <c r="B163" s="11">
        <f>LN(DATOS!B164/DATOS!B163)</f>
        <v>-2.4854497209222799E-2</v>
      </c>
      <c r="C163" s="11">
        <f>LN(DATOS!C164/DATOS!C163)</f>
        <v>2.896550840418791E-2</v>
      </c>
      <c r="D163" s="11">
        <f>LN(DATOS!D164/DATOS!D163)</f>
        <v>-3.5216815248734504E-2</v>
      </c>
      <c r="E163" s="11">
        <f>LN(DATOS!E164/DATOS!E163)</f>
        <v>4.1110111949650575E-3</v>
      </c>
      <c r="F163" s="11">
        <f>LN(DATOS!F164/DATOS!F163)</f>
        <v>-2.4588410342817941E-4</v>
      </c>
      <c r="G163" s="11">
        <f>LN(DATOS!G164/DATOS!G163)</f>
        <v>1.7641263956806884E-2</v>
      </c>
      <c r="H163" s="11">
        <v>-1.701451972559832</v>
      </c>
      <c r="I163" s="11">
        <v>2.7014519725598318</v>
      </c>
      <c r="J163" s="11">
        <f t="shared" si="2"/>
        <v>4.8075387307363604E-2</v>
      </c>
    </row>
    <row r="164" spans="1:10" x14ac:dyDescent="0.35">
      <c r="A164" s="31">
        <v>44019</v>
      </c>
      <c r="B164" s="11">
        <f>LN(DATOS!B165/DATOS!B164)</f>
        <v>-4.7978159203336482E-3</v>
      </c>
      <c r="C164" s="11">
        <f>LN(DATOS!C165/DATOS!C164)</f>
        <v>2.4109501639739015E-3</v>
      </c>
      <c r="D164" s="11">
        <f>LN(DATOS!D165/DATOS!D164)</f>
        <v>1.5347487985651401E-2</v>
      </c>
      <c r="E164" s="11">
        <f>LN(DATOS!E165/DATOS!E164)</f>
        <v>-2.3868657563599809E-3</v>
      </c>
      <c r="F164" s="11">
        <f>LN(DATOS!F165/DATOS!F164)</f>
        <v>-1.2511820837997729E-3</v>
      </c>
      <c r="G164" s="11">
        <f>LN(DATOS!G165/DATOS!G164)</f>
        <v>-1.5211900725908384E-2</v>
      </c>
      <c r="H164" s="11">
        <v>-1.701451972559832</v>
      </c>
      <c r="I164" s="11">
        <v>2.7014519725598318</v>
      </c>
      <c r="J164" s="11">
        <f t="shared" si="2"/>
        <v>-3.8965392997876894E-2</v>
      </c>
    </row>
    <row r="165" spans="1:10" x14ac:dyDescent="0.35">
      <c r="A165" s="31">
        <v>44020</v>
      </c>
      <c r="B165" s="11">
        <f>LN(DATOS!B166/DATOS!B165)</f>
        <v>-5.9916725659402313E-3</v>
      </c>
      <c r="C165" s="11">
        <f>LN(DATOS!C166/DATOS!C165)</f>
        <v>1.1229582885695944E-2</v>
      </c>
      <c r="D165" s="11">
        <f>LN(DATOS!D166/DATOS!D165)</f>
        <v>-1.1533883817569108E-2</v>
      </c>
      <c r="E165" s="11">
        <f>LN(DATOS!E166/DATOS!E165)</f>
        <v>5.2379103197558426E-3</v>
      </c>
      <c r="F165" s="11">
        <f>LN(DATOS!F166/DATOS!F165)</f>
        <v>-9.3868389881929127E-3</v>
      </c>
      <c r="G165" s="11">
        <f>LN(DATOS!G166/DATOS!G165)</f>
        <v>6.8171268697469747E-3</v>
      </c>
      <c r="H165" s="11">
        <v>-1.701451972559832</v>
      </c>
      <c r="I165" s="11">
        <v>2.7014519725598318</v>
      </c>
      <c r="J165" s="11">
        <f t="shared" si="2"/>
        <v>3.4387396542030962E-2</v>
      </c>
    </row>
    <row r="166" spans="1:10" x14ac:dyDescent="0.35">
      <c r="A166" s="31">
        <v>44021</v>
      </c>
      <c r="B166" s="11">
        <f>LN(DATOS!B167/DATOS!B166)</f>
        <v>1.5166619243748363E-2</v>
      </c>
      <c r="C166" s="11">
        <f>LN(DATOS!C167/DATOS!C166)</f>
        <v>3.769870045107533E-3</v>
      </c>
      <c r="D166" s="11">
        <f>LN(DATOS!D167/DATOS!D166)</f>
        <v>-2.7224706333362461E-3</v>
      </c>
      <c r="E166" s="11">
        <f>LN(DATOS!E167/DATOS!E166)</f>
        <v>1.8936489288855787E-2</v>
      </c>
      <c r="F166" s="11">
        <f>LN(DATOS!F167/DATOS!F166)</f>
        <v>-1.8523181159183978E-2</v>
      </c>
      <c r="G166" s="11">
        <f>LN(DATOS!G167/DATOS!G166)</f>
        <v>-1.395293830808135E-2</v>
      </c>
      <c r="H166" s="11">
        <v>-1.701451972559832</v>
      </c>
      <c r="I166" s="11">
        <v>2.7014519725598318</v>
      </c>
      <c r="J166" s="11">
        <f t="shared" si="2"/>
        <v>-6.1768895939953092E-3</v>
      </c>
    </row>
    <row r="167" spans="1:10" x14ac:dyDescent="0.35">
      <c r="A167" s="31">
        <v>44022</v>
      </c>
      <c r="B167" s="11">
        <f>LN(DATOS!B168/DATOS!B167)</f>
        <v>8.8549511561663938E-3</v>
      </c>
      <c r="C167" s="11">
        <f>LN(DATOS!C168/DATOS!C167)</f>
        <v>2.3286036702281476E-3</v>
      </c>
      <c r="D167" s="11">
        <f>LN(DATOS!D168/DATOS!D167)</f>
        <v>-2.547758649497054E-3</v>
      </c>
      <c r="E167" s="11">
        <f>LN(DATOS!E168/DATOS!E167)</f>
        <v>1.1183554826394456E-2</v>
      </c>
      <c r="F167" s="11">
        <f>LN(DATOS!F168/DATOS!F167)</f>
        <v>-9.0222266297272542E-3</v>
      </c>
      <c r="G167" s="11">
        <f>LN(DATOS!G168/DATOS!G167)</f>
        <v>1.4260613304266067E-2</v>
      </c>
      <c r="H167" s="11">
        <v>-1.701451972559832</v>
      </c>
      <c r="I167" s="11">
        <v>2.7014519725598318</v>
      </c>
      <c r="J167" s="11">
        <f t="shared" si="2"/>
        <v>5.3875247236753833E-2</v>
      </c>
    </row>
    <row r="168" spans="1:10" x14ac:dyDescent="0.35">
      <c r="A168" s="31">
        <v>44025</v>
      </c>
      <c r="B168" s="11">
        <f>LN(DATOS!B169/DATOS!B168)</f>
        <v>-5.6242870757860159E-3</v>
      </c>
      <c r="C168" s="11">
        <f>LN(DATOS!C169/DATOS!C168)</f>
        <v>-2.5080360653644197E-2</v>
      </c>
      <c r="D168" s="11">
        <f>LN(DATOS!D169/DATOS!D168)</f>
        <v>-1.8204110772709402E-2</v>
      </c>
      <c r="E168" s="11">
        <f>LN(DATOS!E169/DATOS!E168)</f>
        <v>-3.0704647729430223E-2</v>
      </c>
      <c r="F168" s="11">
        <f>LN(DATOS!F169/DATOS!F168)</f>
        <v>-2.0882711037753933E-3</v>
      </c>
      <c r="G168" s="11">
        <f>LN(DATOS!G169/DATOS!G168)</f>
        <v>4.0259886495481106E-4</v>
      </c>
      <c r="H168" s="11">
        <v>-1.701451972559832</v>
      </c>
      <c r="I168" s="11">
        <v>2.7014519725598318</v>
      </c>
      <c r="J168" s="11">
        <f t="shared" si="2"/>
        <v>4.6406944866408647E-3</v>
      </c>
    </row>
    <row r="169" spans="1:10" x14ac:dyDescent="0.35">
      <c r="A169" s="31">
        <v>44026</v>
      </c>
      <c r="B169" s="11">
        <f>LN(DATOS!B170/DATOS!B169)</f>
        <v>-7.0884492016686142E-3</v>
      </c>
      <c r="C169" s="11">
        <f>LN(DATOS!C170/DATOS!C169)</f>
        <v>3.0497214375324894E-3</v>
      </c>
      <c r="D169" s="11">
        <f>LN(DATOS!D170/DATOS!D169)</f>
        <v>9.0515536803658248E-3</v>
      </c>
      <c r="E169" s="11">
        <f>LN(DATOS!E170/DATOS!E169)</f>
        <v>-4.0387277641362211E-3</v>
      </c>
      <c r="F169" s="11">
        <f>LN(DATOS!F170/DATOS!F169)</f>
        <v>-5.4692791742782096E-3</v>
      </c>
      <c r="G169" s="11">
        <f>LN(DATOS!G170/DATOS!G169)</f>
        <v>2.1119922402777727E-2</v>
      </c>
      <c r="H169" s="11">
        <v>-1.701451972559832</v>
      </c>
      <c r="I169" s="11">
        <v>2.7014519725598318</v>
      </c>
      <c r="J169" s="11">
        <f t="shared" si="2"/>
        <v>6.6360171874850549E-2</v>
      </c>
    </row>
    <row r="170" spans="1:10" x14ac:dyDescent="0.35">
      <c r="A170" s="31">
        <v>44027</v>
      </c>
      <c r="B170" s="11">
        <f>LN(DATOS!B171/DATOS!B170)</f>
        <v>-3.151288790417641E-3</v>
      </c>
      <c r="C170" s="11">
        <f>LN(DATOS!C171/DATOS!C170)</f>
        <v>2.2916324511062535E-3</v>
      </c>
      <c r="D170" s="11">
        <f>LN(DATOS!D171/DATOS!D170)</f>
        <v>4.0374090377170366E-3</v>
      </c>
      <c r="E170" s="11">
        <f>LN(DATOS!E171/DATOS!E170)</f>
        <v>-8.5965633931137694E-4</v>
      </c>
      <c r="F170" s="11">
        <f>LN(DATOS!F171/DATOS!F170)</f>
        <v>1.0974145114494738E-2</v>
      </c>
      <c r="G170" s="11">
        <f>LN(DATOS!G171/DATOS!G170)</f>
        <v>8.503072378261747E-3</v>
      </c>
      <c r="H170" s="11">
        <v>-1.701451972559832</v>
      </c>
      <c r="I170" s="11">
        <v>2.7014519725598318</v>
      </c>
      <c r="J170" s="11">
        <f t="shared" si="2"/>
        <v>4.2986607968593035E-3</v>
      </c>
    </row>
    <row r="171" spans="1:10" x14ac:dyDescent="0.35">
      <c r="A171" s="31">
        <v>44028</v>
      </c>
      <c r="B171" s="11">
        <f>LN(DATOS!B172/DATOS!B171)</f>
        <v>6.8322337791452709E-3</v>
      </c>
      <c r="C171" s="11">
        <f>LN(DATOS!C172/DATOS!C171)</f>
        <v>2.701499994248624E-3</v>
      </c>
      <c r="D171" s="11">
        <f>LN(DATOS!D172/DATOS!D171)</f>
        <v>2.585335157582009E-2</v>
      </c>
      <c r="E171" s="11">
        <f>LN(DATOS!E172/DATOS!E171)</f>
        <v>9.5337337733938862E-3</v>
      </c>
      <c r="F171" s="11">
        <f>LN(DATOS!F172/DATOS!F171)</f>
        <v>-3.4108102834836639E-3</v>
      </c>
      <c r="G171" s="11">
        <f>LN(DATOS!G172/DATOS!G171)</f>
        <v>-5.0513734683133834E-3</v>
      </c>
      <c r="H171" s="11">
        <v>-1.701451972559832</v>
      </c>
      <c r="I171" s="11">
        <v>2.7014519725598318</v>
      </c>
      <c r="J171" s="11">
        <f t="shared" si="2"/>
        <v>-7.8427129352509478E-3</v>
      </c>
    </row>
    <row r="172" spans="1:10" x14ac:dyDescent="0.35">
      <c r="A172" s="31">
        <v>44029</v>
      </c>
      <c r="B172" s="11">
        <f>LN(DATOS!B173/DATOS!B172)</f>
        <v>-1.1231277189757296E-2</v>
      </c>
      <c r="C172" s="11">
        <f>LN(DATOS!C173/DATOS!C172)</f>
        <v>4.5552754694516548E-3</v>
      </c>
      <c r="D172" s="11">
        <f>LN(DATOS!D173/DATOS!D172)</f>
        <v>7.1137132792218269E-3</v>
      </c>
      <c r="E172" s="11">
        <f>LN(DATOS!E173/DATOS!E172)</f>
        <v>-6.6760017203058471E-3</v>
      </c>
      <c r="F172" s="11">
        <f>LN(DATOS!F173/DATOS!F172)</f>
        <v>-3.7869362932092783E-3</v>
      </c>
      <c r="G172" s="11">
        <f>LN(DATOS!G173/DATOS!G172)</f>
        <v>-2.3503341233912425E-3</v>
      </c>
      <c r="H172" s="11">
        <v>-1.701451972559832</v>
      </c>
      <c r="I172" s="11">
        <v>2.7014519725598318</v>
      </c>
      <c r="J172" s="11">
        <f t="shared" si="2"/>
        <v>9.3975472229389755E-5</v>
      </c>
    </row>
    <row r="173" spans="1:10" x14ac:dyDescent="0.35">
      <c r="A173" s="31">
        <v>44032</v>
      </c>
      <c r="B173" s="11">
        <f>LN(DATOS!B174/DATOS!B173)</f>
        <v>-2.7536570495124437E-3</v>
      </c>
      <c r="C173" s="11">
        <f>LN(DATOS!C174/DATOS!C173)</f>
        <v>1.3909339115256969E-2</v>
      </c>
      <c r="D173" s="11">
        <f>LN(DATOS!D174/DATOS!D173)</f>
        <v>-6.2216746363279391E-3</v>
      </c>
      <c r="E173" s="11">
        <f>LN(DATOS!E174/DATOS!E173)</f>
        <v>1.1155682065744682E-2</v>
      </c>
      <c r="F173" s="11">
        <f>LN(DATOS!F174/DATOS!F173)</f>
        <v>-1.1420097919861542E-4</v>
      </c>
      <c r="G173" s="11">
        <f>LN(DATOS!G174/DATOS!G173)</f>
        <v>3.3437491616371712E-4</v>
      </c>
      <c r="H173" s="11">
        <v>-1.701451972559832</v>
      </c>
      <c r="I173" s="11">
        <v>2.7014519725598318</v>
      </c>
      <c r="J173" s="11">
        <f t="shared" si="2"/>
        <v>1.0976052581707506E-3</v>
      </c>
    </row>
    <row r="174" spans="1:10" x14ac:dyDescent="0.35">
      <c r="A174" s="31">
        <v>44033</v>
      </c>
      <c r="B174" s="11">
        <f>LN(DATOS!B175/DATOS!B174)</f>
        <v>8.3272606912591744E-3</v>
      </c>
      <c r="C174" s="11">
        <f>LN(DATOS!C175/DATOS!C174)</f>
        <v>-1.5066886065702891E-2</v>
      </c>
      <c r="D174" s="11">
        <f>LN(DATOS!D175/DATOS!D174)</f>
        <v>7.4613743082640425E-3</v>
      </c>
      <c r="E174" s="11">
        <f>LN(DATOS!E175/DATOS!E174)</f>
        <v>-6.7396253744438032E-3</v>
      </c>
      <c r="F174" s="11">
        <f>LN(DATOS!F175/DATOS!F174)</f>
        <v>1.5244546300821492E-2</v>
      </c>
      <c r="G174" s="11">
        <f>LN(DATOS!G175/DATOS!G174)</f>
        <v>5.961432673608995E-3</v>
      </c>
      <c r="H174" s="11">
        <v>-1.701451972559832</v>
      </c>
      <c r="I174" s="11">
        <v>2.7014519725598318</v>
      </c>
      <c r="J174" s="11">
        <f t="shared" si="2"/>
        <v>-9.8333393189087674E-3</v>
      </c>
    </row>
    <row r="175" spans="1:10" x14ac:dyDescent="0.35">
      <c r="A175" s="31">
        <v>44034</v>
      </c>
      <c r="B175" s="11">
        <f>LN(DATOS!B176/DATOS!B175)</f>
        <v>6.1218122144516881E-3</v>
      </c>
      <c r="C175" s="11">
        <f>LN(DATOS!C176/DATOS!C175)</f>
        <v>-7.8070452570894568E-3</v>
      </c>
      <c r="D175" s="11">
        <f>LN(DATOS!D176/DATOS!D175)</f>
        <v>-2.4809381069501322E-3</v>
      </c>
      <c r="E175" s="11">
        <f>LN(DATOS!E176/DATOS!E175)</f>
        <v>-1.6852330426377279E-3</v>
      </c>
      <c r="F175" s="11">
        <f>LN(DATOS!F176/DATOS!F175)</f>
        <v>1.5214581624514166E-2</v>
      </c>
      <c r="G175" s="11">
        <f>LN(DATOS!G176/DATOS!G175)</f>
        <v>6.1449034457458406E-3</v>
      </c>
      <c r="H175" s="11">
        <v>-1.701451972559832</v>
      </c>
      <c r="I175" s="11">
        <v>2.7014519725598318</v>
      </c>
      <c r="J175" s="11">
        <f t="shared" si="2"/>
        <v>-9.2867183820023944E-3</v>
      </c>
    </row>
    <row r="176" spans="1:10" x14ac:dyDescent="0.35">
      <c r="A176" s="31">
        <v>44035</v>
      </c>
      <c r="B176" s="11">
        <f>LN(DATOS!B177/DATOS!B176)</f>
        <v>-1.191900745366329E-2</v>
      </c>
      <c r="C176" s="11">
        <f>LN(DATOS!C177/DATOS!C176)</f>
        <v>-3.0776823196393705E-2</v>
      </c>
      <c r="D176" s="11">
        <f>LN(DATOS!D177/DATOS!D176)</f>
        <v>-1.3216825768889554E-2</v>
      </c>
      <c r="E176" s="11">
        <f>LN(DATOS!E177/DATOS!E176)</f>
        <v>-4.2695830650057151E-2</v>
      </c>
      <c r="F176" s="11">
        <f>LN(DATOS!F177/DATOS!F176)</f>
        <v>-3.6860865391351316E-4</v>
      </c>
      <c r="G176" s="11">
        <f>LN(DATOS!G177/DATOS!G176)</f>
        <v>-1.3176553775220024E-2</v>
      </c>
      <c r="H176" s="11">
        <v>-1.701451972559832</v>
      </c>
      <c r="I176" s="11">
        <v>2.7014519725598318</v>
      </c>
      <c r="J176" s="11">
        <f t="shared" si="2"/>
        <v>-3.4968657266305062E-2</v>
      </c>
    </row>
    <row r="177" spans="1:10" x14ac:dyDescent="0.35">
      <c r="A177" s="31">
        <v>44036</v>
      </c>
      <c r="B177" s="11">
        <f>LN(DATOS!B178/DATOS!B177)</f>
        <v>-4.8732799586189571E-3</v>
      </c>
      <c r="C177" s="11">
        <f>LN(DATOS!C178/DATOS!C177)</f>
        <v>-8.1587249612830072E-3</v>
      </c>
      <c r="D177" s="11">
        <f>LN(DATOS!D178/DATOS!D177)</f>
        <v>1.5520788829003264E-2</v>
      </c>
      <c r="E177" s="11">
        <f>LN(DATOS!E178/DATOS!E177)</f>
        <v>-1.303200491990201E-2</v>
      </c>
      <c r="F177" s="11">
        <f>LN(DATOS!F178/DATOS!F177)</f>
        <v>-2.0280544615678023E-3</v>
      </c>
      <c r="G177" s="11">
        <f>LN(DATOS!G178/DATOS!G177)</f>
        <v>-6.8686951660000065E-3</v>
      </c>
      <c r="H177" s="11">
        <v>-1.701451972559832</v>
      </c>
      <c r="I177" s="11">
        <v>2.7014519725598318</v>
      </c>
      <c r="J177" s="11">
        <f t="shared" si="2"/>
        <v>-1.5104812841009594E-2</v>
      </c>
    </row>
    <row r="178" spans="1:10" x14ac:dyDescent="0.35">
      <c r="A178" s="31">
        <v>44039</v>
      </c>
      <c r="B178" s="11">
        <f>LN(DATOS!B179/DATOS!B178)</f>
        <v>5.0074409161927642E-3</v>
      </c>
      <c r="C178" s="11">
        <f>LN(DATOS!C179/DATOS!C178)</f>
        <v>1.2020536190314511E-2</v>
      </c>
      <c r="D178" s="11">
        <f>LN(DATOS!D179/DATOS!D178)</f>
        <v>-3.013900998549915E-3</v>
      </c>
      <c r="E178" s="11">
        <f>LN(DATOS!E179/DATOS!E178)</f>
        <v>1.702797710650733E-2</v>
      </c>
      <c r="F178" s="11">
        <f>LN(DATOS!F179/DATOS!F178)</f>
        <v>1.0244609648982406E-2</v>
      </c>
      <c r="G178" s="11">
        <f>LN(DATOS!G179/DATOS!G178)</f>
        <v>4.3305935877877956E-3</v>
      </c>
      <c r="H178" s="11">
        <v>-1.701451972559832</v>
      </c>
      <c r="I178" s="11">
        <v>2.7014519725598318</v>
      </c>
      <c r="J178" s="11">
        <f t="shared" si="2"/>
        <v>-5.7318207052823051E-3</v>
      </c>
    </row>
    <row r="179" spans="1:10" x14ac:dyDescent="0.35">
      <c r="A179" s="31">
        <v>44040</v>
      </c>
      <c r="B179" s="11">
        <f>LN(DATOS!B180/DATOS!B179)</f>
        <v>9.6096049802354045E-4</v>
      </c>
      <c r="C179" s="11">
        <f>LN(DATOS!C180/DATOS!C179)</f>
        <v>-1.458118684165379E-2</v>
      </c>
      <c r="D179" s="11">
        <f>LN(DATOS!D180/DATOS!D179)</f>
        <v>-2.9917564600402125E-2</v>
      </c>
      <c r="E179" s="11">
        <f>LN(DATOS!E180/DATOS!E179)</f>
        <v>-1.3620226343630252E-2</v>
      </c>
      <c r="F179" s="11">
        <f>LN(DATOS!F180/DATOS!F179)</f>
        <v>7.6993839723369251E-4</v>
      </c>
      <c r="G179" s="11">
        <f>LN(DATOS!G180/DATOS!G179)</f>
        <v>-7.759650919094834E-3</v>
      </c>
      <c r="H179" s="11">
        <v>-1.701451972559832</v>
      </c>
      <c r="I179" s="11">
        <v>2.7014519725598318</v>
      </c>
      <c r="J179" s="11">
        <f t="shared" si="2"/>
        <v>-2.2272337486487274E-2</v>
      </c>
    </row>
    <row r="180" spans="1:10" x14ac:dyDescent="0.35">
      <c r="A180" s="31">
        <v>44041</v>
      </c>
      <c r="B180" s="11">
        <f>LN(DATOS!B181/DATOS!B180)</f>
        <v>-1.6063680077999382E-2</v>
      </c>
      <c r="C180" s="11">
        <f>LN(DATOS!C181/DATOS!C180)</f>
        <v>1.3681394569676195E-2</v>
      </c>
      <c r="D180" s="11">
        <f>LN(DATOS!D181/DATOS!D180)</f>
        <v>-4.7680095216804386E-3</v>
      </c>
      <c r="E180" s="11">
        <f>LN(DATOS!E181/DATOS!E180)</f>
        <v>-2.3822855083229072E-3</v>
      </c>
      <c r="F180" s="11">
        <f>LN(DATOS!F181/DATOS!F180)</f>
        <v>-1.3344743175838266E-3</v>
      </c>
      <c r="G180" s="11">
        <f>LN(DATOS!G181/DATOS!G180)</f>
        <v>6.0580117443131435E-3</v>
      </c>
      <c r="H180" s="11">
        <v>-1.701451972559832</v>
      </c>
      <c r="I180" s="11">
        <v>2.7014519725598318</v>
      </c>
      <c r="J180" s="11">
        <f t="shared" si="2"/>
        <v>1.8635971736448806E-2</v>
      </c>
    </row>
    <row r="181" spans="1:10" x14ac:dyDescent="0.35">
      <c r="A181" s="31">
        <v>44042</v>
      </c>
      <c r="B181" s="11">
        <f>LN(DATOS!B182/DATOS!B181)</f>
        <v>-3.0007524392382128E-3</v>
      </c>
      <c r="C181" s="11">
        <f>LN(DATOS!C182/DATOS!C181)</f>
        <v>5.1733030493594599E-3</v>
      </c>
      <c r="D181" s="11">
        <f>LN(DATOS!D182/DATOS!D181)</f>
        <v>-2.9663571323220384E-2</v>
      </c>
      <c r="E181" s="11">
        <f>LN(DATOS!E182/DATOS!E181)</f>
        <v>2.1725506101213923E-3</v>
      </c>
      <c r="F181" s="11">
        <f>LN(DATOS!F182/DATOS!F181)</f>
        <v>-1.5604835886287249E-2</v>
      </c>
      <c r="G181" s="11">
        <f>LN(DATOS!G182/DATOS!G181)</f>
        <v>-8.5490077972767992E-3</v>
      </c>
      <c r="H181" s="11">
        <v>-1.701451972559832</v>
      </c>
      <c r="I181" s="11">
        <v>2.7014519725598318</v>
      </c>
      <c r="J181" s="11">
        <f t="shared" si="2"/>
        <v>3.4561448228131036E-3</v>
      </c>
    </row>
    <row r="182" spans="1:10" x14ac:dyDescent="0.35">
      <c r="A182" s="31">
        <v>44043</v>
      </c>
      <c r="B182" s="11">
        <f>LN(DATOS!B183/DATOS!B182)</f>
        <v>1.3287163917172677E-3</v>
      </c>
      <c r="C182" s="11">
        <f>LN(DATOS!C183/DATOS!C182)</f>
        <v>7.857861394111379E-2</v>
      </c>
      <c r="D182" s="11">
        <f>LN(DATOS!D183/DATOS!D182)</f>
        <v>-1.1043573941432865E-2</v>
      </c>
      <c r="E182" s="11">
        <f>LN(DATOS!E183/DATOS!E182)</f>
        <v>7.9907330332831095E-2</v>
      </c>
      <c r="F182" s="11">
        <f>LN(DATOS!F183/DATOS!F182)</f>
        <v>-3.1582321446813788E-3</v>
      </c>
      <c r="G182" s="11">
        <f>LN(DATOS!G183/DATOS!G182)</f>
        <v>4.3483434976649988E-3</v>
      </c>
      <c r="H182" s="11">
        <v>-1.701451972559832</v>
      </c>
      <c r="I182" s="11">
        <v>2.7014519725598318</v>
      </c>
      <c r="J182" s="11">
        <f t="shared" si="2"/>
        <v>1.7120421431504829E-2</v>
      </c>
    </row>
    <row r="183" spans="1:10" x14ac:dyDescent="0.35">
      <c r="A183" s="31">
        <v>44046</v>
      </c>
      <c r="B183" s="11">
        <f>LN(DATOS!B184/DATOS!B183)</f>
        <v>8.2421656992206164E-3</v>
      </c>
      <c r="C183" s="11">
        <f>LN(DATOS!C184/DATOS!C183)</f>
        <v>-6.763829291532338E-3</v>
      </c>
      <c r="D183" s="11">
        <f>LN(DATOS!D184/DATOS!D183)</f>
        <v>3.1658934541546065E-2</v>
      </c>
      <c r="E183" s="11">
        <f>LN(DATOS!E184/DATOS!E183)</f>
        <v>1.4783364076881146E-3</v>
      </c>
      <c r="F183" s="11">
        <f>LN(DATOS!F184/DATOS!F183)</f>
        <v>1.4136336199489313E-2</v>
      </c>
      <c r="G183" s="11">
        <f>LN(DATOS!G184/DATOS!G183)</f>
        <v>8.893182749213328E-3</v>
      </c>
      <c r="H183" s="11">
        <v>-1.701451972559832</v>
      </c>
      <c r="I183" s="11">
        <v>2.7014519725598318</v>
      </c>
      <c r="J183" s="11">
        <f t="shared" si="2"/>
        <v>-2.7791031192637983E-5</v>
      </c>
    </row>
    <row r="184" spans="1:10" x14ac:dyDescent="0.35">
      <c r="A184" s="31">
        <v>44047</v>
      </c>
      <c r="B184" s="11">
        <f>LN(DATOS!B185/DATOS!B184)</f>
        <v>1.2845390609726782E-3</v>
      </c>
      <c r="C184" s="11">
        <f>LN(DATOS!C185/DATOS!C184)</f>
        <v>-8.4896779730894729E-3</v>
      </c>
      <c r="D184" s="11">
        <f>LN(DATOS!D185/DATOS!D184)</f>
        <v>9.599505061956214E-3</v>
      </c>
      <c r="E184" s="11">
        <f>LN(DATOS!E185/DATOS!E184)</f>
        <v>-7.2051389121169339E-3</v>
      </c>
      <c r="F184" s="11">
        <f>LN(DATOS!F185/DATOS!F184)</f>
        <v>-2.1268007078735609E-3</v>
      </c>
      <c r="G184" s="11">
        <f>LN(DATOS!G185/DATOS!G184)</f>
        <v>6.134306240717406E-3</v>
      </c>
      <c r="H184" s="11">
        <v>-1.701451972559832</v>
      </c>
      <c r="I184" s="11">
        <v>2.7014519725598318</v>
      </c>
      <c r="J184" s="11">
        <f t="shared" si="2"/>
        <v>2.0190182953925238E-2</v>
      </c>
    </row>
    <row r="185" spans="1:10" x14ac:dyDescent="0.35">
      <c r="A185" s="31">
        <v>44048</v>
      </c>
      <c r="B185" s="11">
        <f>LN(DATOS!B186/DATOS!B185)</f>
        <v>1.842284204163331E-2</v>
      </c>
      <c r="C185" s="11">
        <f>LN(DATOS!C186/DATOS!C185)</f>
        <v>-2.8460065477867668E-3</v>
      </c>
      <c r="D185" s="11">
        <f>LN(DATOS!D186/DATOS!D185)</f>
        <v>9.8721397347931571E-3</v>
      </c>
      <c r="E185" s="11">
        <f>LN(DATOS!E186/DATOS!E185)</f>
        <v>1.5576835493846771E-2</v>
      </c>
      <c r="F185" s="11">
        <f>LN(DATOS!F186/DATOS!F185)</f>
        <v>1.1543660343413156E-2</v>
      </c>
      <c r="G185" s="11">
        <f>LN(DATOS!G186/DATOS!G185)</f>
        <v>1.3809173554317752E-2</v>
      </c>
      <c r="H185" s="11">
        <v>-1.701451972559832</v>
      </c>
      <c r="I185" s="11">
        <v>2.7014519725598318</v>
      </c>
      <c r="J185" s="11">
        <f t="shared" si="2"/>
        <v>1.7663835475871737E-2</v>
      </c>
    </row>
    <row r="186" spans="1:10" x14ac:dyDescent="0.35">
      <c r="A186" s="31">
        <v>44049</v>
      </c>
      <c r="B186" s="11">
        <f>LN(DATOS!B187/DATOS!B186)</f>
        <v>7.5112967004380823E-3</v>
      </c>
      <c r="C186" s="11">
        <f>LN(DATOS!C187/DATOS!C186)</f>
        <v>6.2851180162288758E-2</v>
      </c>
      <c r="D186" s="11">
        <f>LN(DATOS!D187/DATOS!D186)</f>
        <v>-1.7248208762377926E-2</v>
      </c>
      <c r="E186" s="11">
        <f>LN(DATOS!E187/DATOS!E186)</f>
        <v>7.0362476862727022E-2</v>
      </c>
      <c r="F186" s="11">
        <f>LN(DATOS!F187/DATOS!F186)</f>
        <v>2.539619917392124E-3</v>
      </c>
      <c r="G186" s="11">
        <f>LN(DATOS!G187/DATOS!G186)</f>
        <v>6.7948982503761761E-3</v>
      </c>
      <c r="H186" s="11">
        <v>-1.701451972559832</v>
      </c>
      <c r="I186" s="11">
        <v>2.7014519725598318</v>
      </c>
      <c r="J186" s="11">
        <f t="shared" si="2"/>
        <v>1.4035049963823003E-2</v>
      </c>
    </row>
    <row r="187" spans="1:10" x14ac:dyDescent="0.35">
      <c r="A187" s="31">
        <v>44050</v>
      </c>
      <c r="B187" s="11">
        <f>LN(DATOS!B188/DATOS!B187)</f>
        <v>-1.6715995992408871E-2</v>
      </c>
      <c r="C187" s="11">
        <f>LN(DATOS!C188/DATOS!C187)</f>
        <v>1.184156456316484E-2</v>
      </c>
      <c r="D187" s="11">
        <f>LN(DATOS!D188/DATOS!D187)</f>
        <v>2.8463891747554565E-2</v>
      </c>
      <c r="E187" s="11">
        <f>LN(DATOS!E188/DATOS!E187)</f>
        <v>-4.8744314292441136E-3</v>
      </c>
      <c r="F187" s="11">
        <f>LN(DATOS!F188/DATOS!F187)</f>
        <v>1.7525956176961321E-4</v>
      </c>
      <c r="G187" s="11">
        <f>LN(DATOS!G188/DATOS!G187)</f>
        <v>1.6964472883428982E-3</v>
      </c>
      <c r="H187" s="11">
        <v>-1.701451972559832</v>
      </c>
      <c r="I187" s="11">
        <v>2.7014519725598318</v>
      </c>
      <c r="J187" s="11">
        <f t="shared" si="2"/>
        <v>4.2846751463548197E-3</v>
      </c>
    </row>
    <row r="188" spans="1:10" x14ac:dyDescent="0.35">
      <c r="A188" s="31">
        <v>44053</v>
      </c>
      <c r="B188" s="11">
        <f>LN(DATOS!B189/DATOS!B188)</f>
        <v>-1.8583048321015904E-3</v>
      </c>
      <c r="C188" s="11">
        <f>LN(DATOS!C189/DATOS!C188)</f>
        <v>-2.047340056272845E-2</v>
      </c>
      <c r="D188" s="11">
        <f>LN(DATOS!D189/DATOS!D188)</f>
        <v>9.6671299958691979E-3</v>
      </c>
      <c r="E188" s="11">
        <f>LN(DATOS!E189/DATOS!E188)</f>
        <v>-2.2331705394830002E-2</v>
      </c>
      <c r="F188" s="11">
        <f>LN(DATOS!F189/DATOS!F188)</f>
        <v>7.4648123909847944E-3</v>
      </c>
      <c r="G188" s="11">
        <f>LN(DATOS!G189/DATOS!G188)</f>
        <v>1.2963857539491854E-2</v>
      </c>
      <c r="H188" s="11">
        <v>-1.701451972559832</v>
      </c>
      <c r="I188" s="11">
        <v>2.7014519725598318</v>
      </c>
      <c r="J188" s="11">
        <f t="shared" si="2"/>
        <v>2.2320218754614762E-2</v>
      </c>
    </row>
    <row r="189" spans="1:10" x14ac:dyDescent="0.35">
      <c r="A189" s="31">
        <v>44054</v>
      </c>
      <c r="B189" s="11">
        <f>LN(DATOS!B190/DATOS!B189)</f>
        <v>5.5290145845162198E-3</v>
      </c>
      <c r="C189" s="11">
        <f>LN(DATOS!C190/DATOS!C189)</f>
        <v>-2.6468884569999261E-2</v>
      </c>
      <c r="D189" s="11">
        <f>LN(DATOS!D190/DATOS!D189)</f>
        <v>6.9241311975342676E-3</v>
      </c>
      <c r="E189" s="11">
        <f>LN(DATOS!E190/DATOS!E189)</f>
        <v>-2.0939869985483181E-2</v>
      </c>
      <c r="F189" s="11">
        <f>LN(DATOS!F190/DATOS!F189)</f>
        <v>1.0749814151601525E-2</v>
      </c>
      <c r="G189" s="11">
        <f>LN(DATOS!G190/DATOS!G189)</f>
        <v>-3.7682959723980684E-3</v>
      </c>
      <c r="H189" s="11">
        <v>-1.701451972559832</v>
      </c>
      <c r="I189" s="11">
        <v>2.7014519725598318</v>
      </c>
      <c r="J189" s="11">
        <f t="shared" si="2"/>
        <v>-2.8470163080718043E-2</v>
      </c>
    </row>
    <row r="190" spans="1:10" x14ac:dyDescent="0.35">
      <c r="A190" s="31">
        <v>44055</v>
      </c>
      <c r="B190" s="11">
        <f>LN(DATOS!B191/DATOS!B190)</f>
        <v>-1.8677375082646857E-4</v>
      </c>
      <c r="C190" s="11">
        <f>LN(DATOS!C191/DATOS!C190)</f>
        <v>1.4573374679117962E-2</v>
      </c>
      <c r="D190" s="11">
        <f>LN(DATOS!D191/DATOS!D190)</f>
        <v>-3.722417026638065E-3</v>
      </c>
      <c r="E190" s="11">
        <f>LN(DATOS!E191/DATOS!E190)</f>
        <v>1.4386600928291502E-2</v>
      </c>
      <c r="F190" s="11">
        <f>LN(DATOS!F191/DATOS!F190)</f>
        <v>-1.7970099297085929E-3</v>
      </c>
      <c r="G190" s="11">
        <f>LN(DATOS!G191/DATOS!G190)</f>
        <v>1.0417275512954386E-2</v>
      </c>
      <c r="H190" s="11">
        <v>-1.701451972559832</v>
      </c>
      <c r="I190" s="11">
        <v>2.7014519725598318</v>
      </c>
      <c r="J190" s="11">
        <f t="shared" si="2"/>
        <v>3.119929557278215E-2</v>
      </c>
    </row>
    <row r="191" spans="1:10" x14ac:dyDescent="0.35">
      <c r="A191" s="31">
        <v>44056</v>
      </c>
      <c r="B191" s="11">
        <f>LN(DATOS!B192/DATOS!B191)</f>
        <v>-6.0668428933850944E-3</v>
      </c>
      <c r="C191" s="11">
        <f>LN(DATOS!C192/DATOS!C191)</f>
        <v>5.4106043154573359E-3</v>
      </c>
      <c r="D191" s="11">
        <f>LN(DATOS!D192/DATOS!D191)</f>
        <v>2.1287892699489203E-3</v>
      </c>
      <c r="E191" s="11">
        <f>LN(DATOS!E192/DATOS!E191)</f>
        <v>-6.5623857792774837E-4</v>
      </c>
      <c r="F191" s="11">
        <f>LN(DATOS!F192/DATOS!F191)</f>
        <v>-4.7846047123304705E-4</v>
      </c>
      <c r="G191" s="11">
        <f>LN(DATOS!G192/DATOS!G191)</f>
        <v>-2.8678750782541234E-3</v>
      </c>
      <c r="H191" s="11">
        <v>-1.701451972559832</v>
      </c>
      <c r="I191" s="11">
        <v>2.7014519725598318</v>
      </c>
      <c r="J191" s="11">
        <f t="shared" si="2"/>
        <v>-6.933349274633409E-3</v>
      </c>
    </row>
    <row r="192" spans="1:10" x14ac:dyDescent="0.35">
      <c r="A192" s="31">
        <v>44057</v>
      </c>
      <c r="B192" s="11">
        <f>LN(DATOS!B193/DATOS!B192)</f>
        <v>-1.4766851577465131E-4</v>
      </c>
      <c r="C192" s="11">
        <f>LN(DATOS!C193/DATOS!C192)</f>
        <v>-2.2963984686227485E-4</v>
      </c>
      <c r="D192" s="11">
        <f>LN(DATOS!D193/DATOS!D192)</f>
        <v>1.1978317040320303E-2</v>
      </c>
      <c r="E192" s="11">
        <f>LN(DATOS!E193/DATOS!E192)</f>
        <v>-3.7730836263692518E-4</v>
      </c>
      <c r="F192" s="11">
        <f>LN(DATOS!F193/DATOS!F192)</f>
        <v>8.6187771920706088E-3</v>
      </c>
      <c r="G192" s="11">
        <f>LN(DATOS!G193/DATOS!G192)</f>
        <v>1.2287379776288777E-3</v>
      </c>
      <c r="H192" s="11">
        <v>-1.701451972559832</v>
      </c>
      <c r="I192" s="11">
        <v>2.7014519725598318</v>
      </c>
      <c r="J192" s="11">
        <f t="shared" si="2"/>
        <v>-1.1345058821077517E-2</v>
      </c>
    </row>
    <row r="193" spans="1:10" x14ac:dyDescent="0.35">
      <c r="A193" s="31">
        <v>44060</v>
      </c>
      <c r="B193" s="11">
        <f>LN(DATOS!B194/DATOS!B193)</f>
        <v>-3.7167847130063873E-3</v>
      </c>
      <c r="C193" s="11">
        <f>LN(DATOS!C194/DATOS!C193)</f>
        <v>-3.0622512076455409E-4</v>
      </c>
      <c r="D193" s="11">
        <f>LN(DATOS!D194/DATOS!D193)</f>
        <v>9.931283808847606E-3</v>
      </c>
      <c r="E193" s="11">
        <f>LN(DATOS!E194/DATOS!E193)</f>
        <v>-4.0230098337708407E-3</v>
      </c>
      <c r="F193" s="11">
        <f>LN(DATOS!F194/DATOS!F193)</f>
        <v>8.5887795843427681E-3</v>
      </c>
      <c r="G193" s="11">
        <f>LN(DATOS!G194/DATOS!G193)</f>
        <v>-3.0876919092508695E-3</v>
      </c>
      <c r="H193" s="11">
        <v>-1.701451972559832</v>
      </c>
      <c r="I193" s="11">
        <v>2.7014519725598318</v>
      </c>
      <c r="J193" s="11">
        <f t="shared" si="2"/>
        <v>-2.2954647364564415E-2</v>
      </c>
    </row>
    <row r="194" spans="1:10" x14ac:dyDescent="0.35">
      <c r="A194" s="31">
        <v>44061</v>
      </c>
      <c r="B194" s="11">
        <f>LN(DATOS!B195/DATOS!B194)</f>
        <v>-1.0452954586991619E-2</v>
      </c>
      <c r="C194" s="11">
        <f>LN(DATOS!C195/DATOS!C194)</f>
        <v>4.5080955048967834E-3</v>
      </c>
      <c r="D194" s="11">
        <f>LN(DATOS!D195/DATOS!D194)</f>
        <v>3.8068414281791502E-3</v>
      </c>
      <c r="E194" s="11">
        <f>LN(DATOS!E195/DATOS!E194)</f>
        <v>-5.94485908209495E-3</v>
      </c>
      <c r="F194" s="11">
        <f>LN(DATOS!F195/DATOS!F194)</f>
        <v>-5.0655177160766332E-3</v>
      </c>
      <c r="G194" s="11">
        <f>LN(DATOS!G195/DATOS!G194)</f>
        <v>-2.403318722166101E-3</v>
      </c>
      <c r="H194" s="11">
        <v>-1.701451972559832</v>
      </c>
      <c r="I194" s="11">
        <v>2.7014519725598318</v>
      </c>
      <c r="J194" s="11">
        <f t="shared" si="2"/>
        <v>2.1262850073697753E-3</v>
      </c>
    </row>
    <row r="195" spans="1:10" x14ac:dyDescent="0.35">
      <c r="A195" s="31">
        <v>44062</v>
      </c>
      <c r="B195" s="11">
        <f>LN(DATOS!B196/DATOS!B195)</f>
        <v>1.1658423169377322E-3</v>
      </c>
      <c r="C195" s="11">
        <f>LN(DATOS!C196/DATOS!C195)</f>
        <v>9.5250803997297569E-4</v>
      </c>
      <c r="D195" s="11">
        <f>LN(DATOS!D196/DATOS!D195)</f>
        <v>-8.3247141595017057E-3</v>
      </c>
      <c r="E195" s="11">
        <f>LN(DATOS!E196/DATOS!E195)</f>
        <v>2.1183503569108782E-3</v>
      </c>
      <c r="F195" s="11">
        <f>LN(DATOS!F196/DATOS!F195)</f>
        <v>-1.6753376500345508E-3</v>
      </c>
      <c r="G195" s="11">
        <f>LN(DATOS!G196/DATOS!G195)</f>
        <v>-3.0715002780376814E-3</v>
      </c>
      <c r="H195" s="11">
        <v>-1.701451972559832</v>
      </c>
      <c r="I195" s="11">
        <v>2.7014519725598318</v>
      </c>
      <c r="J195" s="11">
        <f t="shared" ref="J195:J258" si="3">SUMPRODUCT(F195:G195,H195:I195)</f>
        <v>-5.447003935467926E-3</v>
      </c>
    </row>
    <row r="196" spans="1:10" x14ac:dyDescent="0.35">
      <c r="A196" s="31">
        <v>44063</v>
      </c>
      <c r="B196" s="11">
        <f>LN(DATOS!B197/DATOS!B196)</f>
        <v>4.3654857218868243E-3</v>
      </c>
      <c r="C196" s="11">
        <f>LN(DATOS!C197/DATOS!C196)</f>
        <v>2.4154725625820883E-2</v>
      </c>
      <c r="D196" s="11">
        <f>LN(DATOS!D197/DATOS!D196)</f>
        <v>1.7400801060635915E-3</v>
      </c>
      <c r="E196" s="11">
        <f>LN(DATOS!E197/DATOS!E196)</f>
        <v>2.8520211347707682E-2</v>
      </c>
      <c r="F196" s="11">
        <f>LN(DATOS!F197/DATOS!F196)</f>
        <v>-8.0969693384531118E-3</v>
      </c>
      <c r="G196" s="11">
        <f>LN(DATOS!G197/DATOS!G196)</f>
        <v>1.6903270487365828E-3</v>
      </c>
      <c r="H196" s="11">
        <v>-1.701451972559832</v>
      </c>
      <c r="I196" s="11">
        <v>2.7014519725598318</v>
      </c>
      <c r="J196" s="11">
        <f t="shared" si="3"/>
        <v>1.8342941792748205E-2</v>
      </c>
    </row>
    <row r="197" spans="1:10" x14ac:dyDescent="0.35">
      <c r="A197" s="31">
        <v>44064</v>
      </c>
      <c r="B197" s="11">
        <f>LN(DATOS!B198/DATOS!B197)</f>
        <v>-4.5604541761551142E-3</v>
      </c>
      <c r="C197" s="11">
        <f>LN(DATOS!C198/DATOS!C197)</f>
        <v>-7.4624424712071919E-3</v>
      </c>
      <c r="D197" s="11">
        <f>LN(DATOS!D198/DATOS!D197)</f>
        <v>-1.3300910739295612E-2</v>
      </c>
      <c r="E197" s="11">
        <f>LN(DATOS!E198/DATOS!E197)</f>
        <v>-1.2022896647362219E-2</v>
      </c>
      <c r="F197" s="11">
        <f>LN(DATOS!F198/DATOS!F197)</f>
        <v>-1.5920507145969546E-2</v>
      </c>
      <c r="G197" s="11">
        <f>LN(DATOS!G198/DATOS!G197)</f>
        <v>6.8474994230931421E-3</v>
      </c>
      <c r="H197" s="11">
        <v>-1.701451972559832</v>
      </c>
      <c r="I197" s="11">
        <v>2.7014519725598318</v>
      </c>
      <c r="J197" s="11">
        <f t="shared" si="3"/>
        <v>4.5586169111280064E-2</v>
      </c>
    </row>
    <row r="198" spans="1:10" x14ac:dyDescent="0.35">
      <c r="A198" s="31">
        <v>44067</v>
      </c>
      <c r="B198" s="11">
        <f>LN(DATOS!B199/DATOS!B198)</f>
        <v>5.5755796313101194E-3</v>
      </c>
      <c r="C198" s="11">
        <f>LN(DATOS!C199/DATOS!C198)</f>
        <v>1.6270807674964281E-2</v>
      </c>
      <c r="D198" s="11">
        <f>LN(DATOS!D199/DATOS!D198)</f>
        <v>5.4467547642277755E-3</v>
      </c>
      <c r="E198" s="11">
        <f>LN(DATOS!E199/DATOS!E198)</f>
        <v>2.1846387306274334E-2</v>
      </c>
      <c r="F198" s="11">
        <f>LN(DATOS!F199/DATOS!F198)</f>
        <v>-1.7407525397220237E-3</v>
      </c>
      <c r="G198" s="11">
        <f>LN(DATOS!G199/DATOS!G198)</f>
        <v>1.3447535107487536E-2</v>
      </c>
      <c r="H198" s="11">
        <v>-1.701451972559832</v>
      </c>
      <c r="I198" s="11">
        <v>2.7014519725598318</v>
      </c>
      <c r="J198" s="11">
        <f t="shared" si="3"/>
        <v>3.9289677084638368E-2</v>
      </c>
    </row>
    <row r="199" spans="1:10" x14ac:dyDescent="0.35">
      <c r="A199" s="31">
        <v>44068</v>
      </c>
      <c r="B199" s="11">
        <f>LN(DATOS!B200/DATOS!B199)</f>
        <v>-6.3240673808490008E-3</v>
      </c>
      <c r="C199" s="11">
        <f>LN(DATOS!C200/DATOS!C199)</f>
        <v>3.4156963604333554E-2</v>
      </c>
      <c r="D199" s="11">
        <f>LN(DATOS!D200/DATOS!D199)</f>
        <v>-5.9754124818874807E-3</v>
      </c>
      <c r="E199" s="11">
        <f>LN(DATOS!E200/DATOS!E199)</f>
        <v>2.7832896223484643E-2</v>
      </c>
      <c r="F199" s="11">
        <f>LN(DATOS!F200/DATOS!F199)</f>
        <v>5.7755465075272731E-3</v>
      </c>
      <c r="G199" s="11">
        <f>LN(DATOS!G200/DATOS!G199)</f>
        <v>-2.1225175749914329E-3</v>
      </c>
      <c r="H199" s="11">
        <v>-1.701451972559832</v>
      </c>
      <c r="I199" s="11">
        <v>2.7014519725598318</v>
      </c>
      <c r="J199" s="11">
        <f t="shared" si="3"/>
        <v>-1.5560694287596846E-2</v>
      </c>
    </row>
    <row r="200" spans="1:10" x14ac:dyDescent="0.35">
      <c r="A200" s="31">
        <v>44069</v>
      </c>
      <c r="B200" s="11">
        <f>LN(DATOS!B201/DATOS!B200)</f>
        <v>-2.3716395867047729E-3</v>
      </c>
      <c r="C200" s="11">
        <f>LN(DATOS!C201/DATOS!C200)</f>
        <v>7.9017698490707125E-2</v>
      </c>
      <c r="D200" s="11">
        <f>LN(DATOS!D201/DATOS!D200)</f>
        <v>-2.0839660561992306E-2</v>
      </c>
      <c r="E200" s="11">
        <f>LN(DATOS!E201/DATOS!E200)</f>
        <v>7.6646058904002404E-2</v>
      </c>
      <c r="F200" s="11">
        <f>LN(DATOS!F201/DATOS!F200)</f>
        <v>-1.3074927618519321E-2</v>
      </c>
      <c r="G200" s="11">
        <f>LN(DATOS!G201/DATOS!G200)</f>
        <v>2.9508660071594283E-3</v>
      </c>
      <c r="H200" s="11">
        <v>-1.701451972559832</v>
      </c>
      <c r="I200" s="11">
        <v>2.7014519725598318</v>
      </c>
      <c r="J200" s="11">
        <f t="shared" si="3"/>
        <v>3.021798418340732E-2</v>
      </c>
    </row>
    <row r="201" spans="1:10" x14ac:dyDescent="0.35">
      <c r="A201" s="31">
        <v>44070</v>
      </c>
      <c r="B201" s="11">
        <f>LN(DATOS!B202/DATOS!B201)</f>
        <v>-5.3234691165132068E-4</v>
      </c>
      <c r="C201" s="11">
        <f>LN(DATOS!C202/DATOS!C201)</f>
        <v>-3.5808434183675297E-2</v>
      </c>
      <c r="D201" s="11">
        <f>LN(DATOS!D202/DATOS!D201)</f>
        <v>-1.3043642058563931E-2</v>
      </c>
      <c r="E201" s="11">
        <f>LN(DATOS!E202/DATOS!E201)</f>
        <v>-3.6340781095326555E-2</v>
      </c>
      <c r="F201" s="11">
        <f>LN(DATOS!F202/DATOS!F201)</f>
        <v>-2.8076234216389182E-3</v>
      </c>
      <c r="G201" s="11">
        <f>LN(DATOS!G202/DATOS!G201)</f>
        <v>5.6437244828178206E-3</v>
      </c>
      <c r="H201" s="11">
        <v>-1.701451972559832</v>
      </c>
      <c r="I201" s="11">
        <v>2.7014519725598318</v>
      </c>
      <c r="J201" s="11">
        <f t="shared" si="3"/>
        <v>2.0023287045645141E-2</v>
      </c>
    </row>
    <row r="202" spans="1:10" x14ac:dyDescent="0.35">
      <c r="A202" s="31">
        <v>44071</v>
      </c>
      <c r="B202" s="11">
        <f>LN(DATOS!B203/DATOS!B202)</f>
        <v>-2.3739830025057635E-3</v>
      </c>
      <c r="C202" s="11">
        <f>LN(DATOS!C203/DATOS!C202)</f>
        <v>1.4994652354589815E-3</v>
      </c>
      <c r="D202" s="11">
        <f>LN(DATOS!D203/DATOS!D202)</f>
        <v>-9.1592637438870604E-3</v>
      </c>
      <c r="E202" s="11">
        <f>LN(DATOS!E203/DATOS!E202)</f>
        <v>-8.7451776704688337E-4</v>
      </c>
      <c r="F202" s="11">
        <f>LN(DATOS!F203/DATOS!F202)</f>
        <v>3.8986206393771794E-3</v>
      </c>
      <c r="G202" s="11">
        <f>LN(DATOS!G203/DATOS!G202)</f>
        <v>5.6556766391580877E-3</v>
      </c>
      <c r="H202" s="11">
        <v>-1.701451972559832</v>
      </c>
      <c r="I202" s="11">
        <v>2.7014519725598318</v>
      </c>
      <c r="J202" s="11">
        <f t="shared" si="3"/>
        <v>8.6452230358834009E-3</v>
      </c>
    </row>
    <row r="203" spans="1:10" x14ac:dyDescent="0.35">
      <c r="A203" s="31">
        <v>44074</v>
      </c>
      <c r="B203" s="11">
        <f>LN(DATOS!B204/DATOS!B203)</f>
        <v>8.928914602174081E-3</v>
      </c>
      <c r="C203" s="11">
        <f>LN(DATOS!C204/DATOS!C203)</f>
        <v>-1.5676382157960348E-3</v>
      </c>
      <c r="D203" s="11">
        <f>LN(DATOS!D204/DATOS!D203)</f>
        <v>-3.3876176167199026E-2</v>
      </c>
      <c r="E203" s="11">
        <f>LN(DATOS!E204/DATOS!E203)</f>
        <v>7.3612763863781195E-3</v>
      </c>
      <c r="F203" s="11">
        <f>LN(DATOS!F204/DATOS!F203)</f>
        <v>-2.5552935313269971E-2</v>
      </c>
      <c r="G203" s="11">
        <f>LN(DATOS!G204/DATOS!G203)</f>
        <v>-7.8417707561099885E-3</v>
      </c>
      <c r="H203" s="11">
        <v>-1.701451972559832</v>
      </c>
      <c r="I203" s="11">
        <v>2.7014519725598318</v>
      </c>
      <c r="J203" s="11">
        <f t="shared" si="3"/>
        <v>2.2292925116001651E-2</v>
      </c>
    </row>
    <row r="204" spans="1:10" x14ac:dyDescent="0.35">
      <c r="A204" s="31">
        <v>44075</v>
      </c>
      <c r="B204" s="11">
        <f>LN(DATOS!B205/DATOS!B204)</f>
        <v>-1.1669868890583794E-2</v>
      </c>
      <c r="C204" s="11">
        <f>LN(DATOS!C205/DATOS!C204)</f>
        <v>7.610766373681804E-3</v>
      </c>
      <c r="D204" s="11">
        <f>LN(DATOS!D205/DATOS!D204)</f>
        <v>1.0604115498056286E-2</v>
      </c>
      <c r="E204" s="11">
        <f>LN(DATOS!E205/DATOS!E204)</f>
        <v>-4.0591025169021801E-3</v>
      </c>
      <c r="F204" s="11">
        <f>LN(DATOS!F205/DATOS!F204)</f>
        <v>1.7416529819407854E-2</v>
      </c>
      <c r="G204" s="11">
        <f>LN(DATOS!G205/DATOS!G204)</f>
        <v>7.5552418733468426E-3</v>
      </c>
      <c r="H204" s="11">
        <v>-1.701451972559832</v>
      </c>
      <c r="I204" s="11">
        <v>2.7014519725598318</v>
      </c>
      <c r="J204" s="11">
        <f t="shared" si="3"/>
        <v>-9.2232659544591589E-3</v>
      </c>
    </row>
    <row r="205" spans="1:10" x14ac:dyDescent="0.35">
      <c r="A205" s="31">
        <v>44076</v>
      </c>
      <c r="B205" s="11">
        <f>LN(DATOS!B206/DATOS!B205)</f>
        <v>1.2709096027679911E-3</v>
      </c>
      <c r="C205" s="11">
        <f>LN(DATOS!C206/DATOS!C205)</f>
        <v>2.3615500157024388E-2</v>
      </c>
      <c r="D205" s="11">
        <f>LN(DATOS!D206/DATOS!D205)</f>
        <v>-8.3222576469238873E-3</v>
      </c>
      <c r="E205" s="11">
        <f>LN(DATOS!E206/DATOS!E205)</f>
        <v>2.4886409759792446E-2</v>
      </c>
      <c r="F205" s="11">
        <f>LN(DATOS!F206/DATOS!F205)</f>
        <v>-1.1650480864537384E-2</v>
      </c>
      <c r="G205" s="11">
        <f>LN(DATOS!G206/DATOS!G205)</f>
        <v>1.5753402449185744E-2</v>
      </c>
      <c r="H205" s="11">
        <v>-1.701451972559832</v>
      </c>
      <c r="I205" s="11">
        <v>2.7014519725598318</v>
      </c>
      <c r="J205" s="11">
        <f t="shared" si="3"/>
        <v>6.2379793769119424E-2</v>
      </c>
    </row>
    <row r="206" spans="1:10" x14ac:dyDescent="0.35">
      <c r="A206" s="31">
        <v>44077</v>
      </c>
      <c r="B206" s="11">
        <f>LN(DATOS!B207/DATOS!B206)</f>
        <v>-6.5776894465759484E-3</v>
      </c>
      <c r="C206" s="11">
        <f>LN(DATOS!C207/DATOS!C206)</f>
        <v>-3.8345741342039961E-2</v>
      </c>
      <c r="D206" s="11">
        <f>LN(DATOS!D207/DATOS!D206)</f>
        <v>-5.3323990107267656E-3</v>
      </c>
      <c r="E206" s="11">
        <f>LN(DATOS!E207/DATOS!E206)</f>
        <v>-4.4923430788615798E-2</v>
      </c>
      <c r="F206" s="11">
        <f>LN(DATOS!F207/DATOS!F206)</f>
        <v>-1.6986806002342446E-2</v>
      </c>
      <c r="G206" s="11">
        <f>LN(DATOS!G207/DATOS!G206)</f>
        <v>-2.8150458395901707E-2</v>
      </c>
      <c r="H206" s="11">
        <v>-1.701451972559832</v>
      </c>
      <c r="I206" s="11">
        <v>2.7014519725598318</v>
      </c>
      <c r="J206" s="11">
        <f t="shared" si="3"/>
        <v>-4.7144876781895398E-2</v>
      </c>
    </row>
    <row r="207" spans="1:10" x14ac:dyDescent="0.35">
      <c r="A207" s="31">
        <v>44078</v>
      </c>
      <c r="B207" s="11">
        <f>LN(DATOS!B208/DATOS!B207)</f>
        <v>4.3502470874356592E-3</v>
      </c>
      <c r="C207" s="11">
        <f>LN(DATOS!C208/DATOS!C207)</f>
        <v>-2.924311859184503E-2</v>
      </c>
      <c r="D207" s="11">
        <f>LN(DATOS!D208/DATOS!D207)</f>
        <v>-9.9789184074348617E-3</v>
      </c>
      <c r="E207" s="11">
        <f>LN(DATOS!E208/DATOS!E207)</f>
        <v>-2.4892871504409535E-2</v>
      </c>
      <c r="F207" s="11">
        <f>LN(DATOS!F208/DATOS!F207)</f>
        <v>5.1702305270470911E-4</v>
      </c>
      <c r="G207" s="11">
        <f>LN(DATOS!G208/DATOS!G207)</f>
        <v>-5.6505947718027624E-3</v>
      </c>
      <c r="H207" s="11">
        <v>-1.701451972559832</v>
      </c>
      <c r="I207" s="11">
        <v>2.7014519725598318</v>
      </c>
      <c r="J207" s="11">
        <f t="shared" si="3"/>
        <v>-1.6144500285306181E-2</v>
      </c>
    </row>
    <row r="208" spans="1:10" x14ac:dyDescent="0.35">
      <c r="A208" s="31">
        <v>44082</v>
      </c>
      <c r="B208" s="11">
        <f>LN(DATOS!B209/DATOS!B208)</f>
        <v>-1.0485518662011941E-2</v>
      </c>
      <c r="C208" s="11">
        <f>LN(DATOS!C209/DATOS!C208)</f>
        <v>-4.1783350222808074E-2</v>
      </c>
      <c r="D208" s="11">
        <f>LN(DATOS!D209/DATOS!D208)</f>
        <v>-1.515769864456518E-2</v>
      </c>
      <c r="E208" s="11">
        <f>LN(DATOS!E209/DATOS!E208)</f>
        <v>-5.2268868884819963E-2</v>
      </c>
      <c r="F208" s="11">
        <f>LN(DATOS!F209/DATOS!F208)</f>
        <v>-1.0399174729958924E-2</v>
      </c>
      <c r="G208" s="11">
        <f>LN(DATOS!G209/DATOS!G208)</f>
        <v>-2.2735912480980461E-2</v>
      </c>
      <c r="H208" s="11">
        <v>-1.701451972559832</v>
      </c>
      <c r="I208" s="11">
        <v>2.7014519725598318</v>
      </c>
      <c r="J208" s="11">
        <f t="shared" si="3"/>
        <v>-4.37262792624094E-2</v>
      </c>
    </row>
    <row r="209" spans="1:10" x14ac:dyDescent="0.35">
      <c r="A209" s="31">
        <v>44083</v>
      </c>
      <c r="B209" s="11">
        <f>LN(DATOS!B210/DATOS!B209)</f>
        <v>-1.0555507667537305E-3</v>
      </c>
      <c r="C209" s="11">
        <f>LN(DATOS!C210/DATOS!C209)</f>
        <v>9.3966224234624009E-3</v>
      </c>
      <c r="D209" s="11">
        <f>LN(DATOS!D210/DATOS!D209)</f>
        <v>-5.8765541182291287E-4</v>
      </c>
      <c r="E209" s="11">
        <f>LN(DATOS!E210/DATOS!E209)</f>
        <v>8.3410716567085558E-3</v>
      </c>
      <c r="F209" s="11">
        <f>LN(DATOS!F210/DATOS!F209)</f>
        <v>2.3960133305062324E-3</v>
      </c>
      <c r="G209" s="11">
        <f>LN(DATOS!G210/DATOS!G209)</f>
        <v>1.5857810097148678E-2</v>
      </c>
      <c r="H209" s="11">
        <v>-1.701451972559832</v>
      </c>
      <c r="I209" s="11">
        <v>2.7014519725598318</v>
      </c>
      <c r="J209" s="11">
        <f t="shared" si="3"/>
        <v>3.8762410759952036E-2</v>
      </c>
    </row>
    <row r="210" spans="1:10" x14ac:dyDescent="0.35">
      <c r="A210" s="31">
        <v>44084</v>
      </c>
      <c r="B210" s="11">
        <f>LN(DATOS!B211/DATOS!B210)</f>
        <v>5.7779734674993288E-3</v>
      </c>
      <c r="C210" s="11">
        <f>LN(DATOS!C211/DATOS!C210)</f>
        <v>-2.0782959626865053E-2</v>
      </c>
      <c r="D210" s="11">
        <f>LN(DATOS!D211/DATOS!D210)</f>
        <v>-1.4207003852140016E-2</v>
      </c>
      <c r="E210" s="11">
        <f>LN(DATOS!E211/DATOS!E210)</f>
        <v>-1.500498615936559E-2</v>
      </c>
      <c r="F210" s="11">
        <f>LN(DATOS!F211/DATOS!F210)</f>
        <v>6.2974159056370933E-4</v>
      </c>
      <c r="G210" s="11">
        <f>LN(DATOS!G211/DATOS!G210)</f>
        <v>-1.4633528491934313E-2</v>
      </c>
      <c r="H210" s="11">
        <v>-1.701451972559832</v>
      </c>
      <c r="I210" s="11">
        <v>2.7014519725598318</v>
      </c>
      <c r="J210" s="11">
        <f t="shared" si="3"/>
        <v>-4.0603249481514038E-2</v>
      </c>
    </row>
    <row r="211" spans="1:10" x14ac:dyDescent="0.35">
      <c r="A211" s="31">
        <v>44085</v>
      </c>
      <c r="B211" s="11">
        <f>LN(DATOS!B212/DATOS!B211)</f>
        <v>-8.1431151799562992E-3</v>
      </c>
      <c r="C211" s="11">
        <f>LN(DATOS!C212/DATOS!C211)</f>
        <v>-5.5358699542641214E-3</v>
      </c>
      <c r="D211" s="11">
        <f>LN(DATOS!D212/DATOS!D211)</f>
        <v>5.7466087571874319E-3</v>
      </c>
      <c r="E211" s="11">
        <f>LN(DATOS!E212/DATOS!E211)</f>
        <v>-1.3678985134220377E-2</v>
      </c>
      <c r="F211" s="11">
        <f>LN(DATOS!F212/DATOS!F211)</f>
        <v>4.2515683454232992E-3</v>
      </c>
      <c r="G211" s="11">
        <f>LN(DATOS!G212/DATOS!G211)</f>
        <v>4.7485604804684946E-3</v>
      </c>
      <c r="H211" s="11">
        <v>-1.701451972559832</v>
      </c>
      <c r="I211" s="11">
        <v>2.7014519725598318</v>
      </c>
      <c r="J211" s="11">
        <f t="shared" si="3"/>
        <v>5.5941687289878641E-3</v>
      </c>
    </row>
    <row r="212" spans="1:10" x14ac:dyDescent="0.35">
      <c r="A212" s="31">
        <v>44088</v>
      </c>
      <c r="B212" s="11">
        <f>LN(DATOS!B213/DATOS!B212)</f>
        <v>-1.216411121549168E-2</v>
      </c>
      <c r="C212" s="11">
        <f>LN(DATOS!C213/DATOS!C212)</f>
        <v>-1.7268230814485213E-3</v>
      </c>
      <c r="D212" s="11">
        <f>LN(DATOS!D213/DATOS!D212)</f>
        <v>5.1241551780214518E-3</v>
      </c>
      <c r="E212" s="11">
        <f>LN(DATOS!E213/DATOS!E212)</f>
        <v>-1.3890934296940213E-2</v>
      </c>
      <c r="F212" s="11">
        <f>LN(DATOS!F213/DATOS!F212)</f>
        <v>1.4944855528754967E-2</v>
      </c>
      <c r="G212" s="11">
        <f>LN(DATOS!G213/DATOS!G212)</f>
        <v>1.1775037700920025E-2</v>
      </c>
      <c r="H212" s="11">
        <v>-1.701451972559832</v>
      </c>
      <c r="I212" s="11">
        <v>2.7014519725598318</v>
      </c>
      <c r="J212" s="11">
        <f t="shared" si="3"/>
        <v>6.3817449050949417E-3</v>
      </c>
    </row>
    <row r="213" spans="1:10" x14ac:dyDescent="0.35">
      <c r="A213" s="31">
        <v>44089</v>
      </c>
      <c r="B213" s="11">
        <f>LN(DATOS!B214/DATOS!B213)</f>
        <v>2.0517257885822688E-3</v>
      </c>
      <c r="C213" s="11">
        <f>LN(DATOS!C214/DATOS!C213)</f>
        <v>2.3285003664538284E-2</v>
      </c>
      <c r="D213" s="11">
        <f>LN(DATOS!D214/DATOS!D213)</f>
        <v>1.9639121602048545E-3</v>
      </c>
      <c r="E213" s="11">
        <f>LN(DATOS!E214/DATOS!E213)</f>
        <v>2.5336729453120745E-2</v>
      </c>
      <c r="F213" s="11">
        <f>LN(DATOS!F214/DATOS!F213)</f>
        <v>-4.1526342194378348E-3</v>
      </c>
      <c r="G213" s="11">
        <f>LN(DATOS!G214/DATOS!G213)</f>
        <v>8.1070705010204494E-5</v>
      </c>
      <c r="H213" s="11">
        <v>-1.701451972559832</v>
      </c>
      <c r="I213" s="11">
        <v>2.7014519725598318</v>
      </c>
      <c r="J213" s="11">
        <f t="shared" si="3"/>
        <v>7.2845162999485959E-3</v>
      </c>
    </row>
    <row r="214" spans="1:10" x14ac:dyDescent="0.35">
      <c r="A214" s="31">
        <v>44091</v>
      </c>
      <c r="B214" s="11">
        <f>LN(DATOS!B215/DATOS!B214)</f>
        <v>-1.1709393160464111E-2</v>
      </c>
      <c r="C214" s="11">
        <f>LN(DATOS!C215/DATOS!C214)</f>
        <v>-6.6787599716020357E-2</v>
      </c>
      <c r="D214" s="11">
        <f>LN(DATOS!D215/DATOS!D214)</f>
        <v>-1.5708210508865634E-3</v>
      </c>
      <c r="E214" s="11">
        <f>LN(DATOS!E215/DATOS!E214)</f>
        <v>-7.8496992876484442E-2</v>
      </c>
      <c r="F214" s="11">
        <f>LN(DATOS!F215/DATOS!F214)</f>
        <v>-1.6421614856747729E-2</v>
      </c>
      <c r="G214" s="11">
        <f>LN(DATOS!G215/DATOS!G214)</f>
        <v>-3.3496701433409649E-3</v>
      </c>
      <c r="H214" s="11">
        <v>-1.701451972559832</v>
      </c>
      <c r="I214" s="11">
        <v>2.7014519725598318</v>
      </c>
      <c r="J214" s="11">
        <f t="shared" si="3"/>
        <v>1.889161597447804E-2</v>
      </c>
    </row>
    <row r="215" spans="1:10" x14ac:dyDescent="0.35">
      <c r="A215" s="31">
        <v>44092</v>
      </c>
      <c r="B215" s="11">
        <f>LN(DATOS!B216/DATOS!B215)</f>
        <v>-1.7085093297705521E-4</v>
      </c>
      <c r="C215" s="11">
        <f>LN(DATOS!C216/DATOS!C215)</f>
        <v>-9.0273914445011278E-3</v>
      </c>
      <c r="D215" s="11">
        <f>LN(DATOS!D216/DATOS!D215)</f>
        <v>-1.3764554468263348E-3</v>
      </c>
      <c r="E215" s="11">
        <f>LN(DATOS!E216/DATOS!E215)</f>
        <v>-9.1982423774782749E-3</v>
      </c>
      <c r="F215" s="11">
        <f>LN(DATOS!F216/DATOS!F215)</f>
        <v>-3.1482501352365863E-3</v>
      </c>
      <c r="G215" s="11">
        <f>LN(DATOS!G216/DATOS!G215)</f>
        <v>-8.8036272821129021E-3</v>
      </c>
      <c r="H215" s="11">
        <v>-1.701451972559832</v>
      </c>
      <c r="I215" s="11">
        <v>2.7014519725598318</v>
      </c>
      <c r="J215" s="11">
        <f t="shared" si="3"/>
        <v>-1.8425979884235402E-2</v>
      </c>
    </row>
    <row r="216" spans="1:10" x14ac:dyDescent="0.35">
      <c r="A216" s="31">
        <v>44095</v>
      </c>
      <c r="B216" s="11">
        <f>LN(DATOS!B217/DATOS!B216)</f>
        <v>-4.0043616338726086E-3</v>
      </c>
      <c r="C216" s="11">
        <f>LN(DATOS!C217/DATOS!C216)</f>
        <v>-1.7496671724579079E-2</v>
      </c>
      <c r="D216" s="11">
        <f>LN(DATOS!D217/DATOS!D216)</f>
        <v>1.5729830040188257E-3</v>
      </c>
      <c r="E216" s="11">
        <f>LN(DATOS!E217/DATOS!E216)</f>
        <v>-2.1501033358451542E-2</v>
      </c>
      <c r="F216" s="11">
        <f>LN(DATOS!F217/DATOS!F216)</f>
        <v>-1.3967688781445352E-2</v>
      </c>
      <c r="G216" s="11">
        <f>LN(DATOS!G217/DATOS!G216)</f>
        <v>-1.8601744103784516E-2</v>
      </c>
      <c r="H216" s="11">
        <v>-1.701451972559832</v>
      </c>
      <c r="I216" s="11">
        <v>2.7014519725598318</v>
      </c>
      <c r="J216" s="11">
        <f t="shared" si="3"/>
        <v>-2.6486366672929869E-2</v>
      </c>
    </row>
    <row r="217" spans="1:10" x14ac:dyDescent="0.35">
      <c r="A217" s="31">
        <v>44096</v>
      </c>
      <c r="B217" s="11">
        <f>LN(DATOS!B218/DATOS!B217)</f>
        <v>-7.2935812570479308E-4</v>
      </c>
      <c r="C217" s="11">
        <f>LN(DATOS!C218/DATOS!C217)</f>
        <v>2.6249294248308776E-2</v>
      </c>
      <c r="D217" s="11">
        <f>LN(DATOS!D218/DATOS!D217)</f>
        <v>1.1330351327092239E-2</v>
      </c>
      <c r="E217" s="11">
        <f>LN(DATOS!E218/DATOS!E217)</f>
        <v>2.5519936122603844E-2</v>
      </c>
      <c r="F217" s="11">
        <f>LN(DATOS!F218/DATOS!F217)</f>
        <v>9.4102488769132742E-3</v>
      </c>
      <c r="G217" s="11">
        <f>LN(DATOS!G218/DATOS!G217)</f>
        <v>5.1613304930261143E-3</v>
      </c>
      <c r="H217" s="11">
        <v>-1.701451972559832</v>
      </c>
      <c r="I217" s="11">
        <v>2.7014519725598318</v>
      </c>
      <c r="J217" s="11">
        <f t="shared" si="3"/>
        <v>-2.0680000724844303E-3</v>
      </c>
    </row>
    <row r="218" spans="1:10" x14ac:dyDescent="0.35">
      <c r="A218" s="31">
        <v>44097</v>
      </c>
      <c r="B218" s="11">
        <f>LN(DATOS!B219/DATOS!B218)</f>
        <v>2.5206927575850194E-2</v>
      </c>
      <c r="C218" s="11">
        <f>LN(DATOS!C219/DATOS!C218)</f>
        <v>-2.2749441515601036E-2</v>
      </c>
      <c r="D218" s="11">
        <f>LN(DATOS!D219/DATOS!D218)</f>
        <v>-1.4281767120531533E-2</v>
      </c>
      <c r="E218" s="11">
        <f>LN(DATOS!E219/DATOS!E218)</f>
        <v>2.4574860602491698E-3</v>
      </c>
      <c r="F218" s="11">
        <f>LN(DATOS!F219/DATOS!F218)</f>
        <v>-6.6961339740852297E-4</v>
      </c>
      <c r="G218" s="11">
        <f>LN(DATOS!G219/DATOS!G218)</f>
        <v>-1.9428403830329337E-2</v>
      </c>
      <c r="H218" s="11">
        <v>-1.701451972559832</v>
      </c>
      <c r="I218" s="11">
        <v>2.7014519725598318</v>
      </c>
      <c r="J218" s="11">
        <f t="shared" si="3"/>
        <v>-5.1345584815258957E-2</v>
      </c>
    </row>
    <row r="219" spans="1:10" x14ac:dyDescent="0.35">
      <c r="A219" s="31">
        <v>44098</v>
      </c>
      <c r="B219" s="11">
        <f>LN(DATOS!B220/DATOS!B219)</f>
        <v>2.9345414482355625E-3</v>
      </c>
      <c r="C219" s="11">
        <f>LN(DATOS!C220/DATOS!C219)</f>
        <v>2.0459138494607417E-3</v>
      </c>
      <c r="D219" s="11">
        <f>LN(DATOS!D220/DATOS!D219)</f>
        <v>2.7404417809722467E-2</v>
      </c>
      <c r="E219" s="11">
        <f>LN(DATOS!E220/DATOS!E219)</f>
        <v>4.9804552976961758E-3</v>
      </c>
      <c r="F219" s="11">
        <f>LN(DATOS!F220/DATOS!F219)</f>
        <v>1.0768346964317058E-2</v>
      </c>
      <c r="G219" s="11">
        <f>LN(DATOS!G220/DATOS!G219)</f>
        <v>1.952594491223425E-3</v>
      </c>
      <c r="H219" s="11">
        <v>-1.701451972559832</v>
      </c>
      <c r="I219" s="11">
        <v>2.7014519725598318</v>
      </c>
      <c r="J219" s="11">
        <f t="shared" si="3"/>
        <v>-1.3046984943720957E-2</v>
      </c>
    </row>
    <row r="220" spans="1:10" x14ac:dyDescent="0.35">
      <c r="A220" s="31">
        <v>44099</v>
      </c>
      <c r="B220" s="11">
        <f>LN(DATOS!B221/DATOS!B220)</f>
        <v>2.3891428850076231E-2</v>
      </c>
      <c r="C220" s="11">
        <f>LN(DATOS!C221/DATOS!C220)</f>
        <v>2.0978296586911818E-2</v>
      </c>
      <c r="D220" s="11">
        <f>LN(DATOS!D221/DATOS!D220)</f>
        <v>2.461774236697244E-2</v>
      </c>
      <c r="E220" s="11">
        <f>LN(DATOS!E221/DATOS!E220)</f>
        <v>4.4869725436988035E-2</v>
      </c>
      <c r="F220" s="11">
        <f>LN(DATOS!F221/DATOS!F220)</f>
        <v>1.0060981140796772E-2</v>
      </c>
      <c r="G220" s="11">
        <f>LN(DATOS!G221/DATOS!G220)</f>
        <v>1.3281375696068493E-2</v>
      </c>
      <c r="H220" s="11">
        <v>-1.701451972559832</v>
      </c>
      <c r="I220" s="11">
        <v>2.7014519725598318</v>
      </c>
      <c r="J220" s="11">
        <f t="shared" si="3"/>
        <v>1.8760722364556504E-2</v>
      </c>
    </row>
    <row r="221" spans="1:10" x14ac:dyDescent="0.35">
      <c r="A221" s="31">
        <v>44102</v>
      </c>
      <c r="B221" s="11">
        <f>LN(DATOS!B222/DATOS!B221)</f>
        <v>1.2510988132635976E-2</v>
      </c>
      <c r="C221" s="11">
        <f>LN(DATOS!C222/DATOS!C221)</f>
        <v>7.8180366359660181E-3</v>
      </c>
      <c r="D221" s="11">
        <f>LN(DATOS!D222/DATOS!D221)</f>
        <v>7.0829347057295476E-3</v>
      </c>
      <c r="E221" s="11">
        <f>LN(DATOS!E222/DATOS!E221)</f>
        <v>2.0329024768601892E-2</v>
      </c>
      <c r="F221" s="11">
        <f>LN(DATOS!F222/DATOS!F221)</f>
        <v>1.7552092160084212E-2</v>
      </c>
      <c r="G221" s="11">
        <f>LN(DATOS!G222/DATOS!G221)</f>
        <v>1.4978893159125477E-2</v>
      </c>
      <c r="H221" s="11">
        <v>-1.701451972559832</v>
      </c>
      <c r="I221" s="11">
        <v>2.7014519725598318</v>
      </c>
      <c r="J221" s="11">
        <f t="shared" si="3"/>
        <v>1.0600718643155243E-2</v>
      </c>
    </row>
    <row r="222" spans="1:10" x14ac:dyDescent="0.35">
      <c r="A222" s="31">
        <v>44103</v>
      </c>
      <c r="B222" s="11">
        <f>LN(DATOS!B223/DATOS!B222)</f>
        <v>3.2315686041022398E-3</v>
      </c>
      <c r="C222" s="11">
        <f>LN(DATOS!C223/DATOS!C222)</f>
        <v>1.9167212368379528E-2</v>
      </c>
      <c r="D222" s="11">
        <f>LN(DATOS!D223/DATOS!D222)</f>
        <v>-8.2059261500469684E-3</v>
      </c>
      <c r="E222" s="11">
        <f>LN(DATOS!E223/DATOS!E222)</f>
        <v>2.2398780972481675E-2</v>
      </c>
      <c r="F222" s="11">
        <f>LN(DATOS!F223/DATOS!F222)</f>
        <v>-2.5973598530145362E-3</v>
      </c>
      <c r="G222" s="11">
        <f>LN(DATOS!G223/DATOS!G222)</f>
        <v>-4.7750170791740036E-3</v>
      </c>
      <c r="H222" s="11">
        <v>-1.701451972559832</v>
      </c>
      <c r="I222" s="11">
        <v>2.7014519725598318</v>
      </c>
      <c r="J222" s="11">
        <f t="shared" si="3"/>
        <v>-8.4801962621822019E-3</v>
      </c>
    </row>
    <row r="223" spans="1:10" x14ac:dyDescent="0.35">
      <c r="A223" s="31">
        <v>44104</v>
      </c>
      <c r="B223" s="11">
        <f>LN(DATOS!B224/DATOS!B223)</f>
        <v>7.6173510003199412E-4</v>
      </c>
      <c r="C223" s="11">
        <f>LN(DATOS!C224/DATOS!C223)</f>
        <v>4.2003857620732607E-4</v>
      </c>
      <c r="D223" s="11">
        <f>LN(DATOS!D224/DATOS!D223)</f>
        <v>-6.5758654441503894E-3</v>
      </c>
      <c r="E223" s="11">
        <f>LN(DATOS!E224/DATOS!E223)</f>
        <v>1.1817736762392689E-3</v>
      </c>
      <c r="F223" s="11">
        <f>LN(DATOS!F224/DATOS!F223)</f>
        <v>8.6809459951665835E-3</v>
      </c>
      <c r="G223" s="11">
        <f>LN(DATOS!G224/DATOS!G223)</f>
        <v>1.191443004216439E-2</v>
      </c>
      <c r="H223" s="11">
        <v>-1.701451972559832</v>
      </c>
      <c r="I223" s="11">
        <v>2.7014519725598318</v>
      </c>
      <c r="J223" s="11">
        <f t="shared" si="3"/>
        <v>1.7416047852169551E-2</v>
      </c>
    </row>
    <row r="224" spans="1:10" x14ac:dyDescent="0.35">
      <c r="A224" s="31">
        <v>44105</v>
      </c>
      <c r="B224" s="11">
        <f>LN(DATOS!B225/DATOS!B224)</f>
        <v>-4.3510246677140735E-3</v>
      </c>
      <c r="C224" s="11">
        <f>LN(DATOS!C225/DATOS!C224)</f>
        <v>1.789921969424569E-2</v>
      </c>
      <c r="D224" s="11">
        <f>LN(DATOS!D225/DATOS!D224)</f>
        <v>-4.913068555224223E-3</v>
      </c>
      <c r="E224" s="11">
        <f>LN(DATOS!E225/DATOS!E224)</f>
        <v>1.3548195026531692E-2</v>
      </c>
      <c r="F224" s="11">
        <f>LN(DATOS!F225/DATOS!F224)</f>
        <v>-2.2477406322907349E-2</v>
      </c>
      <c r="G224" s="11">
        <f>LN(DATOS!G225/DATOS!G224)</f>
        <v>1.2662612709830187E-3</v>
      </c>
      <c r="H224" s="11">
        <v>-1.701451972559832</v>
      </c>
      <c r="I224" s="11">
        <v>2.7014519725598318</v>
      </c>
      <c r="J224" s="11">
        <f t="shared" si="3"/>
        <v>4.166497133441275E-2</v>
      </c>
    </row>
    <row r="225" spans="1:10" x14ac:dyDescent="0.35">
      <c r="A225" s="31">
        <v>44106</v>
      </c>
      <c r="B225" s="11">
        <f>LN(DATOS!B226/DATOS!B225)</f>
        <v>-9.707156100502835E-3</v>
      </c>
      <c r="C225" s="11">
        <f>LN(DATOS!C226/DATOS!C225)</f>
        <v>-2.5411105450878681E-2</v>
      </c>
      <c r="D225" s="11">
        <f>LN(DATOS!D226/DATOS!D225)</f>
        <v>-1.5655172656134926E-2</v>
      </c>
      <c r="E225" s="11">
        <f>LN(DATOS!E226/DATOS!E225)</f>
        <v>-3.5118261551381549E-2</v>
      </c>
      <c r="F225" s="11">
        <f>LN(DATOS!F226/DATOS!F225)</f>
        <v>4.4410719121179635E-4</v>
      </c>
      <c r="G225" s="11">
        <f>LN(DATOS!G226/DATOS!G225)</f>
        <v>-4.8321010196699819E-3</v>
      </c>
      <c r="H225" s="11">
        <v>-1.701451972559832</v>
      </c>
      <c r="I225" s="11">
        <v>2.7014519725598318</v>
      </c>
      <c r="J225" s="11">
        <f t="shared" si="3"/>
        <v>-1.3809315887711164E-2</v>
      </c>
    </row>
    <row r="226" spans="1:10" x14ac:dyDescent="0.35">
      <c r="A226" s="31">
        <v>44109</v>
      </c>
      <c r="B226" s="11">
        <f>LN(DATOS!B227/DATOS!B226)</f>
        <v>-8.5079878290641037E-3</v>
      </c>
      <c r="C226" s="11">
        <f>LN(DATOS!C227/DATOS!C226)</f>
        <v>1.7957332785017762E-2</v>
      </c>
      <c r="D226" s="11">
        <f>LN(DATOS!D227/DATOS!D226)</f>
        <v>-3.8492062973860438E-4</v>
      </c>
      <c r="E226" s="11">
        <f>LN(DATOS!E227/DATOS!E226)</f>
        <v>9.449344955953818E-3</v>
      </c>
      <c r="F226" s="11">
        <f>LN(DATOS!F227/DATOS!F226)</f>
        <v>2.6695465766352227E-3</v>
      </c>
      <c r="G226" s="11">
        <f>LN(DATOS!G227/DATOS!G226)</f>
        <v>1.6687400313626935E-2</v>
      </c>
      <c r="H226" s="11">
        <v>-1.701451972559832</v>
      </c>
      <c r="I226" s="11">
        <v>2.7014519725598318</v>
      </c>
      <c r="J226" s="11">
        <f t="shared" si="3"/>
        <v>4.0538105205486695E-2</v>
      </c>
    </row>
    <row r="227" spans="1:10" x14ac:dyDescent="0.35">
      <c r="A227" s="31">
        <v>44110</v>
      </c>
      <c r="B227" s="11">
        <f>LN(DATOS!B228/DATOS!B227)</f>
        <v>-1.1622098489674455E-2</v>
      </c>
      <c r="C227" s="11">
        <f>LN(DATOS!C228/DATOS!C227)</f>
        <v>-2.2893702181129173E-2</v>
      </c>
      <c r="D227" s="11">
        <f>LN(DATOS!D228/DATOS!D227)</f>
        <v>6.9058675527227187E-3</v>
      </c>
      <c r="E227" s="11">
        <f>LN(DATOS!E228/DATOS!E227)</f>
        <v>-3.4515800670803579E-2</v>
      </c>
      <c r="F227" s="11">
        <f>LN(DATOS!F228/DATOS!F227)</f>
        <v>5.6330191263527143E-3</v>
      </c>
      <c r="G227" s="11">
        <f>LN(DATOS!G228/DATOS!G227)</f>
        <v>-1.3443387228019157E-2</v>
      </c>
      <c r="H227" s="11">
        <v>-1.701451972559832</v>
      </c>
      <c r="I227" s="11">
        <v>2.7014519725598318</v>
      </c>
      <c r="J227" s="11">
        <f t="shared" si="3"/>
        <v>-4.590097644901809E-2</v>
      </c>
    </row>
    <row r="228" spans="1:10" x14ac:dyDescent="0.35">
      <c r="A228" s="31">
        <v>44111</v>
      </c>
      <c r="B228" s="11">
        <f>LN(DATOS!B229/DATOS!B228)</f>
        <v>-1.422347261482231E-2</v>
      </c>
      <c r="C228" s="11">
        <f>LN(DATOS!C229/DATOS!C228)</f>
        <v>-2.0898997546106384E-3</v>
      </c>
      <c r="D228" s="11">
        <f>LN(DATOS!D229/DATOS!D228)</f>
        <v>9.5536752969417865E-4</v>
      </c>
      <c r="E228" s="11">
        <f>LN(DATOS!E229/DATOS!E228)</f>
        <v>-1.6313372369433154E-2</v>
      </c>
      <c r="F228" s="11">
        <f>LN(DATOS!F229/DATOS!F228)</f>
        <v>1.2664929757769909E-2</v>
      </c>
      <c r="G228" s="11">
        <f>LN(DATOS!G229/DATOS!G228)</f>
        <v>1.8928416017653604E-2</v>
      </c>
      <c r="H228" s="11">
        <v>-1.701451972559832</v>
      </c>
      <c r="I228" s="11">
        <v>2.7014519725598318</v>
      </c>
      <c r="J228" s="11">
        <f t="shared" si="3"/>
        <v>2.9585437069634114E-2</v>
      </c>
    </row>
    <row r="229" spans="1:10" x14ac:dyDescent="0.35">
      <c r="A229" s="31">
        <v>44112</v>
      </c>
      <c r="B229" s="11">
        <f>LN(DATOS!B230/DATOS!B229)</f>
        <v>2.5532902051778007E-3</v>
      </c>
      <c r="C229" s="11">
        <f>LN(DATOS!C230/DATOS!C229)</f>
        <v>2.1615062979925891E-2</v>
      </c>
      <c r="D229" s="11">
        <f>LN(DATOS!D230/DATOS!D229)</f>
        <v>1.5727456601021882E-2</v>
      </c>
      <c r="E229" s="11">
        <f>LN(DATOS!E230/DATOS!E229)</f>
        <v>2.4168353185103745E-2</v>
      </c>
      <c r="F229" s="11">
        <f>LN(DATOS!F230/DATOS!F229)</f>
        <v>2.5989983485786034E-2</v>
      </c>
      <c r="G229" s="11">
        <f>LN(DATOS!G230/DATOS!G229)</f>
        <v>4.3028813953204384E-3</v>
      </c>
      <c r="H229" s="11">
        <v>-1.701451972559832</v>
      </c>
      <c r="I229" s="11">
        <v>2.7014519725598318</v>
      </c>
      <c r="J229" s="11">
        <f t="shared" si="3"/>
        <v>-3.2596681235608709E-2</v>
      </c>
    </row>
    <row r="230" spans="1:10" x14ac:dyDescent="0.35">
      <c r="A230" s="31">
        <v>44113</v>
      </c>
      <c r="B230" s="11">
        <f>LN(DATOS!B231/DATOS!B230)</f>
        <v>1.9700218509571474E-3</v>
      </c>
      <c r="C230" s="11">
        <f>LN(DATOS!C231/DATOS!C230)</f>
        <v>2.6126062124564977E-3</v>
      </c>
      <c r="D230" s="11">
        <f>LN(DATOS!D231/DATOS!D230)</f>
        <v>0</v>
      </c>
      <c r="E230" s="11">
        <f>LN(DATOS!E231/DATOS!E230)</f>
        <v>4.582628063413423E-3</v>
      </c>
      <c r="F230" s="11">
        <f>LN(DATOS!F231/DATOS!F230)</f>
        <v>1.9387309826465345E-3</v>
      </c>
      <c r="G230" s="11">
        <f>LN(DATOS!G231/DATOS!G230)</f>
        <v>5.6616114159878791E-3</v>
      </c>
      <c r="H230" s="11">
        <v>-1.701451972559832</v>
      </c>
      <c r="I230" s="11">
        <v>2.7014519725598318</v>
      </c>
      <c r="J230" s="11">
        <f t="shared" si="3"/>
        <v>1.1995913672900911E-2</v>
      </c>
    </row>
    <row r="231" spans="1:10" x14ac:dyDescent="0.35">
      <c r="A231" s="31">
        <v>44116</v>
      </c>
      <c r="B231" s="11">
        <f>LN(DATOS!B232/DATOS!B231)</f>
        <v>-2.8515003666118744E-3</v>
      </c>
      <c r="C231" s="11">
        <f>LN(DATOS!C232/DATOS!C231)</f>
        <v>4.1842415244426001E-2</v>
      </c>
      <c r="D231" s="11">
        <f>LN(DATOS!D232/DATOS!D231)</f>
        <v>2.2535756264571716E-3</v>
      </c>
      <c r="E231" s="11">
        <f>LN(DATOS!E232/DATOS!E231)</f>
        <v>3.8990914877814024E-2</v>
      </c>
      <c r="F231" s="11">
        <f>LN(DATOS!F232/DATOS!F231)</f>
        <v>-3.5534297794255561E-3</v>
      </c>
      <c r="G231" s="11">
        <f>LN(DATOS!G232/DATOS!G231)</f>
        <v>8.7287161653958958E-3</v>
      </c>
      <c r="H231" s="11">
        <v>-1.701451972559832</v>
      </c>
      <c r="I231" s="11">
        <v>2.7014519725598318</v>
      </c>
      <c r="J231" s="11">
        <f t="shared" si="3"/>
        <v>2.9626197610480097E-2</v>
      </c>
    </row>
    <row r="232" spans="1:10" x14ac:dyDescent="0.35">
      <c r="A232" s="31">
        <v>44117</v>
      </c>
      <c r="B232" s="11">
        <f>LN(DATOS!B233/DATOS!B232)</f>
        <v>-1.1714594002585588E-2</v>
      </c>
      <c r="C232" s="11">
        <f>LN(DATOS!C233/DATOS!C232)</f>
        <v>1.413379674665308E-3</v>
      </c>
      <c r="D232" s="11">
        <f>LN(DATOS!D233/DATOS!D232)</f>
        <v>-2.2575252502787808E-2</v>
      </c>
      <c r="E232" s="11">
        <f>LN(DATOS!E233/DATOS!E232)</f>
        <v>-1.0301214327920189E-2</v>
      </c>
      <c r="F232" s="11">
        <f>LN(DATOS!F233/DATOS!F232)</f>
        <v>-5.5001563586152156E-3</v>
      </c>
      <c r="G232" s="11">
        <f>LN(DATOS!G233/DATOS!G232)</f>
        <v>-5.4838908210293252E-3</v>
      </c>
      <c r="H232" s="11">
        <v>-1.701451972559832</v>
      </c>
      <c r="I232" s="11">
        <v>2.7014519725598318</v>
      </c>
      <c r="J232" s="11">
        <f t="shared" si="3"/>
        <v>-5.4562157900190644E-3</v>
      </c>
    </row>
    <row r="233" spans="1:10" x14ac:dyDescent="0.35">
      <c r="A233" s="31">
        <v>44118</v>
      </c>
      <c r="B233" s="11">
        <f>LN(DATOS!B234/DATOS!B233)</f>
        <v>1.7028105198218454E-3</v>
      </c>
      <c r="C233" s="11">
        <f>LN(DATOS!C234/DATOS!C233)</f>
        <v>-1.5767929528740249E-2</v>
      </c>
      <c r="D233" s="11">
        <f>LN(DATOS!D234/DATOS!D233)</f>
        <v>-2.6243075777096045E-2</v>
      </c>
      <c r="E233" s="11">
        <f>LN(DATOS!E234/DATOS!E233)</f>
        <v>-1.406511900891852E-2</v>
      </c>
      <c r="F233" s="11">
        <f>LN(DATOS!F234/DATOS!F233)</f>
        <v>-2.785347958397761E-3</v>
      </c>
      <c r="G233" s="11">
        <f>LN(DATOS!G234/DATOS!G233)</f>
        <v>-5.7982152246942925E-3</v>
      </c>
      <c r="H233" s="11">
        <v>-1.701451972559832</v>
      </c>
      <c r="I233" s="11">
        <v>2.7014519725598318</v>
      </c>
      <c r="J233" s="11">
        <f t="shared" si="3"/>
        <v>-1.0924464177995474E-2</v>
      </c>
    </row>
    <row r="234" spans="1:10" x14ac:dyDescent="0.35">
      <c r="A234" s="31">
        <v>44119</v>
      </c>
      <c r="B234" s="11">
        <f>LN(DATOS!B235/DATOS!B234)</f>
        <v>7.0164191478285388E-3</v>
      </c>
      <c r="C234" s="11">
        <f>LN(DATOS!C235/DATOS!C234)</f>
        <v>-1.8940685527802866E-2</v>
      </c>
      <c r="D234" s="11">
        <f>LN(DATOS!D235/DATOS!D234)</f>
        <v>-1.1825272659728241E-3</v>
      </c>
      <c r="E234" s="11">
        <f>LN(DATOS!E235/DATOS!E234)</f>
        <v>-1.192426637997426E-2</v>
      </c>
      <c r="F234" s="11">
        <f>LN(DATOS!F235/DATOS!F234)</f>
        <v>8.8090276752657033E-4</v>
      </c>
      <c r="G234" s="11">
        <f>LN(DATOS!G235/DATOS!G234)</f>
        <v>-6.9466434890143834E-4</v>
      </c>
      <c r="H234" s="11">
        <v>-1.701451972559832</v>
      </c>
      <c r="I234" s="11">
        <v>2.7014519725598318</v>
      </c>
      <c r="J234" s="11">
        <f t="shared" si="3"/>
        <v>-3.3754161270482799E-3</v>
      </c>
    </row>
    <row r="235" spans="1:10" x14ac:dyDescent="0.35">
      <c r="A235" s="31">
        <v>44120</v>
      </c>
      <c r="B235" s="11">
        <f>LN(DATOS!B236/DATOS!B235)</f>
        <v>-3.1827530236566391E-3</v>
      </c>
      <c r="C235" s="11">
        <f>LN(DATOS!C236/DATOS!C235)</f>
        <v>-2.9663328196033192E-3</v>
      </c>
      <c r="D235" s="11">
        <f>LN(DATOS!D236/DATOS!D235)</f>
        <v>3.9361918250041244E-3</v>
      </c>
      <c r="E235" s="11">
        <f>LN(DATOS!E236/DATOS!E235)</f>
        <v>-6.1490858432600931E-3</v>
      </c>
      <c r="F235" s="11">
        <f>LN(DATOS!F236/DATOS!F235)</f>
        <v>-4.813085166997153E-3</v>
      </c>
      <c r="G235" s="11">
        <f>LN(DATOS!G236/DATOS!G235)</f>
        <v>3.9268116001434537E-3</v>
      </c>
      <c r="H235" s="11">
        <v>-1.701451972559832</v>
      </c>
      <c r="I235" s="11">
        <v>2.7014519725598318</v>
      </c>
      <c r="J235" s="11">
        <f t="shared" si="3"/>
        <v>1.8797326194564139E-2</v>
      </c>
    </row>
    <row r="236" spans="1:10" x14ac:dyDescent="0.35">
      <c r="A236" s="31">
        <v>44123</v>
      </c>
      <c r="B236" s="11">
        <f>LN(DATOS!B237/DATOS!B236)</f>
        <v>3.9078839883462477E-3</v>
      </c>
      <c r="C236" s="11">
        <f>LN(DATOS!C237/DATOS!C236)</f>
        <v>-1.7181311695337737E-2</v>
      </c>
      <c r="D236" s="11">
        <f>LN(DATOS!D237/DATOS!D236)</f>
        <v>0</v>
      </c>
      <c r="E236" s="11">
        <f>LN(DATOS!E237/DATOS!E236)</f>
        <v>-1.3273427706991296E-2</v>
      </c>
      <c r="F236" s="11">
        <f>LN(DATOS!F237/DATOS!F236)</f>
        <v>-5.0488296566784663E-3</v>
      </c>
      <c r="G236" s="11">
        <f>LN(DATOS!G237/DATOS!G236)</f>
        <v>-1.4467791343018736E-2</v>
      </c>
      <c r="H236" s="11">
        <v>-1.701451972559832</v>
      </c>
      <c r="I236" s="11">
        <v>2.7014519725598318</v>
      </c>
      <c r="J236" s="11">
        <f t="shared" si="3"/>
        <v>-3.0493702283707864E-2</v>
      </c>
    </row>
    <row r="237" spans="1:10" x14ac:dyDescent="0.35">
      <c r="A237" s="31">
        <v>44124</v>
      </c>
      <c r="B237" s="11">
        <f>LN(DATOS!B238/DATOS!B237)</f>
        <v>-9.7134907064170065E-3</v>
      </c>
      <c r="C237" s="11">
        <f>LN(DATOS!C238/DATOS!C237)</f>
        <v>2.329205453845528E-2</v>
      </c>
      <c r="D237" s="11">
        <f>LN(DATOS!D238/DATOS!D237)</f>
        <v>1.9259563609648141E-2</v>
      </c>
      <c r="E237" s="11">
        <f>LN(DATOS!E238/DATOS!E237)</f>
        <v>1.357856383203818E-2</v>
      </c>
      <c r="F237" s="11">
        <f>LN(DATOS!F238/DATOS!F237)</f>
        <v>1.3601131935742992E-2</v>
      </c>
      <c r="G237" s="11">
        <f>LN(DATOS!G238/DATOS!G237)</f>
        <v>4.0127733902391568E-3</v>
      </c>
      <c r="H237" s="11">
        <v>-1.701451972559832</v>
      </c>
      <c r="I237" s="11">
        <v>2.7014519725598318</v>
      </c>
      <c r="J237" s="11">
        <f t="shared" si="3"/>
        <v>-1.2301358170619269E-2</v>
      </c>
    </row>
    <row r="238" spans="1:10" x14ac:dyDescent="0.35">
      <c r="A238" s="31">
        <v>44125</v>
      </c>
      <c r="B238" s="11">
        <f>LN(DATOS!B239/DATOS!B238)</f>
        <v>-1.9994948839361223E-3</v>
      </c>
      <c r="C238" s="11">
        <f>LN(DATOS!C239/DATOS!C238)</f>
        <v>4.0899778010796625E-2</v>
      </c>
      <c r="D238" s="11">
        <f>LN(DATOS!D239/DATOS!D238)</f>
        <v>3.0780260430717855E-3</v>
      </c>
      <c r="E238" s="11">
        <f>LN(DATOS!E239/DATOS!E238)</f>
        <v>3.8900283126860627E-2</v>
      </c>
      <c r="F238" s="11">
        <f>LN(DATOS!F239/DATOS!F238)</f>
        <v>1.2161850666928823E-2</v>
      </c>
      <c r="G238" s="11">
        <f>LN(DATOS!G239/DATOS!G238)</f>
        <v>-3.4667206372634369E-3</v>
      </c>
      <c r="H238" s="11">
        <v>-1.701451972559832</v>
      </c>
      <c r="I238" s="11">
        <v>2.7014519725598318</v>
      </c>
      <c r="J238" s="11">
        <f t="shared" si="3"/>
        <v>-3.0057984111073341E-2</v>
      </c>
    </row>
    <row r="239" spans="1:10" x14ac:dyDescent="0.35">
      <c r="A239" s="31">
        <v>44126</v>
      </c>
      <c r="B239" s="11">
        <f>LN(DATOS!B240/DATOS!B239)</f>
        <v>-2.0841037848317564E-3</v>
      </c>
      <c r="C239" s="11">
        <f>LN(DATOS!C240/DATOS!C239)</f>
        <v>-2.1909535330793127E-3</v>
      </c>
      <c r="D239" s="11">
        <f>LN(DATOS!D240/DATOS!D239)</f>
        <v>2.1849447236834928E-2</v>
      </c>
      <c r="E239" s="11">
        <f>LN(DATOS!E240/DATOS!E239)</f>
        <v>-4.2750573179110504E-3</v>
      </c>
      <c r="F239" s="11">
        <f>LN(DATOS!F240/DATOS!F239)</f>
        <v>-4.4123839304012653E-4</v>
      </c>
      <c r="G239" s="11">
        <f>LN(DATOS!G240/DATOS!G239)</f>
        <v>5.4031504511253825E-3</v>
      </c>
      <c r="H239" s="11">
        <v>-1.701451972559832</v>
      </c>
      <c r="I239" s="11">
        <v>2.7014519725598318</v>
      </c>
      <c r="J239" s="11">
        <f t="shared" si="3"/>
        <v>1.5347097378437464E-2</v>
      </c>
    </row>
    <row r="240" spans="1:10" x14ac:dyDescent="0.35">
      <c r="A240" s="31">
        <v>44127</v>
      </c>
      <c r="B240" s="11">
        <f>LN(DATOS!B241/DATOS!B240)</f>
        <v>-1.2430554190878409E-3</v>
      </c>
      <c r="C240" s="11">
        <f>LN(DATOS!C241/DATOS!C240)</f>
        <v>2.3699440911083863E-2</v>
      </c>
      <c r="D240" s="11">
        <f>LN(DATOS!D241/DATOS!D240)</f>
        <v>-4.7095108494359314E-3</v>
      </c>
      <c r="E240" s="11">
        <f>LN(DATOS!E241/DATOS!E240)</f>
        <v>2.245638549199603E-2</v>
      </c>
      <c r="F240" s="11">
        <f>LN(DATOS!F241/DATOS!F240)</f>
        <v>1.4355588941108754E-3</v>
      </c>
      <c r="G240" s="11">
        <f>LN(DATOS!G241/DATOS!G240)</f>
        <v>-9.908369149199403E-4</v>
      </c>
      <c r="H240" s="11">
        <v>-1.701451972559832</v>
      </c>
      <c r="I240" s="11">
        <v>2.7014519725598318</v>
      </c>
      <c r="J240" s="11">
        <f t="shared" si="3"/>
        <v>-5.1192328504063318E-3</v>
      </c>
    </row>
    <row r="241" spans="1:10" x14ac:dyDescent="0.35">
      <c r="A241" s="31">
        <v>44130</v>
      </c>
      <c r="B241" s="11">
        <f>LN(DATOS!B242/DATOS!B241)</f>
        <v>-1.6154324793997887E-3</v>
      </c>
      <c r="C241" s="11">
        <f>LN(DATOS!C242/DATOS!C241)</f>
        <v>-2.7337613021551497E-2</v>
      </c>
      <c r="D241" s="11">
        <f>LN(DATOS!D242/DATOS!D241)</f>
        <v>-1.3305620992927871E-2</v>
      </c>
      <c r="E241" s="11">
        <f>LN(DATOS!E242/DATOS!E241)</f>
        <v>-2.8953045500951225E-2</v>
      </c>
      <c r="F241" s="11">
        <f>LN(DATOS!F242/DATOS!F241)</f>
        <v>-1.2003728273514728E-2</v>
      </c>
      <c r="G241" s="11">
        <f>LN(DATOS!G242/DATOS!G241)</f>
        <v>-2.3213409876915492E-2</v>
      </c>
      <c r="H241" s="11">
        <v>-1.701451972559832</v>
      </c>
      <c r="I241" s="11">
        <v>2.7014519725598318</v>
      </c>
      <c r="J241" s="11">
        <f t="shared" si="3"/>
        <v>-4.2286144752789377E-2</v>
      </c>
    </row>
    <row r="242" spans="1:10" x14ac:dyDescent="0.35">
      <c r="A242" s="31">
        <v>44131</v>
      </c>
      <c r="B242" s="11">
        <f>LN(DATOS!B243/DATOS!B242)</f>
        <v>-5.2204502298867092E-3</v>
      </c>
      <c r="C242" s="11">
        <f>LN(DATOS!C243/DATOS!C242)</f>
        <v>2.2056654570153603E-2</v>
      </c>
      <c r="D242" s="11">
        <f>LN(DATOS!D243/DATOS!D242)</f>
        <v>-3.6422627373717681E-3</v>
      </c>
      <c r="E242" s="11">
        <f>LN(DATOS!E243/DATOS!E242)</f>
        <v>1.6836204340267051E-2</v>
      </c>
      <c r="F242" s="11">
        <f>LN(DATOS!F243/DATOS!F242)</f>
        <v>-6.4147069612596041E-3</v>
      </c>
      <c r="G242" s="11">
        <f>LN(DATOS!G243/DATOS!G242)</f>
        <v>-8.0579644040438148E-3</v>
      </c>
      <c r="H242" s="11">
        <v>-1.701451972559832</v>
      </c>
      <c r="I242" s="11">
        <v>2.7014519725598318</v>
      </c>
      <c r="J242" s="11">
        <f t="shared" si="3"/>
        <v>-1.0853888021492635E-2</v>
      </c>
    </row>
    <row r="243" spans="1:10" x14ac:dyDescent="0.35">
      <c r="A243" s="31">
        <v>44132</v>
      </c>
      <c r="B243" s="11">
        <f>LN(DATOS!B244/DATOS!B243)</f>
        <v>2.9258557993501631E-3</v>
      </c>
      <c r="C243" s="11">
        <f>LN(DATOS!C244/DATOS!C243)</f>
        <v>-5.6716212644152511E-2</v>
      </c>
      <c r="D243" s="11">
        <f>LN(DATOS!D244/DATOS!D243)</f>
        <v>-5.3918780071272668E-3</v>
      </c>
      <c r="E243" s="11">
        <f>LN(DATOS!E244/DATOS!E243)</f>
        <v>-5.3790356844802233E-2</v>
      </c>
      <c r="F243" s="11">
        <f>LN(DATOS!F244/DATOS!F243)</f>
        <v>-1.6118062275078563E-2</v>
      </c>
      <c r="G243" s="11">
        <f>LN(DATOS!G244/DATOS!G243)</f>
        <v>-3.4949292151390317E-2</v>
      </c>
      <c r="H243" s="11">
        <v>-1.701451972559832</v>
      </c>
      <c r="I243" s="11">
        <v>2.7014519725598318</v>
      </c>
      <c r="J243" s="11">
        <f t="shared" si="3"/>
        <v>-6.6989725370168576E-2</v>
      </c>
    </row>
    <row r="244" spans="1:10" x14ac:dyDescent="0.35">
      <c r="A244" s="31">
        <v>44133</v>
      </c>
      <c r="B244" s="11">
        <f>LN(DATOS!B245/DATOS!B244)</f>
        <v>-4.8732108595698695E-3</v>
      </c>
      <c r="C244" s="11">
        <f>LN(DATOS!C245/DATOS!C244)</f>
        <v>4.7994530691912111E-2</v>
      </c>
      <c r="D244" s="11">
        <f>LN(DATOS!D245/DATOS!D244)</f>
        <v>-4.450909904284722E-3</v>
      </c>
      <c r="E244" s="11">
        <f>LN(DATOS!E245/DATOS!E244)</f>
        <v>4.3121319832342325E-2</v>
      </c>
      <c r="F244" s="11">
        <f>LN(DATOS!F245/DATOS!F244)</f>
        <v>-1.5967431072634743E-2</v>
      </c>
      <c r="G244" s="11">
        <f>LN(DATOS!G245/DATOS!G244)</f>
        <v>5.2336569065221262E-3</v>
      </c>
      <c r="H244" s="11">
        <v>-1.701451972559832</v>
      </c>
      <c r="I244" s="11">
        <v>2.7014519725598318</v>
      </c>
      <c r="J244" s="11">
        <f t="shared" si="3"/>
        <v>4.1306289869073122E-2</v>
      </c>
    </row>
    <row r="245" spans="1:10" x14ac:dyDescent="0.35">
      <c r="A245" s="31">
        <v>44134</v>
      </c>
      <c r="B245" s="11">
        <f>LN(DATOS!B246/DATOS!B245)</f>
        <v>1.3557239940779712E-2</v>
      </c>
      <c r="C245" s="11">
        <f>LN(DATOS!C246/DATOS!C245)</f>
        <v>-6.5177319085001739E-2</v>
      </c>
      <c r="D245" s="11">
        <f>LN(DATOS!D246/DATOS!D245)</f>
        <v>-6.0305254885332782E-3</v>
      </c>
      <c r="E245" s="11">
        <f>LN(DATOS!E246/DATOS!E245)</f>
        <v>-5.1620079144221946E-2</v>
      </c>
      <c r="F245" s="11">
        <f>LN(DATOS!F246/DATOS!F245)</f>
        <v>5.0546313294836361E-3</v>
      </c>
      <c r="G245" s="11">
        <f>LN(DATOS!G246/DATOS!G245)</f>
        <v>-5.9258136291446255E-3</v>
      </c>
      <c r="H245" s="11">
        <v>-1.701451972559832</v>
      </c>
      <c r="I245" s="11">
        <v>2.7014519725598318</v>
      </c>
      <c r="J245" s="11">
        <f t="shared" si="3"/>
        <v>-2.4608513363587346E-2</v>
      </c>
    </row>
    <row r="246" spans="1:10" x14ac:dyDescent="0.35">
      <c r="A246" s="31">
        <v>44138</v>
      </c>
      <c r="B246" s="11">
        <f>LN(DATOS!B247/DATOS!B246)</f>
        <v>9.9761533318617809E-3</v>
      </c>
      <c r="C246" s="11">
        <f>LN(DATOS!C247/DATOS!C246)</f>
        <v>8.2890772364702259E-3</v>
      </c>
      <c r="D246" s="11">
        <f>LN(DATOS!D247/DATOS!D246)</f>
        <v>2.3907056969907855E-2</v>
      </c>
      <c r="E246" s="11">
        <f>LN(DATOS!E247/DATOS!E246)</f>
        <v>1.8265230568331955E-2</v>
      </c>
      <c r="F246" s="11">
        <f>LN(DATOS!F247/DATOS!F246)</f>
        <v>1.2846519250753707E-2</v>
      </c>
      <c r="G246" s="11">
        <f>LN(DATOS!G247/DATOS!G246)</f>
        <v>3.6254439700193937E-2</v>
      </c>
      <c r="H246" s="11">
        <v>-1.701451972559832</v>
      </c>
      <c r="I246" s="11">
        <v>2.7014519725598318</v>
      </c>
      <c r="J246" s="11">
        <f t="shared" si="3"/>
        <v>7.608189212241763E-2</v>
      </c>
    </row>
    <row r="247" spans="1:10" x14ac:dyDescent="0.35">
      <c r="A247" s="31">
        <v>44139</v>
      </c>
      <c r="B247" s="11">
        <f>LN(DATOS!B248/DATOS!B247)</f>
        <v>-5.9210359765269225E-3</v>
      </c>
      <c r="C247" s="11">
        <f>LN(DATOS!C248/DATOS!C247)</f>
        <v>7.9944183287746898E-2</v>
      </c>
      <c r="D247" s="11">
        <f>LN(DATOS!D248/DATOS!D247)</f>
        <v>1.8123913547758164E-2</v>
      </c>
      <c r="E247" s="11">
        <f>LN(DATOS!E248/DATOS!E247)</f>
        <v>7.402314731121995E-2</v>
      </c>
      <c r="F247" s="11">
        <f>LN(DATOS!F248/DATOS!F247)</f>
        <v>2.5811678927010182E-4</v>
      </c>
      <c r="G247" s="11">
        <f>LN(DATOS!G248/DATOS!G247)</f>
        <v>1.3289413426811301E-2</v>
      </c>
      <c r="H247" s="11">
        <v>-1.701451972559832</v>
      </c>
      <c r="I247" s="11">
        <v>2.7014519725598318</v>
      </c>
      <c r="J247" s="11">
        <f t="shared" si="3"/>
        <v>3.5461538795768077E-2</v>
      </c>
    </row>
    <row r="248" spans="1:10" x14ac:dyDescent="0.35">
      <c r="A248" s="31">
        <v>44140</v>
      </c>
      <c r="B248" s="11">
        <f>LN(DATOS!B249/DATOS!B248)</f>
        <v>-4.4946227534393805E-3</v>
      </c>
      <c r="C248" s="11">
        <f>LN(DATOS!C249/DATOS!C248)</f>
        <v>2.508459886040466E-2</v>
      </c>
      <c r="D248" s="11">
        <f>LN(DATOS!D249/DATOS!D248)</f>
        <v>1.8903489229275323E-2</v>
      </c>
      <c r="E248" s="11">
        <f>LN(DATOS!E249/DATOS!E248)</f>
        <v>2.0589976106965283E-2</v>
      </c>
      <c r="F248" s="11">
        <f>LN(DATOS!F249/DATOS!F248)</f>
        <v>2.4338878862179961E-2</v>
      </c>
      <c r="G248" s="11">
        <f>LN(DATOS!G249/DATOS!G248)</f>
        <v>1.9294352834513306E-2</v>
      </c>
      <c r="H248" s="11">
        <v>-1.701451972559832</v>
      </c>
      <c r="I248" s="11">
        <v>2.7014519725598318</v>
      </c>
      <c r="J248" s="11">
        <f t="shared" si="3"/>
        <v>1.0711334074110464E-2</v>
      </c>
    </row>
    <row r="249" spans="1:10" x14ac:dyDescent="0.35">
      <c r="A249" s="31">
        <v>44141</v>
      </c>
      <c r="B249" s="11">
        <f>LN(DATOS!B250/DATOS!B249)</f>
        <v>-5.7359721144990749E-3</v>
      </c>
      <c r="C249" s="11">
        <f>LN(DATOS!C250/DATOS!C249)</f>
        <v>-4.3190361362498699E-3</v>
      </c>
      <c r="D249" s="11">
        <f>LN(DATOS!D250/DATOS!D249)</f>
        <v>-7.1856619482352857E-3</v>
      </c>
      <c r="E249" s="11">
        <f>LN(DATOS!E250/DATOS!E249)</f>
        <v>-1.0055008250749016E-2</v>
      </c>
      <c r="F249" s="11">
        <f>LN(DATOS!F250/DATOS!F249)</f>
        <v>3.4168867533415372E-3</v>
      </c>
      <c r="G249" s="11">
        <f>LN(DATOS!G250/DATOS!G249)</f>
        <v>-2.3549678143907154E-3</v>
      </c>
      <c r="H249" s="11">
        <v>-1.701451972559832</v>
      </c>
      <c r="I249" s="11">
        <v>2.7014519725598318</v>
      </c>
      <c r="J249" s="11">
        <f t="shared" si="3"/>
        <v>-1.2175501153987233E-2</v>
      </c>
    </row>
    <row r="250" spans="1:10" x14ac:dyDescent="0.35">
      <c r="A250" s="31">
        <v>44144</v>
      </c>
      <c r="B250" s="11">
        <f>LN(DATOS!B251/DATOS!B250)</f>
        <v>-1.3078086757338363E-2</v>
      </c>
      <c r="C250" s="11">
        <f>LN(DATOS!C251/DATOS!C250)</f>
        <v>-5.1183932303409993E-2</v>
      </c>
      <c r="D250" s="11">
        <f>LN(DATOS!D251/DATOS!D250)</f>
        <v>-1.4340462987727339E-2</v>
      </c>
      <c r="E250" s="11">
        <f>LN(DATOS!E251/DATOS!E250)</f>
        <v>-6.4262019060748382E-2</v>
      </c>
      <c r="F250" s="11">
        <f>LN(DATOS!F251/DATOS!F250)</f>
        <v>2.8704354894537015E-2</v>
      </c>
      <c r="G250" s="11">
        <f>LN(DATOS!G251/DATOS!G250)</f>
        <v>2.9039980993665199E-2</v>
      </c>
      <c r="H250" s="11">
        <v>-1.701451972559832</v>
      </c>
      <c r="I250" s="11">
        <v>2.7014519725598318</v>
      </c>
      <c r="J250" s="11">
        <f t="shared" si="3"/>
        <v>2.9611032682069396E-2</v>
      </c>
    </row>
    <row r="251" spans="1:10" x14ac:dyDescent="0.35">
      <c r="A251" s="31">
        <v>44145</v>
      </c>
      <c r="B251" s="11">
        <f>LN(DATOS!B252/DATOS!B251)</f>
        <v>-6.8243815065258638E-3</v>
      </c>
      <c r="C251" s="11">
        <f>LN(DATOS!C252/DATOS!C251)</f>
        <v>-2.3005354945198963E-2</v>
      </c>
      <c r="D251" s="11">
        <f>LN(DATOS!D252/DATOS!D251)</f>
        <v>5.798168609941731E-3</v>
      </c>
      <c r="E251" s="11">
        <f>LN(DATOS!E252/DATOS!E251)</f>
        <v>-2.9829736451724834E-2</v>
      </c>
      <c r="F251" s="11">
        <f>LN(DATOS!F252/DATOS!F251)</f>
        <v>1.8788608123109299E-2</v>
      </c>
      <c r="G251" s="11">
        <f>LN(DATOS!G252/DATOS!G251)</f>
        <v>8.9776703622386524E-3</v>
      </c>
      <c r="H251" s="11">
        <v>-1.701451972559832</v>
      </c>
      <c r="I251" s="11">
        <v>2.7014519725598318</v>
      </c>
      <c r="J251" s="11">
        <f t="shared" si="3"/>
        <v>-7.7151690436564543E-3</v>
      </c>
    </row>
    <row r="252" spans="1:10" x14ac:dyDescent="0.35">
      <c r="A252" s="31">
        <v>44146</v>
      </c>
      <c r="B252" s="11">
        <f>LN(DATOS!B253/DATOS!B252)</f>
        <v>-1.2689286906491916E-2</v>
      </c>
      <c r="C252" s="11">
        <f>LN(DATOS!C253/DATOS!C252)</f>
        <v>1.4756850726396974E-2</v>
      </c>
      <c r="D252" s="11">
        <f>LN(DATOS!D253/DATOS!D252)</f>
        <v>1.4909041150259913E-3</v>
      </c>
      <c r="E252" s="11">
        <f>LN(DATOS!E253/DATOS!E252)</f>
        <v>2.0675638199048941E-3</v>
      </c>
      <c r="F252" s="11">
        <f>LN(DATOS!F253/DATOS!F252)</f>
        <v>1.1182773968449957E-2</v>
      </c>
      <c r="G252" s="11">
        <f>LN(DATOS!G253/DATOS!G252)</f>
        <v>-7.9189520679473263E-4</v>
      </c>
      <c r="H252" s="11">
        <v>-1.701451972559832</v>
      </c>
      <c r="I252" s="11">
        <v>2.7014519725598318</v>
      </c>
      <c r="J252" s="11">
        <f t="shared" si="3"/>
        <v>-2.1166219695766229E-2</v>
      </c>
    </row>
    <row r="253" spans="1:10" x14ac:dyDescent="0.35">
      <c r="A253" s="31">
        <v>44147</v>
      </c>
      <c r="B253" s="11">
        <f>LN(DATOS!B254/DATOS!B253)</f>
        <v>2.0509405694618052E-3</v>
      </c>
      <c r="C253" s="11">
        <f>LN(DATOS!C254/DATOS!C253)</f>
        <v>-5.0766082089144784E-3</v>
      </c>
      <c r="D253" s="11">
        <f>LN(DATOS!D254/DATOS!D253)</f>
        <v>1.3318634981546189E-2</v>
      </c>
      <c r="E253" s="11">
        <f>LN(DATOS!E254/DATOS!E253)</f>
        <v>-3.0256676394524716E-3</v>
      </c>
      <c r="F253" s="11">
        <f>LN(DATOS!F254/DATOS!F253)</f>
        <v>-1.2882760946129078E-2</v>
      </c>
      <c r="G253" s="11">
        <f>LN(DATOS!G254/DATOS!G253)</f>
        <v>-1.085759216221914E-2</v>
      </c>
      <c r="H253" s="11">
        <v>-1.701451972559832</v>
      </c>
      <c r="I253" s="11">
        <v>2.7014519725598318</v>
      </c>
      <c r="J253" s="11">
        <f t="shared" si="3"/>
        <v>-7.411864740068979E-3</v>
      </c>
    </row>
    <row r="254" spans="1:10" x14ac:dyDescent="0.35">
      <c r="A254" s="31">
        <v>44148</v>
      </c>
      <c r="B254" s="11">
        <f>LN(DATOS!B255/DATOS!B254)</f>
        <v>8.5605344761086524E-3</v>
      </c>
      <c r="C254" s="11">
        <f>LN(DATOS!C255/DATOS!C254)</f>
        <v>6.7751106155777251E-3</v>
      </c>
      <c r="D254" s="11">
        <f>LN(DATOS!D255/DATOS!D254)</f>
        <v>2.360744257669441E-2</v>
      </c>
      <c r="E254" s="11">
        <f>LN(DATOS!E255/DATOS!E254)</f>
        <v>1.5335645091686129E-2</v>
      </c>
      <c r="F254" s="11">
        <f>LN(DATOS!F255/DATOS!F254)</f>
        <v>1.1238180003318747E-2</v>
      </c>
      <c r="G254" s="11">
        <f>LN(DATOS!G255/DATOS!G254)</f>
        <v>1.3649144899729284E-2</v>
      </c>
      <c r="H254" s="11">
        <v>-1.701451972559832</v>
      </c>
      <c r="I254" s="11">
        <v>2.7014519725598318</v>
      </c>
      <c r="J254" s="11">
        <f t="shared" si="3"/>
        <v>1.7751285878499497E-2</v>
      </c>
    </row>
    <row r="255" spans="1:10" x14ac:dyDescent="0.35">
      <c r="A255" s="31">
        <v>44152</v>
      </c>
      <c r="B255" s="11">
        <f>LN(DATOS!B256/DATOS!B255)</f>
        <v>-2.2818230420036919E-3</v>
      </c>
      <c r="C255" s="11">
        <f>LN(DATOS!C256/DATOS!C255)</f>
        <v>-7.0659301416615174E-3</v>
      </c>
      <c r="D255" s="11">
        <f>LN(DATOS!D256/DATOS!D255)</f>
        <v>2.358893005961657E-2</v>
      </c>
      <c r="E255" s="11">
        <f>LN(DATOS!E256/DATOS!E255)</f>
        <v>-9.3477531836650158E-3</v>
      </c>
      <c r="F255" s="11">
        <f>LN(DATOS!F256/DATOS!F255)</f>
        <v>2.796827480045486E-2</v>
      </c>
      <c r="G255" s="11">
        <f>LN(DATOS!G256/DATOS!G255)</f>
        <v>1.0243858598171755E-2</v>
      </c>
      <c r="H255" s="11">
        <v>-1.701451972559832</v>
      </c>
      <c r="I255" s="11">
        <v>2.7014519725598318</v>
      </c>
      <c r="J255" s="11">
        <f t="shared" si="3"/>
        <v>-1.9913384311674283E-2</v>
      </c>
    </row>
    <row r="256" spans="1:10" x14ac:dyDescent="0.35">
      <c r="A256" s="31">
        <v>44153</v>
      </c>
      <c r="B256" s="11">
        <f>LN(DATOS!B257/DATOS!B256)</f>
        <v>-2.2919236825791108E-3</v>
      </c>
      <c r="C256" s="11">
        <f>LN(DATOS!C257/DATOS!C256)</f>
        <v>-1.1079327894188248E-2</v>
      </c>
      <c r="D256" s="11">
        <f>LN(DATOS!D257/DATOS!D256)</f>
        <v>7.3350463552644797E-3</v>
      </c>
      <c r="E256" s="11">
        <f>LN(DATOS!E257/DATOS!E256)</f>
        <v>-1.3371251576767379E-2</v>
      </c>
      <c r="F256" s="11">
        <f>LN(DATOS!F257/DATOS!F256)</f>
        <v>7.2165459523963289E-3</v>
      </c>
      <c r="G256" s="11">
        <f>LN(DATOS!G257/DATOS!G256)</f>
        <v>-1.1648878113508836E-2</v>
      </c>
      <c r="H256" s="11">
        <v>-1.701451972559832</v>
      </c>
      <c r="I256" s="11">
        <v>2.7014519725598318</v>
      </c>
      <c r="J256" s="11">
        <f t="shared" si="3"/>
        <v>-4.3747491103620903E-2</v>
      </c>
    </row>
    <row r="257" spans="1:10" x14ac:dyDescent="0.35">
      <c r="A257" s="31">
        <v>44154</v>
      </c>
      <c r="B257" s="11">
        <f>LN(DATOS!B258/DATOS!B257)</f>
        <v>-7.9452439186032241E-3</v>
      </c>
      <c r="C257" s="11">
        <f>LN(DATOS!C258/DATOS!C257)</f>
        <v>3.560228365202465E-3</v>
      </c>
      <c r="D257" s="11">
        <f>LN(DATOS!D258/DATOS!D257)</f>
        <v>-1.6668554266459457E-2</v>
      </c>
      <c r="E257" s="11">
        <f>LN(DATOS!E258/DATOS!E257)</f>
        <v>-4.3850155534007401E-3</v>
      </c>
      <c r="F257" s="11">
        <f>LN(DATOS!F258/DATOS!F257)</f>
        <v>-9.1247076110200775E-3</v>
      </c>
      <c r="G257" s="11">
        <f>LN(DATOS!G258/DATOS!G257)</f>
        <v>1.5210217413044167E-3</v>
      </c>
      <c r="H257" s="11">
        <v>-1.701451972559832</v>
      </c>
      <c r="I257" s="11">
        <v>2.7014519725598318</v>
      </c>
      <c r="J257" s="11">
        <f t="shared" si="3"/>
        <v>1.963421894715503E-2</v>
      </c>
    </row>
    <row r="258" spans="1:10" x14ac:dyDescent="0.35">
      <c r="A258" s="31">
        <v>44155</v>
      </c>
      <c r="B258" s="11">
        <f>LN(DATOS!B259/DATOS!B258)</f>
        <v>-4.0631219606259202E-3</v>
      </c>
      <c r="C258" s="11">
        <f>LN(DATOS!C259/DATOS!C258)</f>
        <v>-1.1941723498020007E-2</v>
      </c>
      <c r="D258" s="11">
        <f>LN(DATOS!D259/DATOS!D258)</f>
        <v>1.5101219626589505E-2</v>
      </c>
      <c r="E258" s="11">
        <f>LN(DATOS!E259/DATOS!E258)</f>
        <v>-1.6004845458646104E-2</v>
      </c>
      <c r="F258" s="11">
        <f>LN(DATOS!F259/DATOS!F258)</f>
        <v>8.6514516775624878E-4</v>
      </c>
      <c r="G258" s="11">
        <f>LN(DATOS!G259/DATOS!G258)</f>
        <v>-7.481304789306335E-3</v>
      </c>
      <c r="H258" s="11">
        <v>-1.701451972559832</v>
      </c>
      <c r="I258" s="11">
        <v>2.7014519725598318</v>
      </c>
      <c r="J258" s="11">
        <f t="shared" si="3"/>
        <v>-2.1682388532622391E-2</v>
      </c>
    </row>
    <row r="259" spans="1:10" x14ac:dyDescent="0.35">
      <c r="A259" s="31">
        <v>44158</v>
      </c>
      <c r="B259" s="11">
        <f>LN(DATOS!B260/DATOS!B259)</f>
        <v>-2.6221672134265151E-3</v>
      </c>
      <c r="C259" s="11">
        <f>LN(DATOS!C260/DATOS!C259)</f>
        <v>-4.7201283933610396E-3</v>
      </c>
      <c r="D259" s="11">
        <f>LN(DATOS!D260/DATOS!D259)</f>
        <v>-2.8143423801265887E-3</v>
      </c>
      <c r="E259" s="11">
        <f>LN(DATOS!E260/DATOS!E259)</f>
        <v>-7.3422956067875182E-3</v>
      </c>
      <c r="F259" s="11">
        <f>LN(DATOS!F260/DATOS!F259)</f>
        <v>8.6048032663943001E-3</v>
      </c>
      <c r="G259" s="11">
        <f>LN(DATOS!G260/DATOS!G259)</f>
        <v>1.1139031302580189E-2</v>
      </c>
      <c r="H259" s="11">
        <v>-1.701451972559832</v>
      </c>
      <c r="I259" s="11">
        <v>2.7014519725598318</v>
      </c>
      <c r="J259" s="11">
        <f t="shared" ref="J259:J284" si="4">SUMPRODUCT(F259:G259,H259:I259)</f>
        <v>1.5450898593665096E-2</v>
      </c>
    </row>
    <row r="260" spans="1:10" x14ac:dyDescent="0.35">
      <c r="A260" s="31">
        <v>44159</v>
      </c>
      <c r="B260" s="11">
        <f>LN(DATOS!B261/DATOS!B260)</f>
        <v>-3.4042163734044916E-3</v>
      </c>
      <c r="C260" s="11">
        <f>LN(DATOS!C261/DATOS!C260)</f>
        <v>3.1138556508585193E-2</v>
      </c>
      <c r="D260" s="11">
        <f>LN(DATOS!D261/DATOS!D260)</f>
        <v>-4.4668006656126642E-2</v>
      </c>
      <c r="E260" s="11">
        <f>LN(DATOS!E261/DATOS!E260)</f>
        <v>2.7734340135180703E-2</v>
      </c>
      <c r="F260" s="11">
        <f>LN(DATOS!F261/DATOS!F260)</f>
        <v>1.1041545952918399E-2</v>
      </c>
      <c r="G260" s="11">
        <f>LN(DATOS!G261/DATOS!G260)</f>
        <v>1.5258166601249639E-2</v>
      </c>
      <c r="H260" s="11">
        <v>-1.701451972559832</v>
      </c>
      <c r="I260" s="11">
        <v>2.7014519725598318</v>
      </c>
      <c r="J260" s="11">
        <f t="shared" si="4"/>
        <v>2.2432544120889342E-2</v>
      </c>
    </row>
    <row r="261" spans="1:10" x14ac:dyDescent="0.35">
      <c r="A261" s="31">
        <v>44160</v>
      </c>
      <c r="B261" s="11">
        <f>LN(DATOS!B262/DATOS!B261)</f>
        <v>-7.9565576174547468E-4</v>
      </c>
      <c r="C261" s="11">
        <f>LN(DATOS!C262/DATOS!C261)</f>
        <v>-4.814463258145025E-3</v>
      </c>
      <c r="D261" s="11">
        <f>LN(DATOS!D262/DATOS!D261)</f>
        <v>-2.2351456161712926E-2</v>
      </c>
      <c r="E261" s="11">
        <f>LN(DATOS!E262/DATOS!E261)</f>
        <v>-5.6101190198903578E-3</v>
      </c>
      <c r="F261" s="11">
        <f>LN(DATOS!F262/DATOS!F261)</f>
        <v>-1.2618700736913631E-2</v>
      </c>
      <c r="G261" s="11">
        <f>LN(DATOS!G262/DATOS!G261)</f>
        <v>-5.8001921419381019E-3</v>
      </c>
      <c r="H261" s="11">
        <v>-1.701451972559832</v>
      </c>
      <c r="I261" s="11">
        <v>2.7014519725598318</v>
      </c>
      <c r="J261" s="11">
        <f t="shared" si="4"/>
        <v>5.8011727568991825E-3</v>
      </c>
    </row>
    <row r="262" spans="1:10" x14ac:dyDescent="0.35">
      <c r="A262" s="31">
        <v>44162</v>
      </c>
      <c r="B262" s="11">
        <f>LN(DATOS!B263/DATOS!B262)</f>
        <v>-2.7249398519453437E-3</v>
      </c>
      <c r="C262" s="11">
        <f>LN(DATOS!C263/DATOS!C262)</f>
        <v>8.0231800967834679E-3</v>
      </c>
      <c r="D262" s="11">
        <f>LN(DATOS!D263/DATOS!D262)</f>
        <v>-3.9633639066036777E-3</v>
      </c>
      <c r="E262" s="11">
        <f>LN(DATOS!E263/DATOS!E262)</f>
        <v>5.298240244838149E-3</v>
      </c>
      <c r="F262" s="11">
        <f>LN(DATOS!F263/DATOS!F262)</f>
        <v>-1.2549547694568342E-2</v>
      </c>
      <c r="G262" s="11">
        <f>LN(DATOS!G263/DATOS!G262)</f>
        <v>1.2678702843721963E-3</v>
      </c>
      <c r="H262" s="11">
        <v>-1.701451972559832</v>
      </c>
      <c r="I262" s="11">
        <v>2.7014519725598318</v>
      </c>
      <c r="J262" s="11">
        <f t="shared" si="4"/>
        <v>2.4777543360324263E-2</v>
      </c>
    </row>
    <row r="263" spans="1:10" x14ac:dyDescent="0.35">
      <c r="A263" s="31">
        <v>44165</v>
      </c>
      <c r="B263" s="11">
        <f>LN(DATOS!B264/DATOS!B263)</f>
        <v>9.9767541628006133E-6</v>
      </c>
      <c r="C263" s="11">
        <f>LN(DATOS!C264/DATOS!C263)</f>
        <v>-3.0282189099079654E-3</v>
      </c>
      <c r="D263" s="11">
        <f>LN(DATOS!D264/DATOS!D263)</f>
        <v>6.9725685754605067E-3</v>
      </c>
      <c r="E263" s="11">
        <f>LN(DATOS!E264/DATOS!E263)</f>
        <v>-3.0182421557451724E-3</v>
      </c>
      <c r="F263" s="11">
        <f>LN(DATOS!F264/DATOS!F263)</f>
        <v>2.5060849187560396E-3</v>
      </c>
      <c r="G263" s="11">
        <f>LN(DATOS!G264/DATOS!G263)</f>
        <v>-9.126277768971465E-3</v>
      </c>
      <c r="H263" s="11">
        <v>-1.701451972559832</v>
      </c>
      <c r="I263" s="11">
        <v>2.7014519725598318</v>
      </c>
      <c r="J263" s="11">
        <f t="shared" si="4"/>
        <v>-2.8918184209536815E-2</v>
      </c>
    </row>
    <row r="264" spans="1:10" x14ac:dyDescent="0.35">
      <c r="A264" s="31">
        <v>44166</v>
      </c>
      <c r="B264" s="11">
        <f>LN(DATOS!B265/DATOS!B264)</f>
        <v>1.5451947527207795E-3</v>
      </c>
      <c r="C264" s="11">
        <f>LN(DATOS!C265/DATOS!C264)</f>
        <v>3.4003798436717199E-2</v>
      </c>
      <c r="D264" s="11">
        <f>LN(DATOS!D265/DATOS!D264)</f>
        <v>3.5602819695171116E-2</v>
      </c>
      <c r="E264" s="11">
        <f>LN(DATOS!E265/DATOS!E264)</f>
        <v>3.5548993189437841E-2</v>
      </c>
      <c r="F264" s="11">
        <f>LN(DATOS!F265/DATOS!F264)</f>
        <v>2.6379194925327986E-2</v>
      </c>
      <c r="G264" s="11">
        <f>LN(DATOS!G265/DATOS!G264)</f>
        <v>6.2318169588968988E-3</v>
      </c>
      <c r="H264" s="11">
        <v>-1.701451972559832</v>
      </c>
      <c r="I264" s="11">
        <v>2.7014519725598318</v>
      </c>
      <c r="J264" s="11">
        <f t="shared" si="4"/>
        <v>-2.8047979023995775E-2</v>
      </c>
    </row>
    <row r="265" spans="1:10" x14ac:dyDescent="0.35">
      <c r="A265" s="31">
        <v>44167</v>
      </c>
      <c r="B265" s="11">
        <f>LN(DATOS!B266/DATOS!B265)</f>
        <v>3.0882103240723029E-3</v>
      </c>
      <c r="C265" s="11">
        <f>LN(DATOS!C266/DATOS!C265)</f>
        <v>3.3793856568027597E-3</v>
      </c>
      <c r="D265" s="11">
        <f>LN(DATOS!D266/DATOS!D265)</f>
        <v>1.546515594692667E-2</v>
      </c>
      <c r="E265" s="11">
        <f>LN(DATOS!E266/DATOS!E265)</f>
        <v>6.4675959808751949E-3</v>
      </c>
      <c r="F265" s="11">
        <f>LN(DATOS!F266/DATOS!F265)</f>
        <v>1.8001990254918072E-2</v>
      </c>
      <c r="G265" s="11">
        <f>LN(DATOS!G266/DATOS!G265)</f>
        <v>2.0054080815423304E-3</v>
      </c>
      <c r="H265" s="11">
        <v>-1.701451972559832</v>
      </c>
      <c r="I265" s="11">
        <v>2.7014519725598318</v>
      </c>
      <c r="J265" s="11">
        <f t="shared" si="4"/>
        <v>-2.5212008211563271E-2</v>
      </c>
    </row>
    <row r="266" spans="1:10" x14ac:dyDescent="0.35">
      <c r="A266" s="31">
        <v>44168</v>
      </c>
      <c r="B266" s="11">
        <f>LN(DATOS!B267/DATOS!B266)</f>
        <v>-4.4289035485538635E-3</v>
      </c>
      <c r="C266" s="11">
        <f>LN(DATOS!C267/DATOS!C266)</f>
        <v>-1.9917348961537115E-2</v>
      </c>
      <c r="D266" s="11">
        <f>LN(DATOS!D267/DATOS!D266)</f>
        <v>1.0826244461542048E-2</v>
      </c>
      <c r="E266" s="11">
        <f>LN(DATOS!E267/DATOS!E266)</f>
        <v>-2.4346252510091176E-2</v>
      </c>
      <c r="F266" s="11">
        <f>LN(DATOS!F267/DATOS!F266)</f>
        <v>5.9213883331042149E-3</v>
      </c>
      <c r="G266" s="11">
        <f>LN(DATOS!G267/DATOS!G266)</f>
        <v>2.8646879727233722E-3</v>
      </c>
      <c r="H266" s="11">
        <v>-1.701451972559832</v>
      </c>
      <c r="I266" s="11">
        <v>2.7014519725598318</v>
      </c>
      <c r="J266" s="11">
        <f t="shared" si="4"/>
        <v>-2.3361408849709624E-3</v>
      </c>
    </row>
    <row r="267" spans="1:10" x14ac:dyDescent="0.35">
      <c r="A267" s="31">
        <v>44169</v>
      </c>
      <c r="B267" s="11">
        <f>LN(DATOS!B268/DATOS!B267)</f>
        <v>-5.4862158839608388E-5</v>
      </c>
      <c r="C267" s="11">
        <f>LN(DATOS!C268/DATOS!C267)</f>
        <v>-7.6573927044792526E-3</v>
      </c>
      <c r="D267" s="11">
        <f>LN(DATOS!D268/DATOS!D267)</f>
        <v>-3.612578350525468E-2</v>
      </c>
      <c r="E267" s="11">
        <f>LN(DATOS!E268/DATOS!E267)</f>
        <v>-7.7122548633187758E-3</v>
      </c>
      <c r="F267" s="11">
        <f>LN(DATOS!F268/DATOS!F267)</f>
        <v>-6.5809529835223601E-3</v>
      </c>
      <c r="G267" s="11">
        <f>LN(DATOS!G268/DATOS!G267)</f>
        <v>8.2655201451323906E-3</v>
      </c>
      <c r="H267" s="11">
        <v>-1.701451972559832</v>
      </c>
      <c r="I267" s="11">
        <v>2.7014519725598318</v>
      </c>
      <c r="J267" s="11">
        <f t="shared" si="4"/>
        <v>3.3526081135438555E-2</v>
      </c>
    </row>
    <row r="268" spans="1:10" x14ac:dyDescent="0.35">
      <c r="A268" s="31">
        <v>44172</v>
      </c>
      <c r="B268" s="11">
        <f>LN(DATOS!B269/DATOS!B268)</f>
        <v>-7.0774608454878384E-3</v>
      </c>
      <c r="C268" s="11">
        <f>LN(DATOS!C269/DATOS!C268)</f>
        <v>2.0804511369729495E-2</v>
      </c>
      <c r="D268" s="11">
        <f>LN(DATOS!D269/DATOS!D268)</f>
        <v>-1.0301774765013798E-2</v>
      </c>
      <c r="E268" s="11">
        <f>LN(DATOS!E269/DATOS!E268)</f>
        <v>1.3727050524241653E-2</v>
      </c>
      <c r="F268" s="11">
        <f>LN(DATOS!F269/DATOS!F268)</f>
        <v>-8.9937427499859352E-3</v>
      </c>
      <c r="G268" s="11">
        <f>LN(DATOS!G269/DATOS!G268)</f>
        <v>-4.9253875696782133E-3</v>
      </c>
      <c r="H268" s="11">
        <v>-1.701451972559832</v>
      </c>
      <c r="I268" s="11">
        <v>2.7014519725598318</v>
      </c>
      <c r="J268" s="11">
        <f t="shared" si="4"/>
        <v>1.9967233769303729E-3</v>
      </c>
    </row>
    <row r="269" spans="1:10" x14ac:dyDescent="0.35">
      <c r="A269" s="31">
        <v>44173</v>
      </c>
      <c r="B269" s="11">
        <f>LN(DATOS!B270/DATOS!B269)</f>
        <v>-6.2733092127512649E-3</v>
      </c>
      <c r="C269" s="11">
        <f>LN(DATOS!C270/DATOS!C269)</f>
        <v>-7.6628483956623925E-3</v>
      </c>
      <c r="D269" s="11">
        <f>LN(DATOS!D270/DATOS!D269)</f>
        <v>2.0319581013627831E-3</v>
      </c>
      <c r="E269" s="11">
        <f>LN(DATOS!E270/DATOS!E269)</f>
        <v>-1.393615760841372E-2</v>
      </c>
      <c r="F269" s="11">
        <f>LN(DATOS!F270/DATOS!F269)</f>
        <v>-3.6271567051819244E-3</v>
      </c>
      <c r="G269" s="11">
        <f>LN(DATOS!G270/DATOS!G269)</f>
        <v>3.4556958340020436E-3</v>
      </c>
      <c r="H269" s="11">
        <v>-1.701451972559832</v>
      </c>
      <c r="I269" s="11">
        <v>2.7014519725598318</v>
      </c>
      <c r="J269" s="11">
        <f t="shared" si="4"/>
        <v>1.5506829258147021E-2</v>
      </c>
    </row>
    <row r="270" spans="1:10" x14ac:dyDescent="0.35">
      <c r="A270" s="31">
        <v>44174</v>
      </c>
      <c r="B270" s="11">
        <f>LN(DATOS!B271/DATOS!B270)</f>
        <v>1.8936960748244989E-3</v>
      </c>
      <c r="C270" s="11">
        <f>LN(DATOS!C271/DATOS!C270)</f>
        <v>-1.9525956816246467E-2</v>
      </c>
      <c r="D270" s="11">
        <f>LN(DATOS!D271/DATOS!D270)</f>
        <v>-8.8972209277215115E-3</v>
      </c>
      <c r="E270" s="11">
        <f>LN(DATOS!E271/DATOS!E270)</f>
        <v>-1.7632260741421928E-2</v>
      </c>
      <c r="F270" s="11">
        <f>LN(DATOS!F271/DATOS!F270)</f>
        <v>-8.427315028766048E-3</v>
      </c>
      <c r="G270" s="11">
        <f>LN(DATOS!G271/DATOS!G270)</f>
        <v>-3.4882378621313424E-3</v>
      </c>
      <c r="H270" s="11">
        <v>-1.701451972559832</v>
      </c>
      <c r="I270" s="11">
        <v>2.7014519725598318</v>
      </c>
      <c r="J270" s="11">
        <f t="shared" si="4"/>
        <v>4.9153647256645061E-3</v>
      </c>
    </row>
    <row r="271" spans="1:10" x14ac:dyDescent="0.35">
      <c r="A271" s="31">
        <v>44175</v>
      </c>
      <c r="B271" s="11">
        <f>LN(DATOS!B272/DATOS!B271)</f>
        <v>-3.4163014907025498E-3</v>
      </c>
      <c r="C271" s="11">
        <f>LN(DATOS!C272/DATOS!C271)</f>
        <v>-2.8827419374992829E-3</v>
      </c>
      <c r="D271" s="11">
        <f>LN(DATOS!D272/DATOS!D271)</f>
        <v>3.2783846838481456E-2</v>
      </c>
      <c r="E271" s="11">
        <f>LN(DATOS!E272/DATOS!E271)</f>
        <v>-6.2990434282018202E-3</v>
      </c>
      <c r="F271" s="11">
        <f>LN(DATOS!F272/DATOS!F271)</f>
        <v>1.8126840557860562E-2</v>
      </c>
      <c r="G271" s="11">
        <f>LN(DATOS!G272/DATOS!G271)</f>
        <v>-2.3157331913207821E-3</v>
      </c>
      <c r="H271" s="11">
        <v>-1.701451972559832</v>
      </c>
      <c r="I271" s="11">
        <v>2.7014519725598318</v>
      </c>
      <c r="J271" s="11">
        <f t="shared" si="4"/>
        <v>-3.7097790621065219E-2</v>
      </c>
    </row>
    <row r="272" spans="1:10" x14ac:dyDescent="0.35">
      <c r="A272" s="31">
        <v>44176</v>
      </c>
      <c r="B272" s="11">
        <f>LN(DATOS!B273/DATOS!B272)</f>
        <v>4.1979829524588681E-3</v>
      </c>
      <c r="C272" s="11">
        <f>LN(DATOS!C273/DATOS!C272)</f>
        <v>-1.2966230689177065E-2</v>
      </c>
      <c r="D272" s="11">
        <f>LN(DATOS!D273/DATOS!D272)</f>
        <v>2.6668271465291157E-2</v>
      </c>
      <c r="E272" s="11">
        <f>LN(DATOS!E273/DATOS!E272)</f>
        <v>-8.7682477367180094E-3</v>
      </c>
      <c r="F272" s="11">
        <f>LN(DATOS!F273/DATOS!F272)</f>
        <v>2.1484355974458907E-3</v>
      </c>
      <c r="G272" s="11">
        <f>LN(DATOS!G273/DATOS!G272)</f>
        <v>1.5691195353710824E-3</v>
      </c>
      <c r="H272" s="11">
        <v>-1.701451972559832</v>
      </c>
      <c r="I272" s="11">
        <v>2.7014519725598318</v>
      </c>
      <c r="J272" s="11">
        <f t="shared" si="4"/>
        <v>5.834410788183057E-4</v>
      </c>
    </row>
    <row r="273" spans="1:10" x14ac:dyDescent="0.35">
      <c r="A273" s="31">
        <v>44179</v>
      </c>
      <c r="B273" s="11">
        <f>LN(DATOS!B274/DATOS!B273)</f>
        <v>6.0511819564943569E-3</v>
      </c>
      <c r="C273" s="11">
        <f>LN(DATOS!C274/DATOS!C273)</f>
        <v>2.336927385097106E-3</v>
      </c>
      <c r="D273" s="11">
        <f>LN(DATOS!D274/DATOS!D273)</f>
        <v>-5.8547490631252908E-3</v>
      </c>
      <c r="E273" s="11">
        <f>LN(DATOS!E274/DATOS!E273)</f>
        <v>8.3881093415914907E-3</v>
      </c>
      <c r="F273" s="11">
        <f>LN(DATOS!F274/DATOS!F273)</f>
        <v>-9.7425342504320193E-4</v>
      </c>
      <c r="G273" s="11">
        <f>LN(DATOS!G274/DATOS!G273)</f>
        <v>-6.1701006003441099E-3</v>
      </c>
      <c r="H273" s="11">
        <v>-1.701451972559832</v>
      </c>
      <c r="I273" s="11">
        <v>2.7014519725598318</v>
      </c>
      <c r="J273" s="11">
        <f t="shared" si="4"/>
        <v>-1.5010585025879269E-2</v>
      </c>
    </row>
    <row r="274" spans="1:10" x14ac:dyDescent="0.35">
      <c r="A274" s="31">
        <v>44180</v>
      </c>
      <c r="B274" s="11">
        <f>LN(DATOS!B275/DATOS!B274)</f>
        <v>7.5028993141295457E-3</v>
      </c>
      <c r="C274" s="11">
        <f>LN(DATOS!C275/DATOS!C274)</f>
        <v>4.9477527527129628E-3</v>
      </c>
      <c r="D274" s="11">
        <f>LN(DATOS!D275/DATOS!D274)</f>
        <v>-1.3976271346462735E-2</v>
      </c>
      <c r="E274" s="11">
        <f>LN(DATOS!E275/DATOS!E274)</f>
        <v>1.2450652066842543E-2</v>
      </c>
      <c r="F274" s="11">
        <f>LN(DATOS!F275/DATOS!F274)</f>
        <v>-6.0813480458064232E-4</v>
      </c>
      <c r="G274" s="11">
        <f>LN(DATOS!G275/DATOS!G274)</f>
        <v>1.1247368724593079E-2</v>
      </c>
      <c r="H274" s="11">
        <v>-1.701451972559832</v>
      </c>
      <c r="I274" s="11">
        <v>2.7014519725598318</v>
      </c>
      <c r="J274" s="11">
        <f t="shared" si="4"/>
        <v>3.1418938589995754E-2</v>
      </c>
    </row>
    <row r="275" spans="1:10" x14ac:dyDescent="0.35">
      <c r="A275" s="31">
        <v>44181</v>
      </c>
      <c r="B275" s="11">
        <f>LN(DATOS!B276/DATOS!B275)</f>
        <v>3.4901103558659576E-3</v>
      </c>
      <c r="C275" s="11">
        <f>LN(DATOS!C276/DATOS!C275)</f>
        <v>4.3548855875759216E-4</v>
      </c>
      <c r="D275" s="11">
        <f>LN(DATOS!D276/DATOS!D275)</f>
        <v>6.4748609249931106E-3</v>
      </c>
      <c r="E275" s="11">
        <f>LN(DATOS!E276/DATOS!E275)</f>
        <v>3.9255989146235477E-3</v>
      </c>
      <c r="F275" s="11">
        <f>LN(DATOS!F276/DATOS!F275)</f>
        <v>5.6580853297496887E-3</v>
      </c>
      <c r="G275" s="11">
        <f>LN(DATOS!G276/DATOS!G275)</f>
        <v>-1.4836333556773405E-3</v>
      </c>
      <c r="H275" s="11">
        <v>-1.701451972559832</v>
      </c>
      <c r="I275" s="11">
        <v>2.7014519725598318</v>
      </c>
      <c r="J275" s="11">
        <f t="shared" si="4"/>
        <v>-1.363492470046457E-2</v>
      </c>
    </row>
    <row r="276" spans="1:10" x14ac:dyDescent="0.35">
      <c r="A276" s="31">
        <v>44182</v>
      </c>
      <c r="B276" s="11">
        <f>LN(DATOS!B277/DATOS!B276)</f>
        <v>-3.3011440012603727E-3</v>
      </c>
      <c r="C276" s="11">
        <f>LN(DATOS!C277/DATOS!C276)</f>
        <v>-4.3261067127626082E-3</v>
      </c>
      <c r="D276" s="11">
        <f>LN(DATOS!D277/DATOS!D276)</f>
        <v>9.4567927535920328E-3</v>
      </c>
      <c r="E276" s="11">
        <f>LN(DATOS!E277/DATOS!E276)</f>
        <v>-7.6272507140231049E-3</v>
      </c>
      <c r="F276" s="11">
        <f>LN(DATOS!F277/DATOS!F276)</f>
        <v>1.215744314664848E-2</v>
      </c>
      <c r="G276" s="11">
        <f>LN(DATOS!G277/DATOS!G276)</f>
        <v>4.9234379111308896E-3</v>
      </c>
      <c r="H276" s="11">
        <v>-1.701451972559832</v>
      </c>
      <c r="I276" s="11">
        <v>2.7014519725598318</v>
      </c>
      <c r="J276" s="11">
        <f t="shared" si="4"/>
        <v>-7.384874566348669E-3</v>
      </c>
    </row>
    <row r="277" spans="1:10" x14ac:dyDescent="0.35">
      <c r="A277" s="31">
        <v>44183</v>
      </c>
      <c r="B277" s="11">
        <f>LN(DATOS!B278/DATOS!B277)</f>
        <v>-7.9875420305620688E-3</v>
      </c>
      <c r="C277" s="11">
        <f>LN(DATOS!C278/DATOS!C277)</f>
        <v>6.9706315598713287E-3</v>
      </c>
      <c r="D277" s="11">
        <f>LN(DATOS!D278/DATOS!D277)</f>
        <v>3.545421224423259E-3</v>
      </c>
      <c r="E277" s="11">
        <f>LN(DATOS!E278/DATOS!E277)</f>
        <v>-1.0169104706905334E-3</v>
      </c>
      <c r="F277" s="11">
        <f>LN(DATOS!F278/DATOS!F277)</f>
        <v>-1.0255031097786192E-2</v>
      </c>
      <c r="G277" s="11">
        <f>LN(DATOS!G278/DATOS!G277)</f>
        <v>-4.1108981828642316E-3</v>
      </c>
      <c r="H277" s="11">
        <v>-1.701451972559832</v>
      </c>
      <c r="I277" s="11">
        <v>2.7014519725598318</v>
      </c>
      <c r="J277" s="11">
        <f t="shared" si="4"/>
        <v>6.3430488848995291E-3</v>
      </c>
    </row>
    <row r="278" spans="1:10" x14ac:dyDescent="0.35">
      <c r="A278" s="31">
        <v>44186</v>
      </c>
      <c r="B278" s="11">
        <f>LN(DATOS!B279/DATOS!B278)</f>
        <v>-6.739010532206431E-3</v>
      </c>
      <c r="C278" s="11">
        <f>LN(DATOS!C279/DATOS!C278)</f>
        <v>-1.3146768787502153E-2</v>
      </c>
      <c r="D278" s="11">
        <f>LN(DATOS!D279/DATOS!D278)</f>
        <v>-1.6954042365082377E-2</v>
      </c>
      <c r="E278" s="11">
        <f>LN(DATOS!E279/DATOS!E278)</f>
        <v>-1.9885779319708655E-2</v>
      </c>
      <c r="F278" s="11">
        <f>LN(DATOS!F279/DATOS!F278)</f>
        <v>-1.4407273431238923E-2</v>
      </c>
      <c r="G278" s="11">
        <f>LN(DATOS!G279/DATOS!G278)</f>
        <v>1.2384513011737942E-3</v>
      </c>
      <c r="H278" s="11">
        <v>-1.701451972559832</v>
      </c>
      <c r="I278" s="11">
        <v>2.7014519725598318</v>
      </c>
      <c r="J278" s="11">
        <f t="shared" si="4"/>
        <v>2.7858900509265563E-2</v>
      </c>
    </row>
    <row r="279" spans="1:10" x14ac:dyDescent="0.35">
      <c r="A279" s="31">
        <v>44187</v>
      </c>
      <c r="B279" s="11">
        <f>LN(DATOS!B280/DATOS!B279)</f>
        <v>6.6086847174855468E-3</v>
      </c>
      <c r="C279" s="11">
        <f>LN(DATOS!C280/DATOS!C279)</f>
        <v>-2.1116636120878277E-2</v>
      </c>
      <c r="D279" s="11">
        <f>LN(DATOS!D280/DATOS!D279)</f>
        <v>-4.3290290881454691E-3</v>
      </c>
      <c r="E279" s="11">
        <f>LN(DATOS!E280/DATOS!E279)</f>
        <v>-1.4507951403392545E-2</v>
      </c>
      <c r="F279" s="11">
        <f>LN(DATOS!F280/DATOS!F279)</f>
        <v>-1.5015838100724713E-2</v>
      </c>
      <c r="G279" s="11">
        <f>LN(DATOS!G280/DATOS!G279)</f>
        <v>-6.672211956721262E-3</v>
      </c>
      <c r="H279" s="11">
        <v>-1.701451972559832</v>
      </c>
      <c r="I279" s="11">
        <v>2.7014519725598318</v>
      </c>
      <c r="J279" s="11">
        <f t="shared" si="4"/>
        <v>7.5240672042951977E-3</v>
      </c>
    </row>
    <row r="280" spans="1:10" x14ac:dyDescent="0.35">
      <c r="A280" s="31">
        <v>44188</v>
      </c>
      <c r="B280" s="11">
        <f>LN(DATOS!B281/DATOS!B280)</f>
        <v>7.0830882157141666E-3</v>
      </c>
      <c r="C280" s="11">
        <f>LN(DATOS!C281/DATOS!C280)</f>
        <v>3.8116228367588035E-3</v>
      </c>
      <c r="D280" s="11">
        <f>LN(DATOS!D281/DATOS!D280)</f>
        <v>1.2752736933053857E-2</v>
      </c>
      <c r="E280" s="11">
        <f>LN(DATOS!E281/DATOS!E280)</f>
        <v>1.0894711052472757E-2</v>
      </c>
      <c r="F280" s="11">
        <f>LN(DATOS!F281/DATOS!F280)</f>
        <v>2.310082441323761E-2</v>
      </c>
      <c r="G280" s="11">
        <f>LN(DATOS!G281/DATOS!G280)</f>
        <v>3.8014732302987225E-3</v>
      </c>
      <c r="H280" s="11">
        <v>-1.701451972559832</v>
      </c>
      <c r="I280" s="11">
        <v>2.7014519725598318</v>
      </c>
      <c r="J280" s="11">
        <f t="shared" si="4"/>
        <v>-2.9035445909037574E-2</v>
      </c>
    </row>
    <row r="281" spans="1:10" x14ac:dyDescent="0.35">
      <c r="A281" s="31">
        <v>44189</v>
      </c>
      <c r="B281" s="11">
        <f>LN(DATOS!B282/DATOS!B281)</f>
        <v>-1.7087336366713246E-3</v>
      </c>
      <c r="C281" s="11">
        <f>LN(DATOS!C282/DATOS!C281)</f>
        <v>-2.6516458846749806E-3</v>
      </c>
      <c r="D281" s="11">
        <f>LN(DATOS!D282/DATOS!D281)</f>
        <v>-4.6511533281489359E-3</v>
      </c>
      <c r="E281" s="11">
        <f>LN(DATOS!E282/DATOS!E281)</f>
        <v>-4.3603795213463256E-3</v>
      </c>
      <c r="F281" s="11">
        <f>LN(DATOS!F282/DATOS!F281)</f>
        <v>-5.1765748835846332E-3</v>
      </c>
      <c r="G281" s="11">
        <f>LN(DATOS!G282/DATOS!G281)</f>
        <v>2.3218777939362054E-3</v>
      </c>
      <c r="H281" s="11">
        <v>-1.701451972559832</v>
      </c>
      <c r="I281" s="11">
        <v>2.7014519725598318</v>
      </c>
      <c r="J281" s="11">
        <f t="shared" si="4"/>
        <v>1.508013489325059E-2</v>
      </c>
    </row>
    <row r="282" spans="1:10" x14ac:dyDescent="0.35">
      <c r="A282" s="31">
        <v>44193</v>
      </c>
      <c r="B282" s="11">
        <f>LN(DATOS!B283/DATOS!B282)</f>
        <v>3.051750153698208E-3</v>
      </c>
      <c r="C282" s="11">
        <f>LN(DATOS!C283/DATOS!C282)</f>
        <v>3.5271863957790736E-2</v>
      </c>
      <c r="D282" s="11">
        <f>LN(DATOS!D283/DATOS!D282)</f>
        <v>5.3648197341187058E-3</v>
      </c>
      <c r="E282" s="11">
        <f>LN(DATOS!E283/DATOS!E282)</f>
        <v>3.8323614111488942E-2</v>
      </c>
      <c r="F282" s="11">
        <f>LN(DATOS!F283/DATOS!F282)</f>
        <v>1.1717683021825022E-2</v>
      </c>
      <c r="G282" s="11">
        <f>LN(DATOS!G283/DATOS!G282)</f>
        <v>6.7356238210468126E-3</v>
      </c>
      <c r="H282" s="11">
        <v>-1.701451972559832</v>
      </c>
      <c r="I282" s="11">
        <v>2.7014519725598318</v>
      </c>
      <c r="J282" s="11">
        <f t="shared" si="4"/>
        <v>-1.7411106335271341E-3</v>
      </c>
    </row>
    <row r="283" spans="1:10" x14ac:dyDescent="0.35">
      <c r="A283" s="31">
        <v>44194</v>
      </c>
      <c r="B283" s="11">
        <f>LN(DATOS!B284/DATOS!B283)</f>
        <v>-1.3300437254664883E-2</v>
      </c>
      <c r="C283" s="11">
        <f>LN(DATOS!C284/DATOS!C283)</f>
        <v>-7.94543002532286E-4</v>
      </c>
      <c r="D283" s="11">
        <f>LN(DATOS!D284/DATOS!D283)</f>
        <v>2.4139997194916631E-2</v>
      </c>
      <c r="E283" s="11">
        <f>LN(DATOS!E284/DATOS!E283)</f>
        <v>-1.4094980257197111E-2</v>
      </c>
      <c r="F283" s="11">
        <f>LN(DATOS!F284/DATOS!F283)</f>
        <v>1.8302654332795973E-2</v>
      </c>
      <c r="G283" s="11">
        <f>LN(DATOS!G284/DATOS!G283)</f>
        <v>-2.248969835356409E-3</v>
      </c>
      <c r="H283" s="11">
        <v>-1.701451972559832</v>
      </c>
      <c r="I283" s="11">
        <v>2.7014519725598318</v>
      </c>
      <c r="J283" s="11">
        <f t="shared" si="4"/>
        <v>-3.7216571315567597E-2</v>
      </c>
    </row>
    <row r="284" spans="1:10" x14ac:dyDescent="0.35">
      <c r="A284" s="31">
        <v>44195</v>
      </c>
      <c r="B284" s="11">
        <f>LN(DATOS!B285/DATOS!B284)</f>
        <v>9.8247881720703641E-3</v>
      </c>
      <c r="C284" s="11">
        <f>LN(DATOS!C285/DATOS!C284)</f>
        <v>-1.7898970706711304E-2</v>
      </c>
      <c r="D284" s="11">
        <f>LN(DATOS!D285/DATOS!D284)</f>
        <v>0</v>
      </c>
      <c r="E284" s="11">
        <f>LN(DATOS!E285/DATOS!E284)</f>
        <v>-8.0741825346410199E-3</v>
      </c>
      <c r="F284" s="11">
        <f>LN(DATOS!F285/DATOS!F284)</f>
        <v>-6.1178268968544564E-7</v>
      </c>
      <c r="G284" s="11">
        <f>LN(DATOS!G285/DATOS!G284)</f>
        <v>2.4328053700095951E-3</v>
      </c>
      <c r="H284" s="11">
        <v>-1.701451972559832</v>
      </c>
      <c r="I284" s="11">
        <v>2.7014519725598318</v>
      </c>
      <c r="J284" s="11">
        <f t="shared" si="4"/>
        <v>6.5731477845307161E-3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A176-3B93-4A6B-A71C-BE8C87DB578B}">
  <dimension ref="A1:I37"/>
  <sheetViews>
    <sheetView showGridLines="0" showRowColHeaders="0" workbookViewId="0">
      <selection activeCell="A24" sqref="A24:C25"/>
    </sheetView>
  </sheetViews>
  <sheetFormatPr defaultColWidth="0" defaultRowHeight="14.5" zeroHeight="1" x14ac:dyDescent="0.35"/>
  <cols>
    <col min="1" max="1" width="14.36328125" bestFit="1" customWidth="1"/>
    <col min="2" max="2" width="13.6328125" bestFit="1" customWidth="1"/>
    <col min="3" max="3" width="14.90625" bestFit="1" customWidth="1"/>
    <col min="4" max="5" width="12.453125" bestFit="1" customWidth="1"/>
    <col min="6" max="6" width="13" bestFit="1" customWidth="1"/>
    <col min="7" max="7" width="13.6328125" bestFit="1" customWidth="1"/>
    <col min="8" max="8" width="8.7265625" customWidth="1"/>
    <col min="9" max="9" width="11.54296875" bestFit="1" customWidth="1"/>
    <col min="10" max="10" width="8.7265625" customWidth="1"/>
    <col min="11" max="16384" width="8.7265625" hidden="1"/>
  </cols>
  <sheetData>
    <row r="1" spans="1:9" x14ac:dyDescent="0.35">
      <c r="A1" s="12" t="s">
        <v>82</v>
      </c>
      <c r="B1" s="5" t="s">
        <v>3</v>
      </c>
      <c r="C1" s="5" t="s">
        <v>4</v>
      </c>
      <c r="D1" s="4" t="s">
        <v>49</v>
      </c>
      <c r="E1" s="4" t="s">
        <v>50</v>
      </c>
      <c r="G1" s="4" t="s">
        <v>52</v>
      </c>
      <c r="H1" s="9">
        <f>4.24%/360</f>
        <v>1.1777777777777778E-4</v>
      </c>
    </row>
    <row r="2" spans="1:9" x14ac:dyDescent="0.35">
      <c r="A2" s="3" t="s">
        <v>3</v>
      </c>
      <c r="B2" s="6">
        <f>VARP(RENDIMIENTOS!$D$2:$D$284)</f>
        <v>3.0658192319190736E-4</v>
      </c>
      <c r="C2" s="6">
        <v>1.2112086915561923E-4</v>
      </c>
      <c r="D2" s="7">
        <v>1</v>
      </c>
      <c r="E2" s="8" cm="1">
        <f t="array" ref="E2:E3">TRANSPOSE(B5:C5)</f>
        <v>-5.8738568338726517E-6</v>
      </c>
    </row>
    <row r="3" spans="1:9" x14ac:dyDescent="0.35">
      <c r="A3" s="3" t="s">
        <v>4</v>
      </c>
      <c r="B3" s="6">
        <v>1.2112086915561923E-4</v>
      </c>
      <c r="C3" s="6">
        <f>VARP(RENDIMIENTOS!$E$2:$E$284)</f>
        <v>7.9854039506937926E-4</v>
      </c>
      <c r="D3" s="7">
        <v>1</v>
      </c>
      <c r="E3" s="8">
        <v>1.3586282816793192E-3</v>
      </c>
    </row>
    <row r="4" spans="1:9" x14ac:dyDescent="0.35">
      <c r="A4" s="4" t="s">
        <v>49</v>
      </c>
      <c r="B4" s="7">
        <v>1</v>
      </c>
      <c r="C4" s="7">
        <v>1</v>
      </c>
      <c r="D4" s="7">
        <v>0</v>
      </c>
      <c r="E4" s="8">
        <v>0</v>
      </c>
    </row>
    <row r="5" spans="1:9" x14ac:dyDescent="0.35">
      <c r="A5" s="4" t="s">
        <v>50</v>
      </c>
      <c r="B5" s="8">
        <f>AVERAGE(RENDIMIENTOS!D2:D284)</f>
        <v>-5.8738568338726517E-6</v>
      </c>
      <c r="C5" s="8">
        <f>AVERAGE(RENDIMIENTOS!E2:E284)</f>
        <v>1.3586282816793192E-3</v>
      </c>
      <c r="D5" s="8">
        <v>0</v>
      </c>
      <c r="E5" s="8">
        <v>0</v>
      </c>
    </row>
    <row r="6" spans="1:9" x14ac:dyDescent="0.35"/>
    <row r="7" spans="1:9" x14ac:dyDescent="0.35">
      <c r="A7" s="12" t="s">
        <v>56</v>
      </c>
      <c r="B7" s="5" t="s">
        <v>3</v>
      </c>
      <c r="C7" s="5" t="s">
        <v>4</v>
      </c>
      <c r="G7" s="10" t="s">
        <v>53</v>
      </c>
      <c r="H7" s="10" t="s">
        <v>54</v>
      </c>
      <c r="I7" s="10" t="s">
        <v>55</v>
      </c>
    </row>
    <row r="8" spans="1:9" x14ac:dyDescent="0.35">
      <c r="A8" s="3" t="s">
        <v>3</v>
      </c>
      <c r="B8" s="6">
        <f t="array" ref="B8:C9">MINVERSE(B2:C3)</f>
        <v>3469.6853356500046</v>
      </c>
      <c r="C8" s="6">
        <v>-526.2743201787838</v>
      </c>
      <c r="G8" s="11">
        <f>E2-$H$1</f>
        <v>-1.2365163461165043E-4</v>
      </c>
      <c r="H8" s="11">
        <f t="array" ref="H8:H9">MMULT(B8:C9,G8:G9)</f>
        <v>-1.082060018725481</v>
      </c>
      <c r="I8" s="11">
        <f>H8/SUM($H$8:$H$9)</f>
        <v>-1.701451972559832</v>
      </c>
    </row>
    <row r="9" spans="1:9" x14ac:dyDescent="0.35">
      <c r="A9" s="3" t="s">
        <v>4</v>
      </c>
      <c r="B9" s="6">
        <v>-526.2743201787838</v>
      </c>
      <c r="C9" s="6">
        <v>1332.1089448229056</v>
      </c>
      <c r="G9" s="11">
        <f>E3-$H$1</f>
        <v>1.2408505039015413E-3</v>
      </c>
      <c r="H9" s="11">
        <v>1.7180227353794946</v>
      </c>
      <c r="I9" s="11">
        <f>H9/SUM($H$8:$H$9)</f>
        <v>2.7014519725598318</v>
      </c>
    </row>
    <row r="10" spans="1:9" x14ac:dyDescent="0.35"/>
    <row r="11" spans="1:9" x14ac:dyDescent="0.35">
      <c r="A11" s="12" t="s">
        <v>57</v>
      </c>
      <c r="B11" s="5" t="s">
        <v>3</v>
      </c>
      <c r="C11" s="5" t="s">
        <v>4</v>
      </c>
      <c r="D11" s="4" t="s">
        <v>49</v>
      </c>
      <c r="G11" s="10" t="s">
        <v>58</v>
      </c>
      <c r="H11" s="10" t="s">
        <v>59</v>
      </c>
    </row>
    <row r="12" spans="1:9" x14ac:dyDescent="0.35">
      <c r="A12" s="3" t="s">
        <v>3</v>
      </c>
      <c r="B12" s="6">
        <f t="array" ref="B12:D14">MINVERSE(B2:D4)</f>
        <v>1158.9089188423845</v>
      </c>
      <c r="C12" s="6">
        <v>-1158.9089188423845</v>
      </c>
      <c r="D12" s="7">
        <v>0.78506753037943633</v>
      </c>
      <c r="G12" s="6">
        <v>0</v>
      </c>
      <c r="H12" s="6">
        <f t="array" ref="H12:H14">MMULT(B12:D14,G12:G14)</f>
        <v>0.78506753037943633</v>
      </c>
    </row>
    <row r="13" spans="1:9" x14ac:dyDescent="0.35">
      <c r="A13" s="3" t="s">
        <v>4</v>
      </c>
      <c r="B13" s="6">
        <v>-1158.9089188423845</v>
      </c>
      <c r="C13" s="6">
        <v>1158.9089188423845</v>
      </c>
      <c r="D13" s="7">
        <v>0.21493246962056373</v>
      </c>
      <c r="G13" s="6">
        <v>0</v>
      </c>
      <c r="H13" s="6">
        <v>0.21493246962056373</v>
      </c>
    </row>
    <row r="14" spans="1:9" x14ac:dyDescent="0.35">
      <c r="A14" s="4" t="s">
        <v>49</v>
      </c>
      <c r="B14" s="7">
        <v>0.78506753037943633</v>
      </c>
      <c r="C14" s="7">
        <v>0.21493246962056373</v>
      </c>
      <c r="D14" s="7">
        <v>-2.6672032082945515E-4</v>
      </c>
      <c r="G14" s="6">
        <v>1</v>
      </c>
      <c r="H14" s="6">
        <v>-2.6672032082945515E-4</v>
      </c>
    </row>
    <row r="15" spans="1:9" x14ac:dyDescent="0.35"/>
    <row r="16" spans="1:9" x14ac:dyDescent="0.35">
      <c r="A16" s="12" t="s">
        <v>60</v>
      </c>
      <c r="B16" s="5" t="s">
        <v>3</v>
      </c>
      <c r="C16" s="5" t="s">
        <v>4</v>
      </c>
      <c r="D16" s="4" t="s">
        <v>49</v>
      </c>
      <c r="E16" s="4" t="s">
        <v>50</v>
      </c>
      <c r="G16" s="10" t="s">
        <v>61</v>
      </c>
      <c r="H16" s="10" t="s">
        <v>62</v>
      </c>
    </row>
    <row r="17" spans="1:9" x14ac:dyDescent="0.35">
      <c r="A17" s="3" t="s">
        <v>3</v>
      </c>
      <c r="B17" s="13">
        <f t="array" ref="B17:E20">MINVERSE(B2:E5)</f>
        <v>0</v>
      </c>
      <c r="C17" s="6">
        <v>0</v>
      </c>
      <c r="D17" s="7">
        <v>0.99569523808861671</v>
      </c>
      <c r="E17" s="8">
        <v>-732.86803426312997</v>
      </c>
      <c r="G17" s="6">
        <v>0</v>
      </c>
      <c r="H17" s="6">
        <f t="array" ref="H17:H20">MMULT(B17:E20,G17:G20)</f>
        <v>-1.9501039228537582</v>
      </c>
    </row>
    <row r="18" spans="1:9" x14ac:dyDescent="0.35">
      <c r="A18" s="3" t="s">
        <v>4</v>
      </c>
      <c r="B18" s="6">
        <v>0</v>
      </c>
      <c r="C18" s="6">
        <v>0</v>
      </c>
      <c r="D18" s="7">
        <v>4.3047619113833029E-3</v>
      </c>
      <c r="E18" s="8">
        <v>732.86803426312997</v>
      </c>
      <c r="G18" s="6">
        <v>0</v>
      </c>
      <c r="H18" s="6">
        <v>2.9501039228537582</v>
      </c>
    </row>
    <row r="19" spans="1:9" x14ac:dyDescent="0.35">
      <c r="A19" s="4" t="s">
        <v>49</v>
      </c>
      <c r="B19" s="7">
        <v>0.99569523808861671</v>
      </c>
      <c r="C19" s="7">
        <v>4.3047619113833029E-3</v>
      </c>
      <c r="D19" s="7">
        <v>-3.0500118184753969E-4</v>
      </c>
      <c r="E19" s="8">
        <v>0.13319624312182032</v>
      </c>
      <c r="G19" s="6">
        <v>1</v>
      </c>
      <c r="H19" s="6">
        <v>2.3038767792643989E-4</v>
      </c>
    </row>
    <row r="20" spans="1:9" x14ac:dyDescent="0.35">
      <c r="A20" s="4" t="s">
        <v>50</v>
      </c>
      <c r="B20" s="8">
        <v>-732.86803426312997</v>
      </c>
      <c r="C20" s="8">
        <v>732.86803426312997</v>
      </c>
      <c r="D20" s="8">
        <v>0.1331962431218203</v>
      </c>
      <c r="E20" s="8">
        <v>-463.4493245432958</v>
      </c>
      <c r="G20" s="11">
        <v>4.0195492547362372E-3</v>
      </c>
      <c r="H20" s="6">
        <v>-1.7296611439541969</v>
      </c>
    </row>
    <row r="21" spans="1:9" x14ac:dyDescent="0.35"/>
    <row r="22" spans="1:9" x14ac:dyDescent="0.35">
      <c r="B22" s="14" t="s">
        <v>74</v>
      </c>
      <c r="C22" s="18">
        <f>(F35-F25)/10</f>
        <v>3.3928611792153902E-4</v>
      </c>
    </row>
    <row r="23" spans="1:9" x14ac:dyDescent="0.35"/>
    <row r="24" spans="1:9" x14ac:dyDescent="0.35">
      <c r="A24" s="14" t="s">
        <v>63</v>
      </c>
      <c r="B24" s="14" t="s">
        <v>66</v>
      </c>
      <c r="C24" s="14" t="s">
        <v>67</v>
      </c>
      <c r="D24" s="15" t="s">
        <v>68</v>
      </c>
      <c r="E24" s="15" t="s">
        <v>69</v>
      </c>
      <c r="F24" s="15" t="s">
        <v>70</v>
      </c>
      <c r="H24" s="16" t="s">
        <v>71</v>
      </c>
      <c r="I24" s="17"/>
    </row>
    <row r="25" spans="1:9" x14ac:dyDescent="0.35">
      <c r="A25" s="14" t="s">
        <v>64</v>
      </c>
      <c r="B25" s="11">
        <f t="array" ref="B25:C25">TRANSPOSE(H12:H13)</f>
        <v>0.78506753037943633</v>
      </c>
      <c r="C25" s="11">
        <v>0.21493246962056373</v>
      </c>
      <c r="D25" s="11" cm="1">
        <f t="array" ref="D25">MMULT(MMULT(B25:C25,$B$2:$C$3),TRANSPOSE(B25:C25))</f>
        <v>2.6672032082945515E-4</v>
      </c>
      <c r="E25" s="11">
        <f>SQRT(D25)</f>
        <v>1.6331574352445484E-2</v>
      </c>
      <c r="F25" s="11">
        <f>SUMPRODUCT(B25:C25,B5:C5)</f>
        <v>2.8740195759930818E-4</v>
      </c>
      <c r="H25" s="15" t="s">
        <v>72</v>
      </c>
      <c r="I25" s="15" t="s">
        <v>73</v>
      </c>
    </row>
    <row r="26" spans="1:9" x14ac:dyDescent="0.35">
      <c r="A26" s="14">
        <v>1</v>
      </c>
      <c r="B26" s="11">
        <v>0.53641558008550949</v>
      </c>
      <c r="C26" s="11">
        <v>0.46358441991449051</v>
      </c>
      <c r="D26" s="11" cm="1">
        <f t="array" ref="D26">MMULT(MMULT(B26:C26,$B$2:$C$3),TRANSPOSE(B26:C26))</f>
        <v>3.2007032217963219E-4</v>
      </c>
      <c r="E26" s="11">
        <f t="shared" ref="E26:E36" si="0">SQRT(D26)</f>
        <v>1.789050927669842E-2</v>
      </c>
      <c r="F26" s="11">
        <f>F25+$C$22</f>
        <v>6.266880755208472E-4</v>
      </c>
      <c r="H26" s="11">
        <v>0</v>
      </c>
      <c r="I26" s="11">
        <f>H1</f>
        <v>1.1777777777777778E-4</v>
      </c>
    </row>
    <row r="27" spans="1:9" x14ac:dyDescent="0.35">
      <c r="A27" s="14">
        <v>2</v>
      </c>
      <c r="B27" s="11">
        <v>0.28776362979158265</v>
      </c>
      <c r="C27" s="11">
        <v>0.71223637020841735</v>
      </c>
      <c r="D27" s="11" cm="1">
        <f t="array" ref="D27">MMULT(MMULT(B27:C27,$B$2:$C$3),TRANSPOSE(B27:C27))</f>
        <v>4.8012032623016333E-4</v>
      </c>
      <c r="E27" s="11">
        <f t="shared" si="0"/>
        <v>2.1911648186071338E-2</v>
      </c>
      <c r="F27" s="11">
        <f t="shared" ref="F27:F34" si="1">F26+$C$22</f>
        <v>9.6597419344238622E-4</v>
      </c>
      <c r="H27" s="11">
        <f>E35</f>
        <v>7.4844642131866465E-2</v>
      </c>
      <c r="I27" s="11">
        <f>F35</f>
        <v>3.680263136814698E-3</v>
      </c>
    </row>
    <row r="28" spans="1:9" x14ac:dyDescent="0.35">
      <c r="A28" s="14">
        <v>3</v>
      </c>
      <c r="B28" s="11">
        <v>3.9111679497655816E-2</v>
      </c>
      <c r="C28" s="11">
        <v>0.96088832050234418</v>
      </c>
      <c r="D28" s="11" cm="1">
        <f t="array" ref="D28">MMULT(MMULT(B28:C28,$B$2:$C$3),TRANSPOSE(B28:C28))</f>
        <v>7.4687033298104861E-4</v>
      </c>
      <c r="E28" s="11">
        <f t="shared" si="0"/>
        <v>2.7328928500419635E-2</v>
      </c>
      <c r="F28" s="11">
        <f t="shared" si="1"/>
        <v>1.3052603113639252E-3</v>
      </c>
    </row>
    <row r="29" spans="1:9" x14ac:dyDescent="0.35">
      <c r="A29" s="14">
        <v>4</v>
      </c>
      <c r="B29" s="11">
        <v>-0.20954027079627091</v>
      </c>
      <c r="C29" s="11">
        <v>1.209540270796271</v>
      </c>
      <c r="D29" s="11" cm="1">
        <f t="array" ref="D29">MMULT(MMULT(B29:C29,$B$2:$C$3),TRANSPOSE(B29:C29))</f>
        <v>1.1203203424322884E-3</v>
      </c>
      <c r="E29" s="11">
        <f t="shared" si="0"/>
        <v>3.3471186749684995E-2</v>
      </c>
      <c r="F29" s="11">
        <f t="shared" si="1"/>
        <v>1.6445464292854641E-3</v>
      </c>
    </row>
    <row r="30" spans="1:9" x14ac:dyDescent="0.35">
      <c r="A30" s="14">
        <v>5</v>
      </c>
      <c r="B30" s="11">
        <v>-0.45819222109019775</v>
      </c>
      <c r="C30" s="11">
        <v>1.4581922210901979</v>
      </c>
      <c r="D30" s="11" cm="1">
        <f t="array" ref="D30">MMULT(MMULT(B30:C30,$B$2:$C$3),TRANSPOSE(B30:C30))</f>
        <v>1.6004703545838819E-3</v>
      </c>
      <c r="E30" s="11">
        <f t="shared" si="0"/>
        <v>4.0005879000265469E-2</v>
      </c>
      <c r="F30" s="11">
        <f t="shared" si="1"/>
        <v>1.9838325472070033E-3</v>
      </c>
    </row>
    <row r="31" spans="1:9" x14ac:dyDescent="0.35">
      <c r="A31" s="14">
        <v>6</v>
      </c>
      <c r="B31" s="11">
        <v>-0.70684417138412459</v>
      </c>
      <c r="C31" s="11">
        <v>1.7068441713841247</v>
      </c>
      <c r="D31" s="11" cm="1">
        <f t="array" ref="D31">MMULT(MMULT(B31:C31,$B$2:$C$3),TRANSPOSE(B31:C31))</f>
        <v>2.1873203694358296E-3</v>
      </c>
      <c r="E31" s="11">
        <f t="shared" si="0"/>
        <v>4.6768796963743142E-2</v>
      </c>
      <c r="F31" s="11">
        <f t="shared" si="1"/>
        <v>2.3231186651285424E-3</v>
      </c>
    </row>
    <row r="32" spans="1:9" x14ac:dyDescent="0.35">
      <c r="A32" s="14">
        <v>7</v>
      </c>
      <c r="B32" s="11">
        <v>-0.95549612167805165</v>
      </c>
      <c r="C32" s="11">
        <v>1.9554961216780518</v>
      </c>
      <c r="D32" s="11" cm="1">
        <f t="array" ref="D32">MMULT(MMULT(B32:C32,$B$2:$C$3),TRANSPOSE(B32:C32))</f>
        <v>2.8808703869881323E-3</v>
      </c>
      <c r="E32" s="11">
        <f t="shared" si="0"/>
        <v>5.3673740199357563E-2</v>
      </c>
      <c r="F32" s="11">
        <f t="shared" si="1"/>
        <v>2.6624047830500815E-3</v>
      </c>
    </row>
    <row r="33" spans="1:6" x14ac:dyDescent="0.35">
      <c r="A33" s="14">
        <v>8</v>
      </c>
      <c r="B33" s="11">
        <v>-1.2041480719719782</v>
      </c>
      <c r="C33" s="11">
        <v>2.2041480719719782</v>
      </c>
      <c r="D33" s="11" cm="1">
        <f t="array" ref="D33">MMULT(MMULT(B33:C33,$B$2:$C$3),TRANSPOSE(B33:C33))</f>
        <v>3.6811204072407871E-3</v>
      </c>
      <c r="E33" s="11">
        <f t="shared" si="0"/>
        <v>6.0672237532835287E-2</v>
      </c>
      <c r="F33" s="11">
        <f t="shared" si="1"/>
        <v>3.0016909009716207E-3</v>
      </c>
    </row>
    <row r="34" spans="1:6" x14ac:dyDescent="0.35">
      <c r="A34" s="14">
        <v>9</v>
      </c>
      <c r="B34" s="11">
        <v>-1.4528000222659054</v>
      </c>
      <c r="C34" s="11">
        <v>2.4528000222659054</v>
      </c>
      <c r="D34" s="11" cm="1">
        <f t="array" ref="D34">MMULT(MMULT(B34:C34,$B$2:$C$3),TRANSPOSE(B34:C34))</f>
        <v>4.5880704301937986E-3</v>
      </c>
      <c r="E34" s="11">
        <f t="shared" si="0"/>
        <v>6.7735296782355639E-2</v>
      </c>
      <c r="F34" s="11">
        <f t="shared" si="1"/>
        <v>3.3409770188931598E-3</v>
      </c>
    </row>
    <row r="35" spans="1:6" x14ac:dyDescent="0.35">
      <c r="A35" s="14" t="s">
        <v>65</v>
      </c>
      <c r="B35" s="11">
        <f t="array" ref="B35:C35">TRANSPOSE(I8:I9)</f>
        <v>-1.701451972559832</v>
      </c>
      <c r="C35" s="11">
        <v>2.7014519725598318</v>
      </c>
      <c r="D35" s="11" cm="1">
        <f t="array" ref="D35">MMULT(MMULT(B35:C35,$B$2:$C$3),TRANSPOSE(B35:C35))</f>
        <v>5.6017204558471614E-3</v>
      </c>
      <c r="E35" s="11">
        <f t="shared" si="0"/>
        <v>7.4844642131866465E-2</v>
      </c>
      <c r="F35" s="11">
        <f>SUMPRODUCT(B35:C35,B5:C5)</f>
        <v>3.680263136814698E-3</v>
      </c>
    </row>
    <row r="36" spans="1:6" x14ac:dyDescent="0.35">
      <c r="A36" s="14">
        <v>11</v>
      </c>
      <c r="B36" s="11">
        <v>-1.9501039228537582</v>
      </c>
      <c r="C36" s="11">
        <v>2.9501039228537582</v>
      </c>
      <c r="D36" s="11" cm="1">
        <f t="array" ref="D36">MMULT(MMULT(B36:C36,$B$2:$C$3),TRANSPOSE(B36:C36))</f>
        <v>6.7220704842008774E-3</v>
      </c>
      <c r="E36" s="11">
        <f t="shared" si="0"/>
        <v>8.1988233815596237E-2</v>
      </c>
      <c r="F36" s="11">
        <f>F35+C22</f>
        <v>4.0195492547362372E-3</v>
      </c>
    </row>
    <row r="37" spans="1:6" x14ac:dyDescent="0.35"/>
  </sheetData>
  <mergeCells count="1">
    <mergeCell ref="H24:I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E4EE-8E74-40D6-9A1C-0A5F18C8C9A0}">
  <dimension ref="A1:F8"/>
  <sheetViews>
    <sheetView showGridLines="0" showRowColHeaders="0" workbookViewId="0"/>
  </sheetViews>
  <sheetFormatPr defaultColWidth="0" defaultRowHeight="14.5" zeroHeight="1" x14ac:dyDescent="0.35"/>
  <cols>
    <col min="1" max="1" width="13.81640625" bestFit="1" customWidth="1"/>
    <col min="2" max="2" width="8.7265625" customWidth="1"/>
    <col min="3" max="3" width="12.453125" bestFit="1" customWidth="1"/>
    <col min="4" max="4" width="13.26953125" bestFit="1" customWidth="1"/>
    <col min="5" max="5" width="8.7265625" customWidth="1"/>
    <col min="6" max="6" width="23.36328125" bestFit="1" customWidth="1"/>
    <col min="7" max="16384" width="8.7265625" hidden="1"/>
  </cols>
  <sheetData>
    <row r="1" spans="1:6" ht="15" thickBot="1" x14ac:dyDescent="0.4">
      <c r="A1" s="19" t="s">
        <v>75</v>
      </c>
      <c r="B1" s="20" t="s">
        <v>78</v>
      </c>
      <c r="C1" s="21" t="s">
        <v>66</v>
      </c>
      <c r="D1" s="21" t="s">
        <v>67</v>
      </c>
      <c r="E1" s="23" t="s">
        <v>51</v>
      </c>
      <c r="F1" s="18">
        <f>MARK_FE!H1</f>
        <v>1.1777777777777778E-4</v>
      </c>
    </row>
    <row r="2" spans="1:6" ht="15" thickBot="1" x14ac:dyDescent="0.4">
      <c r="A2" s="19" t="s">
        <v>50</v>
      </c>
      <c r="B2" s="2">
        <f>AVERAGE(RENDIMIENTOS!J2:J284)</f>
        <v>8.9368285138486476E-4</v>
      </c>
      <c r="C2" s="2">
        <f>AVERAGE(RENDIMIENTOS!D2:D284)</f>
        <v>-5.8738568338726517E-6</v>
      </c>
      <c r="D2" s="2">
        <f>AVERAGE(RENDIMIENTOS!E2:E284)</f>
        <v>1.3586282816793192E-3</v>
      </c>
    </row>
    <row r="3" spans="1:6" ht="15" thickBot="1" x14ac:dyDescent="0.4">
      <c r="A3" s="19" t="s">
        <v>76</v>
      </c>
      <c r="B3" s="2">
        <f>_xlfn.COVARIANCE.P(RENDIMIENTOS!J2:J284,RENDIMIENTOS!J2:J284)</f>
        <v>1.7528091992737936E-3</v>
      </c>
      <c r="C3" s="2">
        <f>_xlfn.COVARIANCE.P(RENDIMIENTOS!$J$2:$J$284,RENDIMIENTOS!D2:D284)</f>
        <v>1.1606158520190921E-4</v>
      </c>
      <c r="D3" s="2">
        <f>_xlfn.COVARIANCE.P(RENDIMIENTOS!$J$2:$J$284,RENDIMIENTOS!E2:E284)</f>
        <v>6.4515478249505432E-4</v>
      </c>
    </row>
    <row r="4" spans="1:6" ht="15" thickBot="1" x14ac:dyDescent="0.4">
      <c r="A4" s="19" t="s">
        <v>77</v>
      </c>
      <c r="B4" s="2">
        <f>B3/$B$3</f>
        <v>1</v>
      </c>
      <c r="C4" s="2">
        <f t="shared" ref="C4:D4" si="0">C3/$B$3</f>
        <v>6.6214614374453695E-2</v>
      </c>
      <c r="D4" s="2">
        <f t="shared" si="0"/>
        <v>0.36806903042404637</v>
      </c>
    </row>
    <row r="5" spans="1:6" x14ac:dyDescent="0.35"/>
    <row r="6" spans="1:6" ht="15" thickBot="1" x14ac:dyDescent="0.4">
      <c r="A6" s="24" t="s">
        <v>63</v>
      </c>
      <c r="B6" s="21" t="s">
        <v>66</v>
      </c>
      <c r="C6" s="21" t="s">
        <v>67</v>
      </c>
      <c r="D6" s="19" t="s">
        <v>79</v>
      </c>
      <c r="E6" s="19" t="s">
        <v>80</v>
      </c>
      <c r="F6" s="27" t="s">
        <v>81</v>
      </c>
    </row>
    <row r="7" spans="1:6" x14ac:dyDescent="0.35">
      <c r="A7" s="25" t="s">
        <v>64</v>
      </c>
      <c r="B7" s="11">
        <v>0.78506753037943633</v>
      </c>
      <c r="C7" s="11">
        <v>0.21493246962056373</v>
      </c>
      <c r="D7" s="11">
        <f>SUMPRODUCT(B7:C7,$C$4:$D$4)</f>
        <v>0.13109292948186579</v>
      </c>
      <c r="E7" s="11">
        <f>$F$1+D7*($B$2-$F$1)</f>
        <v>2.1949344687677351E-4</v>
      </c>
      <c r="F7" s="11">
        <f>SUMPRODUCT(B7:C7,C2:D2)</f>
        <v>2.8740195759930818E-4</v>
      </c>
    </row>
    <row r="8" spans="1:6" x14ac:dyDescent="0.35">
      <c r="A8" s="26" t="s">
        <v>64</v>
      </c>
      <c r="B8" s="11">
        <v>-1.701451972559832</v>
      </c>
      <c r="C8" s="11">
        <v>2.7014519725598318</v>
      </c>
      <c r="D8" s="11">
        <f>SUMPRODUCT(B8:C8,$C$4:$D$4)</f>
        <v>0.88165982203752191</v>
      </c>
      <c r="E8" s="11">
        <f>$F$1+D8*($B$2-$F$1)</f>
        <v>8.0186210689221239E-4</v>
      </c>
      <c r="F8" s="11">
        <f>SUMPRODUCT(B8:C8,C3:D3)</f>
        <v>1.5453814466974644E-3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4717-3329-4B16-8BF8-CFA7F7B31E44}">
  <dimension ref="A1:Z285"/>
  <sheetViews>
    <sheetView showGridLines="0" showRowColHeaders="0" zoomScale="85" zoomScaleNormal="85" workbookViewId="0">
      <selection sqref="A1:K1"/>
    </sheetView>
  </sheetViews>
  <sheetFormatPr defaultColWidth="0" defaultRowHeight="14.5" zeroHeight="1" x14ac:dyDescent="0.35"/>
  <cols>
    <col min="1" max="1" width="15" bestFit="1" customWidth="1"/>
    <col min="2" max="2" width="14.6328125" bestFit="1" customWidth="1"/>
    <col min="3" max="4" width="13.36328125" bestFit="1" customWidth="1"/>
    <col min="5" max="5" width="14.6328125" bestFit="1" customWidth="1"/>
    <col min="6" max="6" width="8.7265625" customWidth="1"/>
    <col min="7" max="7" width="15" bestFit="1" customWidth="1"/>
    <col min="8" max="9" width="13.36328125" bestFit="1" customWidth="1"/>
    <col min="10" max="10" width="14.6328125" bestFit="1" customWidth="1"/>
    <col min="11" max="11" width="15.7265625" bestFit="1" customWidth="1"/>
    <col min="12" max="12" width="8.7265625" customWidth="1"/>
    <col min="13" max="13" width="11" bestFit="1" customWidth="1"/>
    <col min="14" max="21" width="8.7265625" customWidth="1"/>
    <col min="22" max="22" width="13.36328125" bestFit="1" customWidth="1"/>
    <col min="23" max="26" width="8.7265625" customWidth="1"/>
    <col min="27" max="16384" width="8.7265625" hidden="1"/>
  </cols>
  <sheetData>
    <row r="1" spans="1:26" x14ac:dyDescent="0.35">
      <c r="A1" s="32" t="s">
        <v>97</v>
      </c>
      <c r="B1" s="32"/>
      <c r="C1" s="32"/>
      <c r="D1" s="32"/>
      <c r="E1" s="32"/>
      <c r="F1" s="32"/>
      <c r="G1" s="32"/>
      <c r="H1" s="32"/>
      <c r="I1" s="32"/>
      <c r="J1" s="32"/>
      <c r="K1" s="32"/>
      <c r="N1" s="37" t="s">
        <v>50</v>
      </c>
      <c r="O1" s="37"/>
      <c r="P1" s="37"/>
      <c r="Q1" s="37"/>
      <c r="R1" s="37"/>
      <c r="S1" s="37"/>
      <c r="T1" s="37"/>
      <c r="U1" s="37"/>
      <c r="V1" s="37"/>
      <c r="W1" s="39" t="s">
        <v>106</v>
      </c>
      <c r="X1" s="39"/>
      <c r="Y1" s="39" t="s">
        <v>105</v>
      </c>
      <c r="Z1" s="39"/>
    </row>
    <row r="2" spans="1:26" x14ac:dyDescent="0.35">
      <c r="M2" s="28" t="s">
        <v>0</v>
      </c>
      <c r="N2" s="28" t="s">
        <v>1</v>
      </c>
      <c r="O2" s="28" t="s">
        <v>2</v>
      </c>
      <c r="P2" s="28" t="s">
        <v>3</v>
      </c>
      <c r="Q2" s="28" t="s">
        <v>4</v>
      </c>
      <c r="R2" s="28" t="s">
        <v>5</v>
      </c>
      <c r="S2" s="29" t="s">
        <v>6</v>
      </c>
      <c r="T2" s="29" t="s">
        <v>64</v>
      </c>
      <c r="U2" s="29" t="s">
        <v>65</v>
      </c>
      <c r="V2" s="28" t="s">
        <v>46</v>
      </c>
      <c r="W2" s="38" t="s">
        <v>64</v>
      </c>
      <c r="X2" s="38" t="s">
        <v>65</v>
      </c>
      <c r="Y2" s="38" t="s">
        <v>64</v>
      </c>
      <c r="Z2" s="38" t="s">
        <v>65</v>
      </c>
    </row>
    <row r="3" spans="1:26" x14ac:dyDescent="0.35">
      <c r="A3" s="23" t="s">
        <v>83</v>
      </c>
      <c r="B3" s="34">
        <v>1000000</v>
      </c>
      <c r="C3" s="22" t="s">
        <v>84</v>
      </c>
      <c r="M3" s="30" t="s">
        <v>8</v>
      </c>
      <c r="N3" s="11">
        <v>1.5902357681746447E-3</v>
      </c>
      <c r="O3" s="11">
        <v>5.6651849066497511E-3</v>
      </c>
      <c r="P3" s="11">
        <v>-2.8345122281722399E-2</v>
      </c>
      <c r="Q3" s="11">
        <v>7.2554206748244397E-3</v>
      </c>
      <c r="R3" s="11">
        <v>2.7637422839919047E-5</v>
      </c>
      <c r="S3" s="11">
        <v>4.1872388211742747E-3</v>
      </c>
      <c r="T3" s="11">
        <f>SUMPRODUCT(P3:Q3,MARK_FE!$B$25:$C$25)</f>
        <v>-2.0693409664238823E-2</v>
      </c>
      <c r="U3" s="11">
        <f>SUMPRODUCT(P3:Q3,MARK_FE!$B$35:$C$35)</f>
        <v>6.7828034712442087E-2</v>
      </c>
      <c r="V3" s="11">
        <v>1.1264600825432899E-2</v>
      </c>
      <c r="W3" s="11"/>
      <c r="X3" s="11"/>
      <c r="Y3" s="11"/>
      <c r="Z3" s="11"/>
    </row>
    <row r="4" spans="1:26" x14ac:dyDescent="0.35">
      <c r="M4" s="30" t="s">
        <v>9</v>
      </c>
      <c r="N4" s="11">
        <v>-4.6474551412425211E-3</v>
      </c>
      <c r="O4" s="11">
        <v>-2.0563136578251448E-3</v>
      </c>
      <c r="P4" s="11">
        <v>-1.669202911331499E-2</v>
      </c>
      <c r="Q4" s="11">
        <v>-6.7037687990676694E-3</v>
      </c>
      <c r="R4" s="11">
        <v>-4.6649397023548599E-3</v>
      </c>
      <c r="S4" s="11">
        <v>1.1107863310160888E-3</v>
      </c>
      <c r="T4" s="11">
        <f>SUMPRODUCT(P4:Q4,MARK_FE!$B$25:$C$25)</f>
        <v>-1.4545227656760746E-2</v>
      </c>
      <c r="U4" s="11">
        <f>SUMPRODUCT(P4:Q4,MARK_FE!$B$35:$C$35)</f>
        <v>1.0290776415049524E-2</v>
      </c>
      <c r="V4" s="11">
        <v>1.0937906783460263E-2</v>
      </c>
      <c r="W4" s="11">
        <f>_xlfn.NORM.S.INV(0.05)*_xlfn.STDEV.P($T$3:T4)</f>
        <v>-5.0564297370790509E-3</v>
      </c>
      <c r="X4" s="11">
        <f>_xlfn.NORM.S.INV(0.05)*_xlfn.STDEV.P($U$3:U4)</f>
        <v>-4.7320183997654933E-2</v>
      </c>
      <c r="Y4" s="11">
        <f>IF(W4&gt;T5,1,0)</f>
        <v>0</v>
      </c>
      <c r="Z4" s="11">
        <f>IF(X4&gt;U5,1,0)</f>
        <v>1</v>
      </c>
    </row>
    <row r="5" spans="1:26" x14ac:dyDescent="0.35">
      <c r="A5" s="33" t="s">
        <v>85</v>
      </c>
      <c r="B5" s="33"/>
      <c r="C5" s="33"/>
      <c r="D5" s="33"/>
      <c r="E5" s="33"/>
      <c r="G5" s="33" t="s">
        <v>96</v>
      </c>
      <c r="H5" s="33"/>
      <c r="I5" s="33"/>
      <c r="J5" s="33"/>
      <c r="K5" s="33"/>
      <c r="M5" s="30" t="s">
        <v>10</v>
      </c>
      <c r="N5" s="11">
        <v>2.441301531649287E-3</v>
      </c>
      <c r="O5" s="11">
        <v>-1.435743390860612E-2</v>
      </c>
      <c r="P5" s="11">
        <v>1.7910969814166219E-2</v>
      </c>
      <c r="Q5" s="11">
        <v>-1.1916132376956778E-2</v>
      </c>
      <c r="R5" s="11">
        <v>4.727700535371776E-3</v>
      </c>
      <c r="S5" s="11">
        <v>-2.5574885965534465E-6</v>
      </c>
      <c r="T5" s="11">
        <f>SUMPRODUCT(P5:Q5,MARK_FE!$B$25:$C$25)</f>
        <v>1.1500157078603227E-2</v>
      </c>
      <c r="U5" s="11">
        <f>SUMPRODUCT(P5:Q5,MARK_FE!$B$35:$C$35)</f>
        <v>-6.2665514235786687E-2</v>
      </c>
      <c r="V5" s="11">
        <v>-8.0508643341944408E-3</v>
      </c>
      <c r="W5" s="11">
        <f>_xlfn.NORM.S.INV(0.05)*_xlfn.STDEV.P($T$3:T5)</f>
        <v>-2.295334119821045E-2</v>
      </c>
      <c r="X5" s="11">
        <f>_xlfn.NORM.S.INV(0.05)*_xlfn.STDEV.P($U$3:U5)</f>
        <v>-8.7831218203905964E-2</v>
      </c>
      <c r="Y5" s="11">
        <f t="shared" ref="Y5:Y68" si="0">IF(W5&gt;T6,1,0)</f>
        <v>0</v>
      </c>
      <c r="Z5" s="11">
        <f t="shared" ref="Z5:Z68" si="1">IF(X5&gt;U6,1,0)</f>
        <v>0</v>
      </c>
    </row>
    <row r="6" spans="1:26" x14ac:dyDescent="0.35">
      <c r="M6" s="30" t="s">
        <v>11</v>
      </c>
      <c r="N6" s="11">
        <v>3.1278534558752827E-3</v>
      </c>
      <c r="O6" s="11">
        <v>-5.9167384539182254E-3</v>
      </c>
      <c r="P6" s="11">
        <v>-1.5610239697523606E-2</v>
      </c>
      <c r="Q6" s="11">
        <v>-2.7888849980431014E-3</v>
      </c>
      <c r="R6" s="11">
        <v>6.8545223526882363E-3</v>
      </c>
      <c r="S6" s="11">
        <v>6.6068375400243689E-3</v>
      </c>
      <c r="T6" s="11">
        <f>SUMPRODUCT(P6:Q6,MARK_FE!$B$25:$C$25)</f>
        <v>-1.2854514268083041E-2</v>
      </c>
      <c r="U6" s="11">
        <f>SUMPRODUCT(P6:Q6,MARK_FE!$B$35:$C$35)</f>
        <v>1.9026034246277277E-2</v>
      </c>
      <c r="V6" s="11">
        <v>6.185413726944318E-3</v>
      </c>
      <c r="W6" s="11">
        <f>_xlfn.NORM.S.INV(0.05)*_xlfn.STDEV.P($T$3:T6)</f>
        <v>-2.0187373553680926E-2</v>
      </c>
      <c r="X6" s="11">
        <f>_xlfn.NORM.S.INV(0.05)*_xlfn.STDEV.P($U$3:U6)</f>
        <v>-7.6703340167059597E-2</v>
      </c>
      <c r="Y6" s="11">
        <f t="shared" si="0"/>
        <v>0</v>
      </c>
      <c r="Z6" s="11">
        <f t="shared" si="1"/>
        <v>0</v>
      </c>
    </row>
    <row r="7" spans="1:26" x14ac:dyDescent="0.35">
      <c r="A7" s="23" t="s">
        <v>86</v>
      </c>
      <c r="B7" s="18">
        <v>0.05</v>
      </c>
      <c r="G7" s="23" t="s">
        <v>86</v>
      </c>
      <c r="H7" s="18">
        <v>0.05</v>
      </c>
      <c r="M7" s="30" t="s">
        <v>12</v>
      </c>
      <c r="N7" s="11">
        <v>-8.9565146401542756E-4</v>
      </c>
      <c r="O7" s="11">
        <v>2.2032113334928541E-3</v>
      </c>
      <c r="P7" s="11">
        <v>-6.7400418689211586E-3</v>
      </c>
      <c r="Q7" s="11">
        <v>1.3075598694774204E-3</v>
      </c>
      <c r="R7" s="11">
        <v>-9.5117511538500982E-3</v>
      </c>
      <c r="S7" s="11">
        <v>2.326558370494715E-4</v>
      </c>
      <c r="T7" s="11">
        <f>SUMPRODUCT(P7:Q7,MARK_FE!$B$25:$C$25)</f>
        <v>-5.0103509527644101E-3</v>
      </c>
      <c r="U7" s="11">
        <f>SUMPRODUCT(P7:Q7,MARK_FE!$B$35:$C$35)</f>
        <v>1.5000167721651617E-2</v>
      </c>
      <c r="V7" s="11">
        <v>1.6812296333141363E-2</v>
      </c>
      <c r="W7" s="11">
        <f>_xlfn.NORM.S.INV(0.05)*_xlfn.STDEV.P($T$3:T7)</f>
        <v>-1.8260230462710993E-2</v>
      </c>
      <c r="X7" s="11">
        <f>_xlfn.NORM.S.INV(0.05)*_xlfn.STDEV.P($U$3:U7)</f>
        <v>-6.8733864783108112E-2</v>
      </c>
      <c r="Y7" s="11">
        <f t="shared" si="0"/>
        <v>1</v>
      </c>
      <c r="Z7" s="11">
        <f t="shared" si="1"/>
        <v>0</v>
      </c>
    </row>
    <row r="8" spans="1:26" x14ac:dyDescent="0.35">
      <c r="M8" s="30" t="s">
        <v>13</v>
      </c>
      <c r="N8" s="11">
        <v>-3.2665443364355076E-3</v>
      </c>
      <c r="O8" s="11">
        <v>-6.4660233678438756E-3</v>
      </c>
      <c r="P8" s="11">
        <v>-2.2315094440267573E-2</v>
      </c>
      <c r="Q8" s="11">
        <v>-9.7325677042794587E-3</v>
      </c>
      <c r="R8" s="11">
        <v>-2.4428775960421128E-3</v>
      </c>
      <c r="S8" s="11">
        <v>3.7021833781511823E-4</v>
      </c>
      <c r="T8" s="11">
        <f>SUMPRODUCT(P8:Q8,MARK_FE!$B$25:$C$25)</f>
        <v>-1.9610700894834878E-2</v>
      </c>
      <c r="U8" s="11">
        <f>SUMPRODUCT(P8:Q8,MARK_FE!$B$35:$C$35)</f>
        <v>1.1675997230454347E-2</v>
      </c>
      <c r="V8" s="11">
        <v>5.1565659634765469E-3</v>
      </c>
      <c r="W8" s="11">
        <f>_xlfn.NORM.S.INV(0.05)*_xlfn.STDEV.P($T$3:T8)</f>
        <v>-1.8048844621111591E-2</v>
      </c>
      <c r="X8" s="11">
        <f>_xlfn.NORM.S.INV(0.05)*_xlfn.STDEV.P($U$3:U8)</f>
        <v>-6.2754634834072301E-2</v>
      </c>
      <c r="Y8" s="11">
        <f t="shared" si="0"/>
        <v>0</v>
      </c>
      <c r="Z8" s="11">
        <f t="shared" si="1"/>
        <v>0</v>
      </c>
    </row>
    <row r="9" spans="1:26" x14ac:dyDescent="0.35">
      <c r="A9" s="23" t="s">
        <v>87</v>
      </c>
      <c r="B9" s="23" t="s">
        <v>88</v>
      </c>
      <c r="C9" s="23" t="s">
        <v>89</v>
      </c>
      <c r="D9" s="23" t="s">
        <v>90</v>
      </c>
      <c r="E9" s="23" t="s">
        <v>91</v>
      </c>
      <c r="G9" s="23" t="s">
        <v>87</v>
      </c>
      <c r="H9" s="23" t="s">
        <v>88</v>
      </c>
      <c r="I9" s="23" t="s">
        <v>89</v>
      </c>
      <c r="J9" s="23" t="s">
        <v>90</v>
      </c>
      <c r="K9" s="23" t="s">
        <v>91</v>
      </c>
      <c r="M9" s="30" t="s">
        <v>14</v>
      </c>
      <c r="N9" s="11">
        <v>-1.3546204296883927E-3</v>
      </c>
      <c r="O9" s="11">
        <v>2.5308578338876443E-2</v>
      </c>
      <c r="P9" s="11">
        <v>-1.5219855743208069E-2</v>
      </c>
      <c r="Q9" s="11">
        <v>2.3953957909187962E-2</v>
      </c>
      <c r="R9" s="11">
        <v>-1.1415412185655277E-2</v>
      </c>
      <c r="S9" s="11">
        <v>0</v>
      </c>
      <c r="T9" s="11">
        <f>SUMPRODUCT(P9:Q9,MARK_FE!$B$25:$C$25)</f>
        <v>-6.800131230442835E-3</v>
      </c>
      <c r="U9" s="11">
        <f>SUMPRODUCT(P9:Q9,MARK_FE!$B$35:$C$35)</f>
        <v>9.0606320420748468E-2</v>
      </c>
      <c r="V9" s="11">
        <v>1.9422775580866716E-2</v>
      </c>
      <c r="W9" s="11">
        <f>_xlfn.NORM.S.INV(0.05)*_xlfn.STDEV.P($T$3:T9)</f>
        <v>-1.6824334767718111E-2</v>
      </c>
      <c r="X9" s="11">
        <f>_xlfn.NORM.S.INV(0.05)*_xlfn.STDEV.P($U$3:U9)</f>
        <v>-7.4281911105427242E-2</v>
      </c>
      <c r="Y9" s="11">
        <f t="shared" si="0"/>
        <v>0</v>
      </c>
      <c r="Z9" s="11">
        <f t="shared" si="1"/>
        <v>0</v>
      </c>
    </row>
    <row r="10" spans="1:26" x14ac:dyDescent="0.35">
      <c r="A10" s="35" t="s">
        <v>92</v>
      </c>
      <c r="B10" s="18">
        <f>MARK_FE!F25</f>
        <v>2.8740195759930818E-4</v>
      </c>
      <c r="C10" s="11">
        <f>B10*5</f>
        <v>1.4370097879965408E-3</v>
      </c>
      <c r="D10" s="11">
        <f>B10*20</f>
        <v>5.7480391519861632E-3</v>
      </c>
      <c r="E10" s="11">
        <f>250*B10</f>
        <v>7.185048939982705E-2</v>
      </c>
      <c r="G10" s="35" t="s">
        <v>92</v>
      </c>
      <c r="H10" s="11">
        <f>MARK_FE!F35</f>
        <v>3.680263136814698E-3</v>
      </c>
      <c r="I10" s="11">
        <f>H10*5</f>
        <v>1.840131568407349E-2</v>
      </c>
      <c r="J10" s="11">
        <f>H10*20</f>
        <v>7.3605262736293961E-2</v>
      </c>
      <c r="K10" s="11">
        <f>H10*250</f>
        <v>0.92006578420367446</v>
      </c>
      <c r="M10" s="30" t="s">
        <v>15</v>
      </c>
      <c r="N10" s="11">
        <v>1.151356246594781E-4</v>
      </c>
      <c r="O10" s="11">
        <v>-6.603743702006862E-3</v>
      </c>
      <c r="P10" s="11">
        <v>7.3877355886012785E-4</v>
      </c>
      <c r="Q10" s="11">
        <v>-6.4886080773472622E-3</v>
      </c>
      <c r="R10" s="11">
        <v>-4.8941739129328141E-5</v>
      </c>
      <c r="S10" s="11">
        <v>3.3203987984289137E-3</v>
      </c>
      <c r="T10" s="11">
        <f>SUMPRODUCT(P10:Q10,MARK_FE!$B$25:$C$25)</f>
        <v>-8.1462542510023705E-4</v>
      </c>
      <c r="U10" s="11">
        <f>SUMPRODUCT(P10:Q10,MARK_FE!$B$35:$C$35)</f>
        <v>-1.8785650818715034E-2</v>
      </c>
      <c r="V10" s="11">
        <v>9.0531699022831872E-3</v>
      </c>
      <c r="W10" s="11">
        <f>_xlfn.NORM.S.INV(0.05)*_xlfn.STDEV.P($T$3:T10)</f>
        <v>-1.6465860727377348E-2</v>
      </c>
      <c r="X10" s="11">
        <f>_xlfn.NORM.S.INV(0.05)*_xlfn.STDEV.P($U$3:U10)</f>
        <v>-7.2887866606676122E-2</v>
      </c>
      <c r="Y10" s="11">
        <f t="shared" si="0"/>
        <v>0</v>
      </c>
      <c r="Z10" s="11">
        <f t="shared" si="1"/>
        <v>0</v>
      </c>
    </row>
    <row r="11" spans="1:26" x14ac:dyDescent="0.35">
      <c r="A11" s="35" t="s">
        <v>93</v>
      </c>
      <c r="B11" s="11">
        <f>MARK_FE!D25</f>
        <v>2.6672032082945515E-4</v>
      </c>
      <c r="C11" s="11">
        <f t="shared" ref="C11:C12" si="2">B11*5</f>
        <v>1.3336016041472758E-3</v>
      </c>
      <c r="D11" s="11">
        <f t="shared" ref="D11:D12" si="3">B11*20</f>
        <v>5.3344064165891034E-3</v>
      </c>
      <c r="E11" s="11">
        <f t="shared" ref="E11:E12" si="4">250*B11</f>
        <v>6.6680080207363782E-2</v>
      </c>
      <c r="G11" s="35" t="s">
        <v>93</v>
      </c>
      <c r="H11" s="11">
        <f>MARK_FE!D35</f>
        <v>5.6017204558471614E-3</v>
      </c>
      <c r="I11" s="11">
        <f t="shared" ref="I11:I12" si="5">H11*5</f>
        <v>2.8008602279235809E-2</v>
      </c>
      <c r="J11" s="11">
        <f t="shared" ref="J11:J12" si="6">H11*20</f>
        <v>0.11203440911694323</v>
      </c>
      <c r="K11" s="11">
        <f t="shared" ref="K11:K12" si="7">H11*250</f>
        <v>1.4004301139617903</v>
      </c>
      <c r="M11" s="30" t="s">
        <v>16</v>
      </c>
      <c r="N11" s="11">
        <v>5.6775046315011663E-3</v>
      </c>
      <c r="O11" s="11">
        <v>-2.0711290861546904E-4</v>
      </c>
      <c r="P11" s="11">
        <v>1.9020344147352014E-2</v>
      </c>
      <c r="Q11" s="11">
        <v>5.4703917228856747E-3</v>
      </c>
      <c r="R11" s="11">
        <v>2.0867782135246911E-3</v>
      </c>
      <c r="S11" s="11">
        <v>-5.8630067642269078E-5</v>
      </c>
      <c r="T11" s="11">
        <f>SUMPRODUCT(P11:Q11,MARK_FE!$B$25:$C$25)</f>
        <v>1.6108019409520318E-2</v>
      </c>
      <c r="U11" s="11">
        <f>SUMPRODUCT(P11:Q11,MARK_FE!$B$35:$C$35)</f>
        <v>-1.7584201557814455E-2</v>
      </c>
      <c r="V11" s="11">
        <v>-3.7089392195799923E-3</v>
      </c>
      <c r="W11" s="11">
        <f>_xlfn.NORM.S.INV(0.05)*_xlfn.STDEV.P($T$3:T11)</f>
        <v>-2.0104171978494033E-2</v>
      </c>
      <c r="X11" s="11">
        <f>_xlfn.NORM.S.INV(0.05)*_xlfn.STDEV.P($U$3:U11)</f>
        <v>-7.0957774489202638E-2</v>
      </c>
      <c r="Y11" s="11">
        <f t="shared" si="0"/>
        <v>0</v>
      </c>
      <c r="Z11" s="11">
        <f t="shared" si="1"/>
        <v>0</v>
      </c>
    </row>
    <row r="12" spans="1:26" x14ac:dyDescent="0.35">
      <c r="A12" s="35" t="s">
        <v>72</v>
      </c>
      <c r="B12" s="11">
        <f>MARK_FE!E25</f>
        <v>1.6331574352445484E-2</v>
      </c>
      <c r="C12" s="11">
        <f t="shared" si="2"/>
        <v>8.1657871762227413E-2</v>
      </c>
      <c r="D12" s="11">
        <f t="shared" si="3"/>
        <v>0.32663148704890965</v>
      </c>
      <c r="E12" s="11">
        <f t="shared" si="4"/>
        <v>4.0828935881113706</v>
      </c>
      <c r="G12" s="35" t="s">
        <v>72</v>
      </c>
      <c r="H12" s="11">
        <f>MARK_FE!E35</f>
        <v>7.4844642131866465E-2</v>
      </c>
      <c r="I12" s="11">
        <f t="shared" si="5"/>
        <v>0.37422321065933234</v>
      </c>
      <c r="J12" s="11">
        <f t="shared" si="6"/>
        <v>1.4968928426373294</v>
      </c>
      <c r="K12" s="11">
        <f t="shared" si="7"/>
        <v>18.711160532966616</v>
      </c>
      <c r="M12" s="30" t="s">
        <v>17</v>
      </c>
      <c r="N12" s="11">
        <v>1.2231192430722682E-2</v>
      </c>
      <c r="O12" s="11">
        <v>1.0045220334174916E-2</v>
      </c>
      <c r="P12" s="11">
        <v>-9.6478278255004348E-3</v>
      </c>
      <c r="Q12" s="11">
        <v>2.2276412764897818E-2</v>
      </c>
      <c r="R12" s="11">
        <v>4.7046863679640763E-3</v>
      </c>
      <c r="S12" s="11">
        <v>7.9922371456652083E-3</v>
      </c>
      <c r="T12" s="11">
        <f>SUMPRODUCT(P12:Q12,MARK_FE!$B$25:$C$25)</f>
        <v>-2.7862719546450955E-3</v>
      </c>
      <c r="U12" s="11">
        <f>SUMPRODUCT(P12:Q12,MARK_FE!$B$35:$C$35)</f>
        <v>7.6593974889905575E-2</v>
      </c>
      <c r="V12" s="11">
        <v>1.3585846901275409E-2</v>
      </c>
      <c r="W12" s="11">
        <f>_xlfn.NORM.S.INV(0.05)*_xlfn.STDEV.P($T$3:T12)</f>
        <v>-1.9132623783822553E-2</v>
      </c>
      <c r="X12" s="11">
        <f>_xlfn.NORM.S.INV(0.05)*_xlfn.STDEV.P($U$3:U12)</f>
        <v>-7.4308836336874295E-2</v>
      </c>
      <c r="Y12" s="11">
        <f t="shared" si="0"/>
        <v>0</v>
      </c>
      <c r="Z12" s="11">
        <f t="shared" si="1"/>
        <v>0</v>
      </c>
    </row>
    <row r="13" spans="1:26" x14ac:dyDescent="0.35">
      <c r="A13" s="35" t="s">
        <v>94</v>
      </c>
      <c r="B13" s="36">
        <f>_xlfn.NORM.S.INV($B$7)*B12*$B$3</f>
        <v>-26863.049307447603</v>
      </c>
      <c r="C13" s="36">
        <f t="shared" ref="C13:E13" si="8">_xlfn.NORM.S.INV($B$7)*C12*$B$3</f>
        <v>-134315.24653723801</v>
      </c>
      <c r="D13" s="36">
        <f t="shared" si="8"/>
        <v>-537260.98614895204</v>
      </c>
      <c r="E13" s="36">
        <f t="shared" si="8"/>
        <v>-6715762.3268619003</v>
      </c>
      <c r="G13" s="35" t="s">
        <v>94</v>
      </c>
      <c r="H13" s="36">
        <f>_xlfn.NORM.S.INV($H$7)*H12*$B$3</f>
        <v>-123108.48106848556</v>
      </c>
      <c r="I13" s="36">
        <f t="shared" ref="I13:K13" si="9">_xlfn.NORM.S.INV($H$7)*I12*$B$3</f>
        <v>-615542.40534242778</v>
      </c>
      <c r="J13" s="36">
        <f t="shared" si="9"/>
        <v>-2462169.6213697111</v>
      </c>
      <c r="K13" s="36">
        <f t="shared" si="9"/>
        <v>-30777120.26712139</v>
      </c>
      <c r="M13" s="30" t="s">
        <v>18</v>
      </c>
      <c r="N13" s="11">
        <v>-1.6204915949611552E-3</v>
      </c>
      <c r="O13" s="11">
        <v>2.1399330150084338E-2</v>
      </c>
      <c r="P13" s="11">
        <v>4.7445578680823559E-3</v>
      </c>
      <c r="Q13" s="11">
        <v>1.9778838555123249E-2</v>
      </c>
      <c r="R13" s="11">
        <v>4.8253801878228733E-3</v>
      </c>
      <c r="S13" s="11">
        <v>-2.5338760344634347E-3</v>
      </c>
      <c r="T13" s="11">
        <f>SUMPRODUCT(P13:Q13,MARK_FE!$B$25:$C$25)</f>
        <v>7.9759129451168007E-3</v>
      </c>
      <c r="U13" s="11">
        <f>SUMPRODUCT(P13:Q13,MARK_FE!$B$35:$C$35)</f>
        <v>4.5358945086107161E-2</v>
      </c>
      <c r="V13" s="11">
        <v>-1.5055297050445691E-2</v>
      </c>
      <c r="W13" s="11">
        <f>_xlfn.NORM.S.INV(0.05)*_xlfn.STDEV.P($T$3:T13)</f>
        <v>-1.9331090672443502E-2</v>
      </c>
      <c r="X13" s="11">
        <f>_xlfn.NORM.S.INV(0.05)*_xlfn.STDEV.P($U$3:U13)</f>
        <v>-7.1922485366328587E-2</v>
      </c>
      <c r="Y13" s="11">
        <f t="shared" si="0"/>
        <v>0</v>
      </c>
      <c r="Z13" s="11">
        <f t="shared" si="1"/>
        <v>0</v>
      </c>
    </row>
    <row r="14" spans="1:26" x14ac:dyDescent="0.35">
      <c r="A14" s="35" t="s">
        <v>95</v>
      </c>
      <c r="B14" s="11">
        <f>B13/$B$3</f>
        <v>-2.6863049307447602E-2</v>
      </c>
      <c r="C14" s="11">
        <f t="shared" ref="C14:E14" si="10">C13/$B$3</f>
        <v>-0.134315246537238</v>
      </c>
      <c r="D14" s="11">
        <f t="shared" si="10"/>
        <v>-0.53726098614895201</v>
      </c>
      <c r="E14" s="11">
        <f t="shared" si="10"/>
        <v>-6.7157623268619</v>
      </c>
      <c r="G14" s="35" t="s">
        <v>95</v>
      </c>
      <c r="H14" s="11">
        <f>H13/$B$3</f>
        <v>-0.12310848106848556</v>
      </c>
      <c r="I14" s="11">
        <f t="shared" ref="I14:K14" si="11">I13/$B$3</f>
        <v>-0.61554240534242777</v>
      </c>
      <c r="J14" s="11">
        <f t="shared" si="11"/>
        <v>-2.4621696213697111</v>
      </c>
      <c r="K14" s="11">
        <f t="shared" si="11"/>
        <v>-30.77712026712139</v>
      </c>
      <c r="M14" s="30" t="s">
        <v>19</v>
      </c>
      <c r="N14" s="11">
        <v>-1.1209283513995966E-2</v>
      </c>
      <c r="O14" s="11">
        <v>-9.1224178770170153E-3</v>
      </c>
      <c r="P14" s="11">
        <v>-7.1252675223242865E-3</v>
      </c>
      <c r="Q14" s="11">
        <v>-2.0331701391013025E-2</v>
      </c>
      <c r="R14" s="11">
        <v>5.6170271350579741E-5</v>
      </c>
      <c r="S14" s="11">
        <v>-4.0509235008968159E-3</v>
      </c>
      <c r="T14" s="11">
        <f>SUMPRODUCT(P14:Q14,MARK_FE!$B$25:$C$25)</f>
        <v>-9.963758968602212E-3</v>
      </c>
      <c r="U14" s="11">
        <f>SUMPRODUCT(P14:Q14,MARK_FE!$B$35:$C$35)</f>
        <v>-4.2801814347374449E-2</v>
      </c>
      <c r="V14" s="11">
        <v>-1.1038946301175349E-2</v>
      </c>
      <c r="W14" s="11">
        <f>_xlfn.NORM.S.INV(0.05)*_xlfn.STDEV.P($T$3:T14)</f>
        <v>-1.8685040745540435E-2</v>
      </c>
      <c r="X14" s="11">
        <f>_xlfn.NORM.S.INV(0.05)*_xlfn.STDEV.P($U$3:U14)</f>
        <v>-7.4822148003821962E-2</v>
      </c>
      <c r="Y14" s="11">
        <f t="shared" si="0"/>
        <v>0</v>
      </c>
      <c r="Z14" s="11">
        <f t="shared" si="1"/>
        <v>0</v>
      </c>
    </row>
    <row r="15" spans="1:26" x14ac:dyDescent="0.35">
      <c r="M15" s="30" t="s">
        <v>20</v>
      </c>
      <c r="N15" s="11">
        <v>8.4200108601922095E-3</v>
      </c>
      <c r="O15" s="11">
        <v>2.1242068110124417E-3</v>
      </c>
      <c r="P15" s="11">
        <v>-1.6452903189077953E-2</v>
      </c>
      <c r="Q15" s="11">
        <v>1.0544217671204583E-2</v>
      </c>
      <c r="R15" s="11">
        <v>-8.0421573821720781E-3</v>
      </c>
      <c r="S15" s="11">
        <v>-1.9716993256796811E-3</v>
      </c>
      <c r="T15" s="11">
        <f>SUMPRODUCT(P15:Q15,MARK_FE!$B$25:$C$25)</f>
        <v>-1.065034532993259E-2</v>
      </c>
      <c r="U15" s="11">
        <f>SUMPRODUCT(P15:Q15,MARK_FE!$B$35:$C$35)</f>
        <v>5.6478522212368487E-2</v>
      </c>
      <c r="V15" s="11">
        <v>8.3568935088810317E-3</v>
      </c>
      <c r="W15" s="11">
        <f>_xlfn.NORM.S.INV(0.05)*_xlfn.STDEV.P($T$3:T15)</f>
        <v>-1.8134759018643091E-2</v>
      </c>
      <c r="X15" s="11">
        <f>_xlfn.NORM.S.INV(0.05)*_xlfn.STDEV.P($U$3:U15)</f>
        <v>-7.4021601874255535E-2</v>
      </c>
      <c r="Y15" s="11">
        <f t="shared" si="0"/>
        <v>0</v>
      </c>
      <c r="Z15" s="11">
        <f t="shared" si="1"/>
        <v>0</v>
      </c>
    </row>
    <row r="16" spans="1:26" x14ac:dyDescent="0.35">
      <c r="M16" s="30" t="s">
        <v>21</v>
      </c>
      <c r="N16" s="11">
        <v>5.7299371416959415E-3</v>
      </c>
      <c r="O16" s="11">
        <v>4.4865305251193784E-3</v>
      </c>
      <c r="P16" s="11">
        <v>2.5396980345791371E-2</v>
      </c>
      <c r="Q16" s="11">
        <v>1.0216467666815348E-2</v>
      </c>
      <c r="R16" s="11">
        <v>6.1405588271558611E-3</v>
      </c>
      <c r="S16" s="11">
        <v>3.9297796293885938E-3</v>
      </c>
      <c r="T16" s="11">
        <f>SUMPRODUCT(P16:Q16,MARK_FE!$B$25:$C$25)</f>
        <v>2.2134195265592776E-2</v>
      </c>
      <c r="U16" s="11">
        <f>SUMPRODUCT(P16:Q16,MARK_FE!$B$35:$C$35)</f>
        <v>-1.5612445575297951E-2</v>
      </c>
      <c r="V16" s="11">
        <v>1.6824500245323296E-4</v>
      </c>
      <c r="W16" s="11">
        <f>_xlfn.NORM.S.INV(0.05)*_xlfn.STDEV.P($T$3:T16)</f>
        <v>-2.0973021067497967E-2</v>
      </c>
      <c r="X16" s="11">
        <f>_xlfn.NORM.S.INV(0.05)*_xlfn.STDEV.P($U$3:U16)</f>
        <v>-7.2846897486384607E-2</v>
      </c>
      <c r="Y16" s="11">
        <f t="shared" si="0"/>
        <v>0</v>
      </c>
      <c r="Z16" s="11">
        <f t="shared" si="1"/>
        <v>0</v>
      </c>
    </row>
    <row r="17" spans="1:26" x14ac:dyDescent="0.35">
      <c r="A17" s="32" t="s">
        <v>98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M17" s="30" t="s">
        <v>22</v>
      </c>
      <c r="N17" s="11">
        <v>-3.4041448214490728E-3</v>
      </c>
      <c r="O17" s="11">
        <v>4.8668518833443726E-3</v>
      </c>
      <c r="P17" s="11">
        <v>4.1906010527504858E-3</v>
      </c>
      <c r="Q17" s="11">
        <v>1.4627070618953089E-3</v>
      </c>
      <c r="R17" s="11">
        <v>3.0439837941880903E-4</v>
      </c>
      <c r="S17" s="11">
        <v>6.8232096074742074E-3</v>
      </c>
      <c r="T17" s="11">
        <f>SUMPRODUCT(P17:Q17,MARK_FE!$B$25:$C$25)</f>
        <v>3.6042880604328872E-3</v>
      </c>
      <c r="U17" s="11">
        <f>SUMPRODUCT(P17:Q17,MARK_FE!$B$35:$C$35)</f>
        <v>-3.1786735497793444E-3</v>
      </c>
      <c r="V17" s="11">
        <v>1.7914653830194242E-2</v>
      </c>
      <c r="W17" s="11">
        <f>_xlfn.NORM.S.INV(0.05)*_xlfn.STDEV.P($T$3:T17)</f>
        <v>-2.0458167785706659E-2</v>
      </c>
      <c r="X17" s="11">
        <f>_xlfn.NORM.S.INV(0.05)*_xlfn.STDEV.P($U$3:U17)</f>
        <v>-7.085328085214368E-2</v>
      </c>
      <c r="Y17" s="11">
        <f t="shared" si="0"/>
        <v>0</v>
      </c>
      <c r="Z17" s="11">
        <f t="shared" si="1"/>
        <v>0</v>
      </c>
    </row>
    <row r="18" spans="1:26" x14ac:dyDescent="0.35">
      <c r="M18" s="30" t="s">
        <v>23</v>
      </c>
      <c r="N18" s="11">
        <v>-7.7809987822689331E-4</v>
      </c>
      <c r="O18" s="11">
        <v>-4.1127152580284791E-3</v>
      </c>
      <c r="P18" s="11">
        <v>-2.4478978564801721E-2</v>
      </c>
      <c r="Q18" s="11">
        <v>-4.8908151362553548E-3</v>
      </c>
      <c r="R18" s="11">
        <v>-1.5807019835627639E-2</v>
      </c>
      <c r="S18" s="11">
        <v>1.9651475402913056E-3</v>
      </c>
      <c r="T18" s="11">
        <f>SUMPRODUCT(P18:Q18,MARK_FE!$B$25:$C$25)</f>
        <v>-2.0268846223773042E-2</v>
      </c>
      <c r="U18" s="11">
        <f>SUMPRODUCT(P18:Q18,MARK_FE!$B$35:$C$35)</f>
        <v>2.8437504168069224E-2</v>
      </c>
      <c r="V18" s="11">
        <v>3.2203636778712089E-2</v>
      </c>
      <c r="W18" s="11">
        <f>_xlfn.NORM.S.INV(0.05)*_xlfn.STDEV.P($T$3:T18)</f>
        <v>-2.0990581017832664E-2</v>
      </c>
      <c r="X18" s="11">
        <f>_xlfn.NORM.S.INV(0.05)*_xlfn.STDEV.P($U$3:U18)</f>
        <v>-6.8797047179318851E-2</v>
      </c>
      <c r="Y18" s="11">
        <f t="shared" si="0"/>
        <v>0</v>
      </c>
      <c r="Z18" s="11">
        <f t="shared" si="1"/>
        <v>0</v>
      </c>
    </row>
    <row r="19" spans="1:26" x14ac:dyDescent="0.35">
      <c r="M19" s="30" t="s">
        <v>24</v>
      </c>
      <c r="N19" s="11">
        <v>2.4764785925211383E-3</v>
      </c>
      <c r="O19" s="11">
        <v>1.5113632784165009E-2</v>
      </c>
      <c r="P19" s="11">
        <v>1.0748772831553075E-2</v>
      </c>
      <c r="Q19" s="11">
        <v>1.7590111376686028E-2</v>
      </c>
      <c r="R19" s="11">
        <v>4.2799913790680143E-3</v>
      </c>
      <c r="S19" s="11">
        <v>1.5037686391838926E-3</v>
      </c>
      <c r="T19" s="11">
        <f>SUMPRODUCT(P19:Q19,MARK_FE!$B$25:$C$25)</f>
        <v>1.2219198620568856E-2</v>
      </c>
      <c r="U19" s="11">
        <f>SUMPRODUCT(P19:Q19,MARK_FE!$B$35:$C$35)</f>
        <v>2.9230320339252099E-2</v>
      </c>
      <c r="V19" s="11">
        <v>-3.2198410178574085E-3</v>
      </c>
      <c r="W19" s="11">
        <f>_xlfn.NORM.S.INV(0.05)*_xlfn.STDEV.P($T$3:T19)</f>
        <v>-2.1299975908815272E-2</v>
      </c>
      <c r="X19" s="11">
        <f>_xlfn.NORM.S.INV(0.05)*_xlfn.STDEV.P($U$3:U19)</f>
        <v>-6.6930526951101382E-2</v>
      </c>
      <c r="Y19" s="11">
        <f t="shared" si="0"/>
        <v>0</v>
      </c>
      <c r="Z19" s="11">
        <f t="shared" si="1"/>
        <v>0</v>
      </c>
    </row>
    <row r="20" spans="1:26" x14ac:dyDescent="0.35">
      <c r="A20" s="33" t="s">
        <v>99</v>
      </c>
      <c r="B20" s="33"/>
      <c r="C20" s="33"/>
      <c r="D20" s="33"/>
      <c r="E20" s="33"/>
      <c r="G20" s="33" t="s">
        <v>100</v>
      </c>
      <c r="H20" s="33"/>
      <c r="I20" s="33"/>
      <c r="J20" s="33"/>
      <c r="K20" s="33"/>
      <c r="M20" s="30" t="s">
        <v>25</v>
      </c>
      <c r="N20" s="11">
        <v>5.8399191801495704E-3</v>
      </c>
      <c r="O20" s="11">
        <v>-1.7837731461082219E-3</v>
      </c>
      <c r="P20" s="11">
        <v>4.2306091836452403E-3</v>
      </c>
      <c r="Q20" s="11">
        <v>4.0561460340415162E-3</v>
      </c>
      <c r="R20" s="11">
        <v>-5.0312166576768616E-3</v>
      </c>
      <c r="S20" s="11">
        <v>-4.0056630106468424E-3</v>
      </c>
      <c r="T20" s="11">
        <f>SUMPRODUCT(P20:Q20,MARK_FE!$B$25:$C$25)</f>
        <v>4.19311138804313E-3</v>
      </c>
      <c r="U20" s="11">
        <f>SUMPRODUCT(P20:Q20,MARK_FE!$B$35:$C$35)</f>
        <v>3.7593053640092586E-3</v>
      </c>
      <c r="V20" s="11">
        <v>-2.2607327349416853E-3</v>
      </c>
      <c r="W20" s="11">
        <f>_xlfn.NORM.S.INV(0.05)*_xlfn.STDEV.P($T$3:T20)</f>
        <v>-2.0874958135069434E-2</v>
      </c>
      <c r="X20" s="11">
        <f>_xlfn.NORM.S.INV(0.05)*_xlfn.STDEV.P($U$3:U20)</f>
        <v>-6.5237335416398118E-2</v>
      </c>
      <c r="Y20" s="11">
        <f t="shared" si="0"/>
        <v>0</v>
      </c>
      <c r="Z20" s="11">
        <f t="shared" si="1"/>
        <v>0</v>
      </c>
    </row>
    <row r="21" spans="1:26" x14ac:dyDescent="0.35">
      <c r="M21" s="30" t="s">
        <v>26</v>
      </c>
      <c r="N21" s="11">
        <v>2.5834794314087634E-3</v>
      </c>
      <c r="O21" s="11">
        <v>-9.6676988558609799E-3</v>
      </c>
      <c r="P21" s="11">
        <v>-5.3371806591175222E-3</v>
      </c>
      <c r="Q21" s="11">
        <v>-7.0842194244521671E-3</v>
      </c>
      <c r="R21" s="11">
        <v>-6.467339612906668E-3</v>
      </c>
      <c r="S21" s="11">
        <v>-9.6131747873153418E-3</v>
      </c>
      <c r="T21" s="11">
        <f>SUMPRODUCT(P21:Q21,MARK_FE!$B$25:$C$25)</f>
        <v>-5.7126760154737584E-3</v>
      </c>
      <c r="U21" s="11">
        <f>SUMPRODUCT(P21:Q21,MARK_FE!$B$35:$C$35)</f>
        <v>-1.0056721977869292E-2</v>
      </c>
      <c r="V21" s="11">
        <v>-1.496566225016108E-2</v>
      </c>
      <c r="W21" s="11">
        <f>_xlfn.NORM.S.INV(0.05)*_xlfn.STDEV.P($T$3:T21)</f>
        <v>-2.035094919135071E-2</v>
      </c>
      <c r="X21" s="11">
        <f>_xlfn.NORM.S.INV(0.05)*_xlfn.STDEV.P($U$3:U21)</f>
        <v>-6.4231846206798615E-2</v>
      </c>
      <c r="Y21" s="11">
        <f t="shared" si="0"/>
        <v>0</v>
      </c>
      <c r="Z21" s="11">
        <f t="shared" si="1"/>
        <v>0</v>
      </c>
    </row>
    <row r="22" spans="1:26" x14ac:dyDescent="0.35">
      <c r="A22" s="35" t="s">
        <v>86</v>
      </c>
      <c r="B22" s="11">
        <f>B7</f>
        <v>0.05</v>
      </c>
      <c r="G22" s="35" t="s">
        <v>86</v>
      </c>
      <c r="H22" s="11">
        <f>B7</f>
        <v>0.05</v>
      </c>
      <c r="M22" s="30" t="s">
        <v>27</v>
      </c>
      <c r="N22" s="11">
        <v>-3.8879642298695594E-3</v>
      </c>
      <c r="O22" s="11">
        <v>-4.4162974075115371E-3</v>
      </c>
      <c r="P22" s="11">
        <v>2.9481467612867455E-3</v>
      </c>
      <c r="Q22" s="11">
        <v>-8.3042616373811464E-3</v>
      </c>
      <c r="R22" s="11">
        <v>-5.884624153199236E-3</v>
      </c>
      <c r="S22" s="11">
        <v>-1.0137527699546843E-2</v>
      </c>
      <c r="T22" s="11">
        <f>SUMPRODUCT(P22:Q22,MARK_FE!$B$25:$C$25)</f>
        <v>5.2963883498188271E-4</v>
      </c>
      <c r="U22" s="11">
        <f>SUMPRODUCT(P22:Q22,MARK_FE!$B$35:$C$35)</f>
        <v>-2.7449694103343449E-2</v>
      </c>
      <c r="V22" s="11">
        <v>-1.737363882758668E-2</v>
      </c>
      <c r="W22" s="11">
        <f>_xlfn.NORM.S.INV(0.05)*_xlfn.STDEV.P($T$3:T22)</f>
        <v>-1.9870159508218875E-2</v>
      </c>
      <c r="X22" s="11">
        <f>_xlfn.NORM.S.INV(0.05)*_xlfn.STDEV.P($U$3:U22)</f>
        <v>-6.442219179477722E-2</v>
      </c>
      <c r="Y22" s="11">
        <f t="shared" si="0"/>
        <v>0</v>
      </c>
      <c r="Z22" s="11">
        <f t="shared" si="1"/>
        <v>0</v>
      </c>
    </row>
    <row r="23" spans="1:26" x14ac:dyDescent="0.35">
      <c r="A23" s="35" t="s">
        <v>101</v>
      </c>
      <c r="B23" s="11">
        <f>SUM(Y4:Y284)</f>
        <v>16</v>
      </c>
      <c r="G23" s="35" t="s">
        <v>101</v>
      </c>
      <c r="H23" s="11">
        <f>SUM(Z4:Z284)</f>
        <v>18</v>
      </c>
      <c r="M23" s="30" t="s">
        <v>28</v>
      </c>
      <c r="N23" s="11">
        <v>1.8666788008590636E-3</v>
      </c>
      <c r="O23" s="11">
        <v>-5.5341734678425252E-4</v>
      </c>
      <c r="P23" s="11">
        <v>-8.3140984708607452E-3</v>
      </c>
      <c r="Q23" s="11">
        <v>1.313261454074734E-3</v>
      </c>
      <c r="R23" s="11">
        <v>-2.4287377885941833E-3</v>
      </c>
      <c r="S23" s="11">
        <v>5.3295447517930543E-3</v>
      </c>
      <c r="T23" s="11">
        <f>SUMPRODUCT(P23:Q23,MARK_FE!$B$25:$C$25)</f>
        <v>-6.2448662262683183E-3</v>
      </c>
      <c r="U23" s="11">
        <f>SUMPRODUCT(P23:Q23,MARK_FE!$B$35:$C$35)</f>
        <v>1.7693751988899682E-2</v>
      </c>
      <c r="V23" s="11">
        <v>1.8529889883811424E-2</v>
      </c>
      <c r="W23" s="11">
        <f>_xlfn.NORM.S.INV(0.05)*_xlfn.STDEV.P($T$3:T23)</f>
        <v>-1.9433915413068523E-2</v>
      </c>
      <c r="X23" s="11">
        <f>_xlfn.NORM.S.INV(0.05)*_xlfn.STDEV.P($U$3:U23)</f>
        <v>-6.2892915228598592E-2</v>
      </c>
      <c r="Y23" s="11">
        <f t="shared" si="0"/>
        <v>0</v>
      </c>
      <c r="Z23" s="11">
        <f t="shared" si="1"/>
        <v>0</v>
      </c>
    </row>
    <row r="24" spans="1:26" x14ac:dyDescent="0.35">
      <c r="A24" s="35" t="s">
        <v>107</v>
      </c>
      <c r="B24" s="11">
        <f>COUNT(Y4:Y284)</f>
        <v>281</v>
      </c>
      <c r="G24" s="35" t="s">
        <v>107</v>
      </c>
      <c r="H24" s="11">
        <f>COUNT(Z4:Z284)</f>
        <v>281</v>
      </c>
      <c r="M24" s="30" t="s">
        <v>29</v>
      </c>
      <c r="N24" s="11">
        <v>-1.9928716579970348E-4</v>
      </c>
      <c r="O24" s="11">
        <v>3.2657299702000186E-3</v>
      </c>
      <c r="P24" s="11">
        <v>-9.2801324600336589E-4</v>
      </c>
      <c r="Q24" s="11">
        <v>3.0664428044002243E-3</v>
      </c>
      <c r="R24" s="11">
        <v>5.7125838888522106E-4</v>
      </c>
      <c r="S24" s="11">
        <v>1.0125067565104509E-3</v>
      </c>
      <c r="T24" s="11">
        <f>SUMPRODUCT(P24:Q24,MARK_FE!$B$25:$C$25)</f>
        <v>-6.9474942299319335E-5</v>
      </c>
      <c r="U24" s="11">
        <f>SUMPRODUCT(P24:Q24,MARK_FE!$B$35:$C$35)</f>
        <v>9.862817930662968E-3</v>
      </c>
      <c r="V24" s="11">
        <v>1.7632696619952037E-3</v>
      </c>
      <c r="W24" s="11">
        <f>_xlfn.NORM.S.INV(0.05)*_xlfn.STDEV.P($T$3:T24)</f>
        <v>-1.9009251297451065E-2</v>
      </c>
      <c r="X24" s="11">
        <f>_xlfn.NORM.S.INV(0.05)*_xlfn.STDEV.P($U$3:U24)</f>
        <v>-6.1456550809351931E-2</v>
      </c>
      <c r="Y24" s="11">
        <f t="shared" si="0"/>
        <v>0</v>
      </c>
      <c r="Z24" s="11">
        <f t="shared" si="1"/>
        <v>0</v>
      </c>
    </row>
    <row r="25" spans="1:26" x14ac:dyDescent="0.35">
      <c r="A25" s="35" t="s">
        <v>102</v>
      </c>
      <c r="B25" s="11">
        <f>B23/B24</f>
        <v>5.6939501779359428E-2</v>
      </c>
      <c r="G25" s="35" t="s">
        <v>102</v>
      </c>
      <c r="H25" s="11">
        <f>H23/H24</f>
        <v>6.4056939501779361E-2</v>
      </c>
      <c r="M25" s="30" t="s">
        <v>30</v>
      </c>
      <c r="N25" s="11">
        <v>-4.9745866383412831E-3</v>
      </c>
      <c r="O25" s="11">
        <v>8.4414076498043854E-3</v>
      </c>
      <c r="P25" s="11">
        <v>-5.3999420346617618E-3</v>
      </c>
      <c r="Q25" s="11">
        <v>3.4668210114631444E-3</v>
      </c>
      <c r="R25" s="11">
        <v>-6.5912129304419214E-3</v>
      </c>
      <c r="S25" s="11">
        <v>1.2111989582283687E-2</v>
      </c>
      <c r="T25" s="11">
        <f>SUMPRODUCT(P25:Q25,MARK_FE!$B$25:$C$25)</f>
        <v>-3.4941867556177839E-3</v>
      </c>
      <c r="U25" s="11">
        <f>SUMPRODUCT(P25:Q25,MARK_FE!$B$35:$C$35)</f>
        <v>1.8553192486512993E-2</v>
      </c>
      <c r="V25" s="11">
        <v>4.3934590390746681E-2</v>
      </c>
      <c r="W25" s="11">
        <f>_xlfn.NORM.S.INV(0.05)*_xlfn.STDEV.P($T$3:T25)</f>
        <v>-1.8593697990650578E-2</v>
      </c>
      <c r="X25" s="11">
        <f>_xlfn.NORM.S.INV(0.05)*_xlfn.STDEV.P($U$3:U25)</f>
        <v>-6.0135642592363134E-2</v>
      </c>
      <c r="Y25" s="11">
        <f t="shared" si="0"/>
        <v>0</v>
      </c>
      <c r="Z25" s="11">
        <f t="shared" si="1"/>
        <v>0</v>
      </c>
    </row>
    <row r="26" spans="1:26" x14ac:dyDescent="0.35">
      <c r="A26" s="35" t="s">
        <v>108</v>
      </c>
      <c r="B26" s="11">
        <f>ABS((B25-B22)/SQRT(B25*(1-B25)/B24))</f>
        <v>0.50200130139649357</v>
      </c>
      <c r="G26" s="35" t="s">
        <v>108</v>
      </c>
      <c r="H26" s="11">
        <f>ABS((H25-H22)/SQRT(H25*(1-H25)/H24))</f>
        <v>0.96235682083756735</v>
      </c>
      <c r="M26" s="30" t="s">
        <v>31</v>
      </c>
      <c r="N26" s="11">
        <v>-5.2472474571554966E-3</v>
      </c>
      <c r="O26" s="11">
        <v>1.4413531694410929E-3</v>
      </c>
      <c r="P26" s="11">
        <v>-2.2429662177158899E-3</v>
      </c>
      <c r="Q26" s="11">
        <v>-3.8058942877145204E-3</v>
      </c>
      <c r="R26" s="11">
        <v>3.0750732765356172E-4</v>
      </c>
      <c r="S26" s="11">
        <v>-3.7715405946754368E-3</v>
      </c>
      <c r="T26" s="11">
        <f>SUMPRODUCT(P26:Q26,MARK_FE!$B$25:$C$25)</f>
        <v>-2.5788902076399967E-3</v>
      </c>
      <c r="U26" s="11">
        <f>SUMPRODUCT(P26:Q26,MARK_FE!$B$35:$C$35)</f>
        <v>-6.4651413353828211E-3</v>
      </c>
      <c r="V26" s="11">
        <v>-1.0711844728288195E-2</v>
      </c>
      <c r="W26" s="11">
        <f>_xlfn.NORM.S.INV(0.05)*_xlfn.STDEV.P($T$3:T26)</f>
        <v>-1.8202228993978931E-2</v>
      </c>
      <c r="X26" s="11">
        <f>_xlfn.NORM.S.INV(0.05)*_xlfn.STDEV.P($U$3:U26)</f>
        <v>-5.9221179772538005E-2</v>
      </c>
      <c r="Y26" s="11">
        <f t="shared" si="0"/>
        <v>0</v>
      </c>
      <c r="Z26" s="11">
        <f t="shared" si="1"/>
        <v>0</v>
      </c>
    </row>
    <row r="27" spans="1:26" x14ac:dyDescent="0.35">
      <c r="A27" s="35" t="s">
        <v>109</v>
      </c>
      <c r="B27" s="11">
        <f>_xlfn.T.INV.2T(1-B22/2,B24-1)</f>
        <v>3.1366002342061376E-2</v>
      </c>
      <c r="G27" s="35" t="s">
        <v>109</v>
      </c>
      <c r="H27" s="11">
        <f>_xlfn.T.INV.2T(1-H22/2,H24-1)</f>
        <v>3.1366002342061376E-2</v>
      </c>
      <c r="M27" s="30" t="s">
        <v>32</v>
      </c>
      <c r="N27" s="11">
        <v>-2.279453608226855E-3</v>
      </c>
      <c r="O27" s="11">
        <v>-2.3370936796498487E-3</v>
      </c>
      <c r="P27" s="11">
        <v>2.4035179034498998E-2</v>
      </c>
      <c r="Q27" s="11">
        <v>-4.616547287876722E-3</v>
      </c>
      <c r="R27" s="11">
        <v>1.6122349251347808E-2</v>
      </c>
      <c r="S27" s="11">
        <v>-9.9939948237636063E-4</v>
      </c>
      <c r="T27" s="11">
        <f>SUMPRODUCT(P27:Q27,MARK_FE!$B$25:$C$25)</f>
        <v>1.7876992737138275E-2</v>
      </c>
      <c r="U27" s="11">
        <f>SUMPRODUCT(P27:Q27,MARK_FE!$B$35:$C$35)</f>
        <v>-5.3366083556327347E-2</v>
      </c>
      <c r="V27" s="11">
        <v>-3.0131232639045154E-2</v>
      </c>
      <c r="W27" s="11">
        <f>_xlfn.NORM.S.INV(0.05)*_xlfn.STDEV.P($T$3:T27)</f>
        <v>-1.9023298324425876E-2</v>
      </c>
      <c r="X27" s="11">
        <f>_xlfn.NORM.S.INV(0.05)*_xlfn.STDEV.P($U$3:U27)</f>
        <v>-6.1767229481094345E-2</v>
      </c>
      <c r="Y27" s="11">
        <f t="shared" si="0"/>
        <v>0</v>
      </c>
      <c r="Z27" s="11">
        <f t="shared" si="1"/>
        <v>0</v>
      </c>
    </row>
    <row r="28" spans="1:26" x14ac:dyDescent="0.35">
      <c r="M28" s="30" t="s">
        <v>33</v>
      </c>
      <c r="N28" s="11">
        <v>-4.9021104576375254E-3</v>
      </c>
      <c r="O28" s="11">
        <v>6.896065998631953E-3</v>
      </c>
      <c r="P28" s="11">
        <v>7.2806506535884434E-3</v>
      </c>
      <c r="Q28" s="11">
        <v>1.9939555409946024E-3</v>
      </c>
      <c r="R28" s="11">
        <v>1.3090499016026092E-2</v>
      </c>
      <c r="S28" s="11">
        <v>1.0603505594332025E-3</v>
      </c>
      <c r="T28" s="11">
        <f>SUMPRODUCT(P28:Q28,MARK_FE!$B$25:$C$25)</f>
        <v>6.1443682169076853E-3</v>
      </c>
      <c r="U28" s="11">
        <f>SUMPRODUCT(P28:Q28,MARK_FE!$B$35:$C$35)</f>
        <v>-7.0011022866506116E-3</v>
      </c>
      <c r="V28" s="11">
        <v>-1.940836926222439E-2</v>
      </c>
      <c r="W28" s="11">
        <f>_xlfn.NORM.S.INV(0.05)*_xlfn.STDEV.P($T$3:T28)</f>
        <v>-1.882400278550268E-2</v>
      </c>
      <c r="X28" s="11">
        <f>_xlfn.NORM.S.INV(0.05)*_xlfn.STDEV.P($U$3:U28)</f>
        <v>-6.0797629438079065E-2</v>
      </c>
      <c r="Y28" s="11">
        <f t="shared" si="0"/>
        <v>0</v>
      </c>
      <c r="Z28" s="11">
        <f t="shared" si="1"/>
        <v>1</v>
      </c>
    </row>
    <row r="29" spans="1:26" x14ac:dyDescent="0.35">
      <c r="A29" s="33" t="s">
        <v>103</v>
      </c>
      <c r="B29" s="33"/>
      <c r="C29" s="33" t="s">
        <v>104</v>
      </c>
      <c r="D29" s="33"/>
      <c r="E29" s="33"/>
      <c r="G29" s="33" t="s">
        <v>103</v>
      </c>
      <c r="H29" s="33"/>
      <c r="I29" s="33" t="s">
        <v>104</v>
      </c>
      <c r="J29" s="33"/>
      <c r="K29" s="33"/>
      <c r="M29" s="30" t="s">
        <v>34</v>
      </c>
      <c r="N29" s="11">
        <v>3.1196057071416106E-4</v>
      </c>
      <c r="O29" s="11">
        <v>-4.1128959918649399E-2</v>
      </c>
      <c r="P29" s="11">
        <v>8.6674560376614369E-3</v>
      </c>
      <c r="Q29" s="11">
        <v>-4.0816999347935173E-2</v>
      </c>
      <c r="R29" s="11">
        <v>2.4226293378830428E-2</v>
      </c>
      <c r="S29" s="11">
        <v>7.9962369015083058E-3</v>
      </c>
      <c r="T29" s="11">
        <f>SUMPRODUCT(P29:Q29,MARK_FE!$B$25:$C$25)</f>
        <v>-1.9683601661934468E-3</v>
      </c>
      <c r="U29" s="11">
        <f>SUMPRODUCT(P29:Q29,MARK_FE!$B$35:$C$35)</f>
        <v>-0.12501242357480752</v>
      </c>
      <c r="V29" s="11">
        <v>-1.9618424706588901E-2</v>
      </c>
      <c r="W29" s="11">
        <f>_xlfn.NORM.S.INV(0.05)*_xlfn.STDEV.P($T$3:T29)</f>
        <v>-1.8472620281320917E-2</v>
      </c>
      <c r="X29" s="11">
        <f>_xlfn.NORM.S.INV(0.05)*_xlfn.STDEV.P($U$3:U29)</f>
        <v>-7.2758771663342492E-2</v>
      </c>
      <c r="Y29" s="11">
        <f t="shared" si="0"/>
        <v>0</v>
      </c>
      <c r="Z29" s="11">
        <f t="shared" si="1"/>
        <v>0</v>
      </c>
    </row>
    <row r="30" spans="1:26" x14ac:dyDescent="0.35">
      <c r="M30" s="30" t="s">
        <v>35</v>
      </c>
      <c r="N30" s="11">
        <v>-3.0040606013958973E-3</v>
      </c>
      <c r="O30" s="11">
        <v>1.9437884704366488E-2</v>
      </c>
      <c r="P30" s="11">
        <v>-2.5492964299402499E-2</v>
      </c>
      <c r="Q30" s="11">
        <v>1.6433824102970878E-2</v>
      </c>
      <c r="R30" s="11">
        <v>2.2974463806942906E-3</v>
      </c>
      <c r="S30" s="11">
        <v>3.5659962907919232E-3</v>
      </c>
      <c r="T30" s="11">
        <f>SUMPRODUCT(P30:Q30,MARK_FE!$B$25:$C$25)</f>
        <v>-1.6481536124821582E-2</v>
      </c>
      <c r="U30" s="11">
        <f>SUMPRODUCT(P30:Q30,MARK_FE!$B$35:$C$35)</f>
        <v>8.7770240933287752E-2</v>
      </c>
      <c r="V30" s="11">
        <v>5.7243730376181374E-3</v>
      </c>
      <c r="W30" s="11">
        <f>_xlfn.NORM.S.INV(0.05)*_xlfn.STDEV.P($T$3:T30)</f>
        <v>-1.8703778998029424E-2</v>
      </c>
      <c r="X30" s="11">
        <f>_xlfn.NORM.S.INV(0.05)*_xlfn.STDEV.P($U$3:U30)</f>
        <v>-7.5876428414876573E-2</v>
      </c>
      <c r="Y30" s="11">
        <f t="shared" si="0"/>
        <v>0</v>
      </c>
      <c r="Z30" s="11">
        <f t="shared" si="1"/>
        <v>0</v>
      </c>
    </row>
    <row r="31" spans="1:26" x14ac:dyDescent="0.35">
      <c r="A31" s="33" t="s">
        <v>110</v>
      </c>
      <c r="B31" s="33"/>
      <c r="C31" s="33"/>
      <c r="D31" s="33"/>
      <c r="E31" s="33"/>
      <c r="G31" s="33" t="s">
        <v>110</v>
      </c>
      <c r="H31" s="33"/>
      <c r="I31" s="33"/>
      <c r="J31" s="33"/>
      <c r="K31" s="33"/>
      <c r="M31" s="30" t="s">
        <v>36</v>
      </c>
      <c r="N31" s="11">
        <v>-6.9590067361205762E-3</v>
      </c>
      <c r="O31" s="11">
        <v>2.371886775019337E-3</v>
      </c>
      <c r="P31" s="11">
        <v>3.5688933293713518E-2</v>
      </c>
      <c r="Q31" s="11">
        <v>-4.5871199611013484E-3</v>
      </c>
      <c r="R31" s="11">
        <v>1.0126799685756629E-3</v>
      </c>
      <c r="S31" s="11">
        <v>1.1068264017624104E-3</v>
      </c>
      <c r="T31" s="11">
        <f>SUMPRODUCT(P31:Q31,MARK_FE!$B$25:$C$25)</f>
        <v>2.7032301701086819E-2</v>
      </c>
      <c r="U31" s="11">
        <f>SUMPRODUCT(P31:Q31,MARK_FE!$B$35:$C$35)</f>
        <v>-7.3114890218430956E-2</v>
      </c>
      <c r="V31" s="11">
        <v>1.2670120362174744E-3</v>
      </c>
      <c r="W31" s="11">
        <f>_xlfn.NORM.S.INV(0.05)*_xlfn.STDEV.P($T$3:T31)</f>
        <v>-2.0349826704217432E-2</v>
      </c>
      <c r="X31" s="11">
        <f>_xlfn.NORM.S.INV(0.05)*_xlfn.STDEV.P($U$3:U31)</f>
        <v>-7.8345312910868853E-2</v>
      </c>
      <c r="Y31" s="11">
        <f t="shared" si="0"/>
        <v>0</v>
      </c>
      <c r="Z31" s="11">
        <f t="shared" si="1"/>
        <v>0</v>
      </c>
    </row>
    <row r="32" spans="1:26" x14ac:dyDescent="0.35">
      <c r="M32" s="30" t="s">
        <v>37</v>
      </c>
      <c r="N32" s="11">
        <v>-3.96152634190018E-3</v>
      </c>
      <c r="O32" s="11">
        <v>2.0505101232489952E-2</v>
      </c>
      <c r="P32" s="11">
        <v>1.2380790117781936E-2</v>
      </c>
      <c r="Q32" s="11">
        <v>1.6543574890589711E-2</v>
      </c>
      <c r="R32" s="11">
        <v>1.5756085123518501E-2</v>
      </c>
      <c r="S32" s="11">
        <v>-9.8682067150085212E-4</v>
      </c>
      <c r="T32" s="11">
        <f>SUMPRODUCT(P32:Q32,MARK_FE!$B$25:$C$25)</f>
        <v>1.327550772950039E-2</v>
      </c>
      <c r="U32" s="11">
        <f>SUMPRODUCT(P32:Q32,MARK_FE!$B$35:$C$35)</f>
        <v>2.3626353253625533E-2</v>
      </c>
      <c r="V32" s="11">
        <v>-2.9474070762819972E-2</v>
      </c>
      <c r="W32" s="11">
        <f>_xlfn.NORM.S.INV(0.05)*_xlfn.STDEV.P($T$3:T32)</f>
        <v>-2.0451641832466637E-2</v>
      </c>
      <c r="X32" s="11">
        <f>_xlfn.NORM.S.INV(0.05)*_xlfn.STDEV.P($U$3:U32)</f>
        <v>-7.723928535271167E-2</v>
      </c>
      <c r="Y32" s="11">
        <f t="shared" si="0"/>
        <v>0</v>
      </c>
      <c r="Z32" s="11">
        <f t="shared" si="1"/>
        <v>0</v>
      </c>
    </row>
    <row r="33" spans="1:26" x14ac:dyDescent="0.35">
      <c r="A33" s="40" t="str">
        <f>IF(B26&gt;B27,"El modelo de VaR no es adecuado", "El modelo de VaR es adecuado")</f>
        <v>El modelo de VaR no es adecuado</v>
      </c>
      <c r="B33" s="40"/>
      <c r="C33" s="40"/>
      <c r="D33" s="40"/>
      <c r="E33" s="40"/>
      <c r="G33" s="40" t="str">
        <f>IF(H26&gt;H27,"El modelo de VaR no es adecuado", "El modelo de VaR es adecuado")</f>
        <v>El modelo de VaR no es adecuado</v>
      </c>
      <c r="H33" s="40"/>
      <c r="I33" s="40"/>
      <c r="J33" s="40"/>
      <c r="K33" s="40"/>
      <c r="M33" s="30" t="s">
        <v>38</v>
      </c>
      <c r="N33" s="11">
        <v>-2.8347697720168168E-3</v>
      </c>
      <c r="O33" s="11">
        <v>1.7427492264417199E-2</v>
      </c>
      <c r="P33" s="11">
        <v>-2.4556462166246296E-2</v>
      </c>
      <c r="Q33" s="11">
        <v>1.4592722492400361E-2</v>
      </c>
      <c r="R33" s="11">
        <v>-1.0180149564159512E-2</v>
      </c>
      <c r="S33" s="11">
        <v>4.8636897059508499E-3</v>
      </c>
      <c r="T33" s="11">
        <f>SUMPRODUCT(P33:Q33,MARK_FE!$B$25:$C$25)</f>
        <v>-1.6142031223931885E-2</v>
      </c>
      <c r="U33" s="11">
        <f>SUMPRODUCT(P33:Q33,MARK_FE!$B$35:$C$35)</f>
        <v>8.1203179953963825E-2</v>
      </c>
      <c r="V33" s="11">
        <v>3.0460059706953188E-2</v>
      </c>
      <c r="W33" s="11">
        <f>_xlfn.NORM.S.INV(0.05)*_xlfn.STDEV.P($T$3:T33)</f>
        <v>-2.0619962219952589E-2</v>
      </c>
      <c r="X33" s="11">
        <f>_xlfn.NORM.S.INV(0.05)*_xlfn.STDEV.P($U$3:U33)</f>
        <v>-7.91484160749098E-2</v>
      </c>
      <c r="Y33" s="11">
        <f t="shared" si="0"/>
        <v>0</v>
      </c>
      <c r="Z33" s="11">
        <f t="shared" si="1"/>
        <v>0</v>
      </c>
    </row>
    <row r="34" spans="1:26" x14ac:dyDescent="0.35">
      <c r="A34" s="40"/>
      <c r="B34" s="40"/>
      <c r="C34" s="40"/>
      <c r="D34" s="40"/>
      <c r="E34" s="40"/>
      <c r="G34" s="40"/>
      <c r="H34" s="40"/>
      <c r="I34" s="40"/>
      <c r="J34" s="40"/>
      <c r="K34" s="40"/>
      <c r="M34" s="30" t="s">
        <v>39</v>
      </c>
      <c r="N34" s="11">
        <v>1.9909857728345848E-3</v>
      </c>
      <c r="O34" s="11">
        <v>1.1640558081241906E-3</v>
      </c>
      <c r="P34" s="11">
        <v>2.5961686972977075E-2</v>
      </c>
      <c r="Q34" s="11">
        <v>3.1550415809588118E-3</v>
      </c>
      <c r="R34" s="11">
        <v>-3.2255975384469521E-3</v>
      </c>
      <c r="S34" s="11">
        <v>2.749468095674508E-3</v>
      </c>
      <c r="T34" s="11">
        <f>SUMPRODUCT(P34:Q34,MARK_FE!$B$25:$C$25)</f>
        <v>2.105979835511014E-2</v>
      </c>
      <c r="U34" s="11">
        <f>SUMPRODUCT(P34:Q34,MARK_FE!$B$35:$C$35)</f>
        <v>-3.5649370208763263E-2</v>
      </c>
      <c r="V34" s="11">
        <v>1.291575530502493E-2</v>
      </c>
      <c r="W34" s="11">
        <f>_xlfn.NORM.S.INV(0.05)*_xlfn.STDEV.P($T$3:T34)</f>
        <v>-2.1263019687090254E-2</v>
      </c>
      <c r="X34" s="11">
        <f>_xlfn.NORM.S.INV(0.05)*_xlfn.STDEV.P($U$3:U34)</f>
        <v>-7.8870865178170477E-2</v>
      </c>
      <c r="Y34" s="11">
        <f t="shared" si="0"/>
        <v>1</v>
      </c>
      <c r="Z34" s="11">
        <f t="shared" si="1"/>
        <v>0</v>
      </c>
    </row>
    <row r="35" spans="1:26" x14ac:dyDescent="0.35">
      <c r="M35" s="30" t="s">
        <v>40</v>
      </c>
      <c r="N35" s="11">
        <v>5.1690218513536436E-4</v>
      </c>
      <c r="O35" s="11">
        <v>-5.8189490181392823E-4</v>
      </c>
      <c r="P35" s="11">
        <v>-2.8848266097055212E-2</v>
      </c>
      <c r="Q35" s="11">
        <v>-6.4992716678412719E-5</v>
      </c>
      <c r="R35" s="11">
        <v>-5.1539343581325486E-3</v>
      </c>
      <c r="S35" s="11">
        <v>3.3834507800783896E-3</v>
      </c>
      <c r="T35" s="11">
        <f>SUMPRODUCT(P35:Q35,MARK_FE!$B$25:$C$25)</f>
        <v>-2.2661806065646998E-2</v>
      </c>
      <c r="U35" s="11">
        <f>SUMPRODUCT(P35:Q35,MARK_FE!$B$35:$C$35)</f>
        <v>4.8908364553092602E-2</v>
      </c>
      <c r="V35" s="11">
        <v>1.7909401563990384E-2</v>
      </c>
      <c r="W35" s="11">
        <f>_xlfn.NORM.S.INV(0.05)*_xlfn.STDEV.P($T$3:T35)</f>
        <v>-2.1858395374139979E-2</v>
      </c>
      <c r="X35" s="11">
        <f>_xlfn.NORM.S.INV(0.05)*_xlfn.STDEV.P($U$3:U35)</f>
        <v>-7.8600274215101004E-2</v>
      </c>
      <c r="Y35" s="11">
        <f t="shared" si="0"/>
        <v>0</v>
      </c>
      <c r="Z35" s="11">
        <f t="shared" si="1"/>
        <v>0</v>
      </c>
    </row>
    <row r="36" spans="1:26" x14ac:dyDescent="0.35">
      <c r="M36" s="30" t="s">
        <v>41</v>
      </c>
      <c r="N36" s="11">
        <v>-2.6770667539262306E-3</v>
      </c>
      <c r="O36" s="11">
        <v>-5.1543903609915691E-3</v>
      </c>
      <c r="P36" s="11">
        <v>1.808100171904456E-4</v>
      </c>
      <c r="Q36" s="11">
        <v>-7.8314571149178201E-3</v>
      </c>
      <c r="R36" s="11">
        <v>-2.6885989973609455E-3</v>
      </c>
      <c r="S36" s="11">
        <v>-1.2644819734867053E-3</v>
      </c>
      <c r="T36" s="11">
        <f>SUMPRODUCT(P36:Q36,MARK_FE!$B$25:$C$25)</f>
        <v>-1.5412863447732553E-3</v>
      </c>
      <c r="U36" s="11">
        <f>SUMPRODUCT(P36:Q36,MARK_FE!$B$35:$C$35)</f>
        <v>-2.1463944831519734E-2</v>
      </c>
      <c r="V36" s="11">
        <v>1.1585847459401584E-3</v>
      </c>
      <c r="W36" s="11">
        <f>_xlfn.NORM.S.INV(0.05)*_xlfn.STDEV.P($T$3:T36)</f>
        <v>-2.1534928040445586E-2</v>
      </c>
      <c r="X36" s="11">
        <f>_xlfn.NORM.S.INV(0.05)*_xlfn.STDEV.P($U$3:U36)</f>
        <v>-7.7849231029673754E-2</v>
      </c>
      <c r="Y36" s="11">
        <f t="shared" si="0"/>
        <v>0</v>
      </c>
      <c r="Z36" s="11">
        <f t="shared" si="1"/>
        <v>0</v>
      </c>
    </row>
    <row r="37" spans="1:26" x14ac:dyDescent="0.35">
      <c r="M37" s="30" t="s">
        <v>42</v>
      </c>
      <c r="N37" s="11">
        <v>1.3315088700207574E-3</v>
      </c>
      <c r="O37" s="11">
        <v>1.2932771267600488E-2</v>
      </c>
      <c r="P37" s="11">
        <v>-7.2288245473606781E-4</v>
      </c>
      <c r="Q37" s="11">
        <v>1.4264280137621156E-2</v>
      </c>
      <c r="R37" s="11">
        <v>3.2151534385393282E-3</v>
      </c>
      <c r="S37" s="11">
        <v>3.7083439579941881E-3</v>
      </c>
      <c r="T37" s="11">
        <f>SUMPRODUCT(P37:Q37,MARK_FE!$B$25:$C$25)</f>
        <v>2.4983454138442006E-3</v>
      </c>
      <c r="U37" s="11">
        <f>SUMPRODUCT(P37:Q37,MARK_FE!$B$35:$C$35)</f>
        <v>3.9764217493462276E-2</v>
      </c>
      <c r="V37" s="11">
        <v>4.5474839401684671E-3</v>
      </c>
      <c r="W37" s="11">
        <f>_xlfn.NORM.S.INV(0.05)*_xlfn.STDEV.P($T$3:T37)</f>
        <v>-2.1247889260209894E-2</v>
      </c>
      <c r="X37" s="11">
        <f>_xlfn.NORM.S.INV(0.05)*_xlfn.STDEV.P($U$3:U37)</f>
        <v>-7.7267935836981411E-2</v>
      </c>
      <c r="Y37" s="11">
        <f t="shared" si="0"/>
        <v>0</v>
      </c>
      <c r="Z37" s="11">
        <f t="shared" si="1"/>
        <v>0</v>
      </c>
    </row>
    <row r="38" spans="1:26" x14ac:dyDescent="0.35">
      <c r="M38" s="30" t="s">
        <v>43</v>
      </c>
      <c r="N38" s="11">
        <v>1.3613772061536432E-3</v>
      </c>
      <c r="O38" s="11">
        <v>1.4908416079502361E-3</v>
      </c>
      <c r="P38" s="11">
        <v>5.7678198580098641E-3</v>
      </c>
      <c r="Q38" s="11">
        <v>2.8522188141037862E-3</v>
      </c>
      <c r="R38" s="11">
        <v>-8.7306737827940763E-4</v>
      </c>
      <c r="S38" s="11">
        <v>8.3361405702182291E-4</v>
      </c>
      <c r="T38" s="11">
        <f>SUMPRODUCT(P38:Q38,MARK_FE!$B$25:$C$25)</f>
        <v>5.1411625252148381E-3</v>
      </c>
      <c r="U38" s="11">
        <f>SUMPRODUCT(P38:Q38,MARK_FE!$B$35:$C$35)</f>
        <v>-2.1085363332477161E-3</v>
      </c>
      <c r="V38" s="11">
        <v>3.7374505516463469E-3</v>
      </c>
      <c r="W38" s="11">
        <f>_xlfn.NORM.S.INV(0.05)*_xlfn.STDEV.P($T$3:T38)</f>
        <v>-2.1016205130255549E-2</v>
      </c>
      <c r="X38" s="11">
        <f>_xlfn.NORM.S.INV(0.05)*_xlfn.STDEV.P($U$3:U38)</f>
        <v>-7.6231197246992483E-2</v>
      </c>
      <c r="Y38" s="11">
        <f t="shared" si="0"/>
        <v>1</v>
      </c>
      <c r="Z38" s="11">
        <f t="shared" si="1"/>
        <v>0</v>
      </c>
    </row>
    <row r="39" spans="1:26" x14ac:dyDescent="0.35">
      <c r="M39" s="30" t="s">
        <v>44</v>
      </c>
      <c r="N39" s="11">
        <v>-1.0446124277479478E-3</v>
      </c>
      <c r="O39" s="11">
        <v>-1.7890961851480678E-2</v>
      </c>
      <c r="P39" s="11">
        <v>-2.6590516555442804E-2</v>
      </c>
      <c r="Q39" s="11">
        <v>-1.8935574279228512E-2</v>
      </c>
      <c r="R39" s="11">
        <v>-1.3740847999083101E-2</v>
      </c>
      <c r="S39" s="11">
        <v>-6.4131712306218407E-3</v>
      </c>
      <c r="T39" s="11">
        <f>SUMPRODUCT(P39:Q39,MARK_FE!$B$25:$C$25)</f>
        <v>-2.4945220907213208E-2</v>
      </c>
      <c r="U39" s="11">
        <f>SUMPRODUCT(P39:Q39,MARK_FE!$B$35:$C$35)</f>
        <v>-5.9110576435320514E-3</v>
      </c>
      <c r="V39" s="11">
        <v>6.0545188613574281E-3</v>
      </c>
      <c r="W39" s="11">
        <f>_xlfn.NORM.S.INV(0.05)*_xlfn.STDEV.P($T$3:T39)</f>
        <v>-2.1705875607377079E-2</v>
      </c>
      <c r="X39" s="11">
        <f>_xlfn.NORM.S.INV(0.05)*_xlfn.STDEV.P($U$3:U39)</f>
        <v>-7.5275321576394036E-2</v>
      </c>
      <c r="Y39" s="11">
        <f t="shared" si="0"/>
        <v>0</v>
      </c>
      <c r="Z39" s="11">
        <f t="shared" si="1"/>
        <v>0</v>
      </c>
    </row>
    <row r="40" spans="1:26" x14ac:dyDescent="0.35">
      <c r="M40" s="30" t="s">
        <v>45</v>
      </c>
      <c r="N40" s="11">
        <v>-5.2554123769225488E-3</v>
      </c>
      <c r="O40" s="11">
        <v>4.1009479521376575E-3</v>
      </c>
      <c r="P40" s="11">
        <v>0</v>
      </c>
      <c r="Q40" s="11">
        <v>-1.154464424784906E-3</v>
      </c>
      <c r="R40" s="11">
        <v>-2.6711699684552359E-3</v>
      </c>
      <c r="S40" s="11">
        <v>2.6771262139819586E-3</v>
      </c>
      <c r="T40" s="11">
        <f>SUMPRODUCT(P40:Q40,MARK_FE!$B$25:$C$25)</f>
        <v>-2.4813188990810338E-4</v>
      </c>
      <c r="U40" s="11">
        <f>SUMPRODUCT(P40:Q40,MARK_FE!$B$35:$C$35)</f>
        <v>-3.1187301975853362E-3</v>
      </c>
      <c r="V40" s="11">
        <v>1.1776995303423941E-2</v>
      </c>
      <c r="W40" s="11">
        <f>_xlfn.NORM.S.INV(0.05)*_xlfn.STDEV.P($T$3:T40)</f>
        <v>-2.1420800521377636E-2</v>
      </c>
      <c r="X40" s="11">
        <f>_xlfn.NORM.S.INV(0.05)*_xlfn.STDEV.P($U$3:U40)</f>
        <v>-7.4324610902397822E-2</v>
      </c>
      <c r="Y40" s="11">
        <f t="shared" si="0"/>
        <v>0</v>
      </c>
      <c r="Z40" s="11">
        <f t="shared" si="1"/>
        <v>0</v>
      </c>
    </row>
    <row r="41" spans="1:26" x14ac:dyDescent="0.35">
      <c r="M41" s="31">
        <v>43832</v>
      </c>
      <c r="N41" s="11">
        <v>1.4581938481643716E-3</v>
      </c>
      <c r="O41" s="11">
        <v>2.1830609434021528E-2</v>
      </c>
      <c r="P41" s="11">
        <v>1.7200777244594193E-2</v>
      </c>
      <c r="Q41" s="11">
        <v>2.3288803282185778E-2</v>
      </c>
      <c r="R41" s="11">
        <v>2.0374170655261571E-2</v>
      </c>
      <c r="S41" s="11">
        <v>1.1509522963822572E-2</v>
      </c>
      <c r="T41" s="11">
        <f>SUMPRODUCT(P41:Q41,MARK_FE!$B$25:$C$25)</f>
        <v>1.8509291715968049E-2</v>
      </c>
      <c r="U41" s="11">
        <f>SUMPRODUCT(P41:Q41,MARK_FE!$B$35:$C$35)</f>
        <v>3.3647287192841602E-2</v>
      </c>
      <c r="V41" s="11">
        <v>-3.5732493368242808E-3</v>
      </c>
      <c r="W41" s="11">
        <f>_xlfn.NORM.S.INV(0.05)*_xlfn.STDEV.P($T$3:T41)</f>
        <v>-2.1771339808789137E-2</v>
      </c>
      <c r="X41" s="11">
        <f>_xlfn.NORM.S.INV(0.05)*_xlfn.STDEV.P($U$3:U41)</f>
        <v>-7.3702088422992848E-2</v>
      </c>
      <c r="Y41" s="11">
        <f t="shared" si="0"/>
        <v>0</v>
      </c>
      <c r="Z41" s="11">
        <f t="shared" si="1"/>
        <v>0</v>
      </c>
    </row>
    <row r="42" spans="1:26" x14ac:dyDescent="0.35">
      <c r="M42" s="31">
        <v>43833</v>
      </c>
      <c r="N42" s="11">
        <v>-4.5048746154271703E-4</v>
      </c>
      <c r="O42" s="11">
        <v>-5.3053106057773117E-3</v>
      </c>
      <c r="P42" s="11">
        <v>-7.8317481135103464E-3</v>
      </c>
      <c r="Q42" s="11">
        <v>-5.7557980673200795E-3</v>
      </c>
      <c r="R42" s="11">
        <v>4.2132716250959231E-3</v>
      </c>
      <c r="S42" s="11">
        <v>-8.1358690656520433E-3</v>
      </c>
      <c r="T42" s="11">
        <f>SUMPRODUCT(P42:Q42,MARK_FE!$B$25:$C$25)</f>
        <v>-7.385559043273749E-3</v>
      </c>
      <c r="U42" s="11">
        <f>SUMPRODUCT(P42:Q42,MARK_FE!$B$35:$C$35)</f>
        <v>-2.2236687662939743E-3</v>
      </c>
      <c r="V42" s="11">
        <v>-2.9147338853344057E-2</v>
      </c>
      <c r="W42" s="11">
        <f>_xlfn.NORM.S.INV(0.05)*_xlfn.STDEV.P($T$3:T42)</f>
        <v>-2.1561295411823517E-2</v>
      </c>
      <c r="X42" s="11">
        <f>_xlfn.NORM.S.INV(0.05)*_xlfn.STDEV.P($U$3:U42)</f>
        <v>-7.2815903810413127E-2</v>
      </c>
      <c r="Y42" s="11">
        <f t="shared" si="0"/>
        <v>0</v>
      </c>
      <c r="Z42" s="11">
        <f t="shared" si="1"/>
        <v>0</v>
      </c>
    </row>
    <row r="43" spans="1:26" x14ac:dyDescent="0.35">
      <c r="M43" s="31">
        <v>43836</v>
      </c>
      <c r="N43" s="11">
        <v>9.272530925939727E-4</v>
      </c>
      <c r="O43" s="11">
        <v>1.8658446969078493E-2</v>
      </c>
      <c r="P43" s="11">
        <v>1.0639859743135095E-2</v>
      </c>
      <c r="Q43" s="11">
        <v>1.9585700061672519E-2</v>
      </c>
      <c r="R43" s="11">
        <v>-2.9073306058326216E-3</v>
      </c>
      <c r="S43" s="11">
        <v>2.389330633188815E-3</v>
      </c>
      <c r="T43" s="11">
        <f>SUMPRODUCT(P43:Q43,MARK_FE!$B$25:$C$25)</f>
        <v>1.2562611295629553E-2</v>
      </c>
      <c r="U43" s="11">
        <f>SUMPRODUCT(P43:Q43,MARK_FE!$B$35:$C$35)</f>
        <v>3.4806617717853289E-2</v>
      </c>
      <c r="V43" s="11">
        <v>1.1401345346303042E-2</v>
      </c>
      <c r="W43" s="11">
        <f>_xlfn.NORM.S.INV(0.05)*_xlfn.STDEV.P($T$3:T43)</f>
        <v>-2.1576693038164268E-2</v>
      </c>
      <c r="X43" s="11">
        <f>_xlfn.NORM.S.INV(0.05)*_xlfn.STDEV.P($U$3:U43)</f>
        <v>-7.2266572472649698E-2</v>
      </c>
      <c r="Y43" s="11">
        <f t="shared" si="0"/>
        <v>0</v>
      </c>
      <c r="Z43" s="11">
        <f t="shared" si="1"/>
        <v>0</v>
      </c>
    </row>
    <row r="44" spans="1:26" x14ac:dyDescent="0.35">
      <c r="M44" s="31">
        <v>43837</v>
      </c>
      <c r="N44" s="11">
        <v>-7.6293415446664135E-4</v>
      </c>
      <c r="O44" s="11">
        <v>2.161312666163968E-3</v>
      </c>
      <c r="P44" s="11">
        <v>-5.3511960150353036E-3</v>
      </c>
      <c r="Q44" s="11">
        <v>1.3983785116972575E-3</v>
      </c>
      <c r="R44" s="11">
        <v>-7.6138066616659155E-3</v>
      </c>
      <c r="S44" s="11">
        <v>-4.1790011239048195E-3</v>
      </c>
      <c r="T44" s="11">
        <f>SUMPRODUCT(P44:Q44,MARK_FE!$B$25:$C$25)</f>
        <v>-3.900493293116627E-3</v>
      </c>
      <c r="U44" s="11">
        <f>SUMPRODUCT(P44:Q44,MARK_FE!$B$35:$C$35)</f>
        <v>1.2882455404145968E-2</v>
      </c>
      <c r="V44" s="11">
        <v>1.6651555336782333E-3</v>
      </c>
      <c r="W44" s="11">
        <f>_xlfn.NORM.S.INV(0.05)*_xlfn.STDEV.P($T$3:T44)</f>
        <v>-2.1332833475110436E-2</v>
      </c>
      <c r="X44" s="11">
        <f>_xlfn.NORM.S.INV(0.05)*_xlfn.STDEV.P($U$3:U44)</f>
        <v>-7.141280471057869E-2</v>
      </c>
      <c r="Y44" s="11">
        <f t="shared" si="0"/>
        <v>0</v>
      </c>
      <c r="Z44" s="11">
        <f t="shared" si="1"/>
        <v>0</v>
      </c>
    </row>
    <row r="45" spans="1:26" x14ac:dyDescent="0.35">
      <c r="M45" s="31">
        <v>43838</v>
      </c>
      <c r="N45" s="11">
        <v>-2.1382551396232621E-3</v>
      </c>
      <c r="O45" s="11">
        <v>1.0086958622630031E-2</v>
      </c>
      <c r="P45" s="11">
        <v>1.3190100440190202E-2</v>
      </c>
      <c r="Q45" s="11">
        <v>7.9487034830069709E-3</v>
      </c>
      <c r="R45" s="11">
        <v>7.065494547343093E-3</v>
      </c>
      <c r="S45" s="11">
        <v>5.6310499536832469E-3</v>
      </c>
      <c r="T45" s="11">
        <f>SUMPRODUCT(P45:Q45,MARK_FE!$B$25:$C$25)</f>
        <v>1.2063554047921103E-2</v>
      </c>
      <c r="U45" s="11">
        <f>SUMPRODUCT(P45:Q45,MARK_FE!$B$35:$C$35)</f>
        <v>-9.6928170876154143E-4</v>
      </c>
      <c r="V45" s="11">
        <v>3.1904113702729137E-3</v>
      </c>
      <c r="W45" s="11">
        <f>_xlfn.NORM.S.INV(0.05)*_xlfn.STDEV.P($T$3:T45)</f>
        <v>-2.1324366689372713E-2</v>
      </c>
      <c r="X45" s="11">
        <f>_xlfn.NORM.S.INV(0.05)*_xlfn.STDEV.P($U$3:U45)</f>
        <v>-7.0611345797215841E-2</v>
      </c>
      <c r="Y45" s="11">
        <f t="shared" si="0"/>
        <v>0</v>
      </c>
      <c r="Z45" s="11">
        <f t="shared" si="1"/>
        <v>0</v>
      </c>
    </row>
    <row r="46" spans="1:26" x14ac:dyDescent="0.35">
      <c r="M46" s="31">
        <v>43839</v>
      </c>
      <c r="N46" s="11">
        <v>3.0865367814411856E-3</v>
      </c>
      <c r="O46" s="11">
        <v>1.4209511879799644E-2</v>
      </c>
      <c r="P46" s="11">
        <v>-2.516044329726427E-3</v>
      </c>
      <c r="Q46" s="11">
        <v>1.7296048661240886E-2</v>
      </c>
      <c r="R46" s="11">
        <v>2.2744442430192371E-3</v>
      </c>
      <c r="S46" s="11">
        <v>7.3415664691683516E-3</v>
      </c>
      <c r="T46" s="11">
        <f>SUMPRODUCT(P46:Q46,MARK_FE!$B$25:$C$25)</f>
        <v>1.7422177451744385E-3</v>
      </c>
      <c r="U46" s="11">
        <f>SUMPRODUCT(P46:Q46,MARK_FE!$B$35:$C$35)</f>
        <v>5.1005373361261042E-2</v>
      </c>
      <c r="V46" s="11">
        <v>1.5963031576051528E-2</v>
      </c>
      <c r="W46" s="11">
        <f>_xlfn.NORM.S.INV(0.05)*_xlfn.STDEV.P($T$3:T46)</f>
        <v>-2.1088032338488473E-2</v>
      </c>
      <c r="X46" s="11">
        <f>_xlfn.NORM.S.INV(0.05)*_xlfn.STDEV.P($U$3:U46)</f>
        <v>-7.0609192347534391E-2</v>
      </c>
      <c r="Y46" s="11">
        <f t="shared" si="0"/>
        <v>0</v>
      </c>
      <c r="Z46" s="11">
        <f t="shared" si="1"/>
        <v>0</v>
      </c>
    </row>
    <row r="47" spans="1:26" x14ac:dyDescent="0.35">
      <c r="M47" s="31">
        <v>43840</v>
      </c>
      <c r="N47" s="11">
        <v>-4.6280653259064275E-3</v>
      </c>
      <c r="O47" s="11">
        <v>-1.1000321920061101E-3</v>
      </c>
      <c r="P47" s="11">
        <v>1.0739307087352027E-2</v>
      </c>
      <c r="Q47" s="11">
        <v>-5.7280975179125927E-3</v>
      </c>
      <c r="R47" s="11">
        <v>1.9758782658977087E-3</v>
      </c>
      <c r="S47" s="11">
        <v>-4.608153410704508E-3</v>
      </c>
      <c r="T47" s="11">
        <f>SUMPRODUCT(P47:Q47,MARK_FE!$B$25:$C$25)</f>
        <v>7.1999271473014584E-3</v>
      </c>
      <c r="U47" s="11">
        <f>SUMPRODUCT(P47:Q47,MARK_FE!$B$35:$C$35)</f>
        <v>-3.3746595566480936E-2</v>
      </c>
      <c r="V47" s="11">
        <v>-1.5810567094255767E-2</v>
      </c>
      <c r="W47" s="11">
        <f>_xlfn.NORM.S.INV(0.05)*_xlfn.STDEV.P($T$3:T47)</f>
        <v>-2.0935419633499725E-2</v>
      </c>
      <c r="X47" s="11">
        <f>_xlfn.NORM.S.INV(0.05)*_xlfn.STDEV.P($U$3:U47)</f>
        <v>-7.0571990991402184E-2</v>
      </c>
      <c r="Y47" s="11">
        <f t="shared" si="0"/>
        <v>0</v>
      </c>
      <c r="Z47" s="11">
        <f t="shared" si="1"/>
        <v>0</v>
      </c>
    </row>
    <row r="48" spans="1:26" x14ac:dyDescent="0.35">
      <c r="M48" s="31">
        <v>43843</v>
      </c>
      <c r="N48" s="11">
        <v>2.5130647362784355E-3</v>
      </c>
      <c r="O48" s="11">
        <v>1.7501667186763239E-2</v>
      </c>
      <c r="P48" s="11">
        <v>8.1560475970258745E-3</v>
      </c>
      <c r="Q48" s="11">
        <v>2.001473192304155E-2</v>
      </c>
      <c r="R48" s="11">
        <v>4.1815552213189493E-3</v>
      </c>
      <c r="S48" s="11">
        <v>2.8851593419368694E-3</v>
      </c>
      <c r="T48" s="11">
        <f>SUMPRODUCT(P48:Q48,MARK_FE!$B$25:$C$25)</f>
        <v>1.0704863905667095E-2</v>
      </c>
      <c r="U48" s="11">
        <f>SUMPRODUCT(P48:Q48,MARK_FE!$B$35:$C$35)</f>
        <v>4.0191713761505279E-2</v>
      </c>
      <c r="V48" s="11">
        <v>6.7940401574379059E-4</v>
      </c>
      <c r="W48" s="11">
        <f>_xlfn.NORM.S.INV(0.05)*_xlfn.STDEV.P($T$3:T48)</f>
        <v>-2.0874531173964143E-2</v>
      </c>
      <c r="X48" s="11">
        <f>_xlfn.NORM.S.INV(0.05)*_xlfn.STDEV.P($U$3:U48)</f>
        <v>-7.0234918280308381E-2</v>
      </c>
      <c r="Y48" s="11">
        <f t="shared" si="0"/>
        <v>0</v>
      </c>
      <c r="Z48" s="11">
        <f t="shared" si="1"/>
        <v>0</v>
      </c>
    </row>
    <row r="49" spans="13:26" x14ac:dyDescent="0.35">
      <c r="M49" s="31">
        <v>43844</v>
      </c>
      <c r="N49" s="11">
        <v>-3.8332250506592429E-3</v>
      </c>
      <c r="O49" s="11">
        <v>-1.2926256527529639E-2</v>
      </c>
      <c r="P49" s="11">
        <v>8.8254874135950713E-4</v>
      </c>
      <c r="Q49" s="11">
        <v>-1.6759481578188812E-2</v>
      </c>
      <c r="R49" s="11">
        <v>-1.6565476536418776E-3</v>
      </c>
      <c r="S49" s="11">
        <v>1.1277785174648078E-3</v>
      </c>
      <c r="T49" s="11">
        <f>SUMPRODUCT(P49:Q49,MARK_FE!$B$25:$C$25)</f>
        <v>-2.9092964043418764E-3</v>
      </c>
      <c r="U49" s="11">
        <f>SUMPRODUCT(P49:Q49,MARK_FE!$B$35:$C$35)</f>
        <v>-4.6776548865344658E-2</v>
      </c>
      <c r="V49" s="11">
        <v>5.8651757735442419E-3</v>
      </c>
      <c r="W49" s="11">
        <f>_xlfn.NORM.S.INV(0.05)*_xlfn.STDEV.P($T$3:T49)</f>
        <v>-2.0662248489969368E-2</v>
      </c>
      <c r="X49" s="11">
        <f>_xlfn.NORM.S.INV(0.05)*_xlfn.STDEV.P($U$3:U49)</f>
        <v>-7.070676340579142E-2</v>
      </c>
      <c r="Y49" s="11">
        <f t="shared" si="0"/>
        <v>0</v>
      </c>
      <c r="Z49" s="11">
        <f t="shared" si="1"/>
        <v>0</v>
      </c>
    </row>
    <row r="50" spans="13:26" x14ac:dyDescent="0.35">
      <c r="M50" s="31">
        <v>43845</v>
      </c>
      <c r="N50" s="11">
        <v>2.5695125416420302E-3</v>
      </c>
      <c r="O50" s="11">
        <v>9.4955214177470781E-3</v>
      </c>
      <c r="P50" s="11">
        <v>-3.7118851836189571E-3</v>
      </c>
      <c r="Q50" s="11">
        <v>1.2065033959389088E-2</v>
      </c>
      <c r="R50" s="11">
        <v>-7.1707685210270836E-3</v>
      </c>
      <c r="S50" s="11">
        <v>3.1240650506683286E-3</v>
      </c>
      <c r="T50" s="11">
        <f>SUMPRODUCT(P50:Q50,MARK_FE!$B$25:$C$25)</f>
        <v>-3.2091298920829039E-4</v>
      </c>
      <c r="U50" s="11">
        <f>SUMPRODUCT(P50:Q50,MARK_FE!$B$35:$C$35)</f>
        <v>3.8908704156177101E-2</v>
      </c>
      <c r="V50" s="11">
        <v>2.0640229938404669E-2</v>
      </c>
      <c r="W50" s="11">
        <f>_xlfn.NORM.S.INV(0.05)*_xlfn.STDEV.P($T$3:T50)</f>
        <v>-2.0445932045119394E-2</v>
      </c>
      <c r="X50" s="11">
        <f>_xlfn.NORM.S.INV(0.05)*_xlfn.STDEV.P($U$3:U50)</f>
        <v>-7.0361408202187434E-2</v>
      </c>
      <c r="Y50" s="11">
        <f t="shared" si="0"/>
        <v>0</v>
      </c>
      <c r="Z50" s="11">
        <f t="shared" si="1"/>
        <v>0</v>
      </c>
    </row>
    <row r="51" spans="13:26" x14ac:dyDescent="0.35">
      <c r="M51" s="31">
        <v>43846</v>
      </c>
      <c r="N51" s="11">
        <v>-5.0486934256924166E-4</v>
      </c>
      <c r="O51" s="11">
        <v>2.7996496332134912E-3</v>
      </c>
      <c r="P51" s="11">
        <v>1.5463282511406717E-2</v>
      </c>
      <c r="Q51" s="11">
        <v>2.2947802906440702E-3</v>
      </c>
      <c r="R51" s="11">
        <v>1.8935147349401375E-2</v>
      </c>
      <c r="S51" s="11">
        <v>9.1696074455297691E-3</v>
      </c>
      <c r="T51" s="11">
        <f>SUMPRODUCT(P51:Q51,MARK_FE!$B$25:$C$25)</f>
        <v>1.2632943807894325E-2</v>
      </c>
      <c r="U51" s="11">
        <f>SUMPRODUCT(P51:Q51,MARK_FE!$B$35:$C$35)</f>
        <v>-2.0110793788531069E-2</v>
      </c>
      <c r="V51" s="11">
        <v>-7.4459896870243299E-3</v>
      </c>
      <c r="W51" s="11">
        <f>_xlfn.NORM.S.INV(0.05)*_xlfn.STDEV.P($T$3:T51)</f>
        <v>-2.0452961980170582E-2</v>
      </c>
      <c r="X51" s="11">
        <f>_xlfn.NORM.S.INV(0.05)*_xlfn.STDEV.P($U$3:U51)</f>
        <v>-6.9943246778264037E-2</v>
      </c>
      <c r="Y51" s="11">
        <f t="shared" si="0"/>
        <v>0</v>
      </c>
      <c r="Z51" s="11">
        <f t="shared" si="1"/>
        <v>0</v>
      </c>
    </row>
    <row r="52" spans="13:26" x14ac:dyDescent="0.35">
      <c r="M52" s="31">
        <v>43847</v>
      </c>
      <c r="N52" s="11">
        <v>-2.2860363154023975E-4</v>
      </c>
      <c r="O52" s="11">
        <v>1.6669824206661157E-3</v>
      </c>
      <c r="P52" s="11">
        <v>1.3337044620116595E-2</v>
      </c>
      <c r="Q52" s="11">
        <v>1.4383787891259858E-3</v>
      </c>
      <c r="R52" s="11">
        <v>1.1296846439858748E-2</v>
      </c>
      <c r="S52" s="11">
        <v>1.720806873616377E-3</v>
      </c>
      <c r="T52" s="11">
        <f>SUMPRODUCT(P52:Q52,MARK_FE!$B$25:$C$25)</f>
        <v>1.0779634987871966E-2</v>
      </c>
      <c r="U52" s="11">
        <f>SUMPRODUCT(P52:Q52,MARK_FE!$B$35:$C$35)</f>
        <v>-1.8806629659843258E-2</v>
      </c>
      <c r="V52" s="11">
        <v>-1.4572364535677704E-2</v>
      </c>
      <c r="W52" s="11">
        <f>_xlfn.NORM.S.INV(0.05)*_xlfn.STDEV.P($T$3:T52)</f>
        <v>-2.0395526693800271E-2</v>
      </c>
      <c r="X52" s="11">
        <f>_xlfn.NORM.S.INV(0.05)*_xlfn.STDEV.P($U$3:U52)</f>
        <v>-6.9500877876718173E-2</v>
      </c>
      <c r="Y52" s="11">
        <f t="shared" si="0"/>
        <v>0</v>
      </c>
      <c r="Z52" s="11">
        <f t="shared" si="1"/>
        <v>0</v>
      </c>
    </row>
    <row r="53" spans="13:26" x14ac:dyDescent="0.35">
      <c r="M53" s="31">
        <v>43851</v>
      </c>
      <c r="N53" s="11">
        <v>-3.6701198428064664E-3</v>
      </c>
      <c r="O53" s="11">
        <v>-3.1561277762116903E-3</v>
      </c>
      <c r="P53" s="11">
        <v>6.8792818608381652E-4</v>
      </c>
      <c r="Q53" s="11">
        <v>-6.8262476190182374E-3</v>
      </c>
      <c r="R53" s="11">
        <v>-3.9460166921131403E-3</v>
      </c>
      <c r="S53" s="11">
        <v>-5.1947433645742509E-3</v>
      </c>
      <c r="T53" s="11">
        <f>SUMPRODUCT(P53:Q53,MARK_FE!$B$25:$C$25)</f>
        <v>-9.2711217686985558E-4</v>
      </c>
      <c r="U53" s="11">
        <f>SUMPRODUCT(P53:Q53,MARK_FE!$B$35:$C$35)</f>
        <v>-1.9611256864770492E-2</v>
      </c>
      <c r="V53" s="11">
        <v>-7.3193918246212825E-3</v>
      </c>
      <c r="W53" s="11">
        <f>_xlfn.NORM.S.INV(0.05)*_xlfn.STDEV.P($T$3:T53)</f>
        <v>-2.019664056696498E-2</v>
      </c>
      <c r="X53" s="11">
        <f>_xlfn.NORM.S.INV(0.05)*_xlfn.STDEV.P($U$3:U53)</f>
        <v>-6.9078872908281769E-2</v>
      </c>
      <c r="Y53" s="11">
        <f t="shared" si="0"/>
        <v>1</v>
      </c>
      <c r="Z53" s="11">
        <f t="shared" si="1"/>
        <v>0</v>
      </c>
    </row>
    <row r="54" spans="13:26" x14ac:dyDescent="0.35">
      <c r="M54" s="31">
        <v>43852</v>
      </c>
      <c r="N54" s="11">
        <v>-3.5443873593702965E-3</v>
      </c>
      <c r="O54" s="11">
        <v>-5.4203180277675089E-4</v>
      </c>
      <c r="P54" s="11">
        <v>-2.7012189051039158E-2</v>
      </c>
      <c r="Q54" s="11">
        <v>-4.086419162146861E-3</v>
      </c>
      <c r="R54" s="11">
        <v>-7.2069867577489555E-4</v>
      </c>
      <c r="S54" s="11">
        <v>-3.3467440142271807E-4</v>
      </c>
      <c r="T54" s="11">
        <f>SUMPRODUCT(P54:Q54,MARK_FE!$B$25:$C$25)</f>
        <v>-2.2084696710866783E-2</v>
      </c>
      <c r="U54" s="11">
        <f>SUMPRODUCT(P54:Q54,MARK_FE!$B$35:$C$35)</f>
        <v>3.4920677237761738E-2</v>
      </c>
      <c r="V54" s="11">
        <v>3.221273616297722E-4</v>
      </c>
      <c r="W54" s="11">
        <f>_xlfn.NORM.S.INV(0.05)*_xlfn.STDEV.P($T$3:T54)</f>
        <v>-2.0631501524171449E-2</v>
      </c>
      <c r="X54" s="11">
        <f>_xlfn.NORM.S.INV(0.05)*_xlfn.STDEV.P($U$3:U54)</f>
        <v>-6.871699750100467E-2</v>
      </c>
      <c r="Y54" s="11">
        <f t="shared" si="0"/>
        <v>0</v>
      </c>
      <c r="Z54" s="11">
        <f t="shared" si="1"/>
        <v>0</v>
      </c>
    </row>
    <row r="55" spans="13:26" x14ac:dyDescent="0.35">
      <c r="M55" s="31">
        <v>43853</v>
      </c>
      <c r="N55" s="11">
        <v>1.509103065933447E-3</v>
      </c>
      <c r="O55" s="11">
        <v>-7.073630623394926E-3</v>
      </c>
      <c r="P55" s="11">
        <v>9.1437948654102628E-3</v>
      </c>
      <c r="Q55" s="11">
        <v>-5.5645275574614638E-3</v>
      </c>
      <c r="R55" s="11">
        <v>-2.8109481332804324E-3</v>
      </c>
      <c r="S55" s="11">
        <v>-8.9738893865278998E-4</v>
      </c>
      <c r="T55" s="11">
        <f>SUMPRODUCT(P55:Q55,MARK_FE!$B$25:$C$25)</f>
        <v>5.9824988030869296E-3</v>
      </c>
      <c r="U55" s="11">
        <f>SUMPRODUCT(P55:Q55,MARK_FE!$B$35:$C$35)</f>
        <v>-3.0590031756902572E-2</v>
      </c>
      <c r="V55" s="11">
        <v>2.3584401276564157E-3</v>
      </c>
      <c r="W55" s="11">
        <f>_xlfn.NORM.S.INV(0.05)*_xlfn.STDEV.P($T$3:T55)</f>
        <v>-2.0481489383945024E-2</v>
      </c>
      <c r="X55" s="11">
        <f>_xlfn.NORM.S.INV(0.05)*_xlfn.STDEV.P($U$3:U55)</f>
        <v>-6.8578500596681274E-2</v>
      </c>
      <c r="Y55" s="11">
        <f t="shared" si="0"/>
        <v>0</v>
      </c>
      <c r="Z55" s="11">
        <f t="shared" si="1"/>
        <v>0</v>
      </c>
    </row>
    <row r="56" spans="13:26" x14ac:dyDescent="0.35">
      <c r="M56" s="31">
        <v>43854</v>
      </c>
      <c r="N56" s="11">
        <v>-6.6329671585905363E-4</v>
      </c>
      <c r="O56" s="11">
        <v>-8.3162143093473868E-3</v>
      </c>
      <c r="P56" s="11">
        <v>-5.0891074500007544E-3</v>
      </c>
      <c r="Q56" s="11">
        <v>-8.9795110252064332E-3</v>
      </c>
      <c r="R56" s="11">
        <v>-7.3894795708232342E-3</v>
      </c>
      <c r="S56" s="11">
        <v>-5.8593426937328507E-3</v>
      </c>
      <c r="T56" s="11">
        <f>SUMPRODUCT(P56:Q56,MARK_FE!$B$25:$C$25)</f>
        <v>-5.9252814982403822E-3</v>
      </c>
      <c r="U56" s="11">
        <f>SUMPRODUCT(P56:Q56,MARK_FE!$B$35:$C$35)</f>
        <v>-1.5598845862293957E-2</v>
      </c>
      <c r="V56" s="11">
        <v>-3.2558882859208757E-3</v>
      </c>
      <c r="W56" s="11">
        <f>_xlfn.NORM.S.INV(0.05)*_xlfn.STDEV.P($T$3:T56)</f>
        <v>-2.0333419295302382E-2</v>
      </c>
      <c r="X56" s="11">
        <f>_xlfn.NORM.S.INV(0.05)*_xlfn.STDEV.P($U$3:U56)</f>
        <v>-6.8110891773568397E-2</v>
      </c>
      <c r="Y56" s="11">
        <f t="shared" si="0"/>
        <v>1</v>
      </c>
      <c r="Z56" s="11">
        <f t="shared" si="1"/>
        <v>0</v>
      </c>
    </row>
    <row r="57" spans="13:26" x14ac:dyDescent="0.35">
      <c r="M57" s="31">
        <v>43857</v>
      </c>
      <c r="N57" s="11">
        <v>6.0549503343660513E-3</v>
      </c>
      <c r="O57" s="11">
        <v>-1.4186633905825209E-2</v>
      </c>
      <c r="P57" s="11">
        <v>-3.4909146893998343E-2</v>
      </c>
      <c r="Q57" s="11">
        <v>-8.1316835714589988E-3</v>
      </c>
      <c r="R57" s="11">
        <v>-2.2565372019964898E-2</v>
      </c>
      <c r="S57" s="11">
        <v>-1.5782178801554986E-2</v>
      </c>
      <c r="T57" s="11">
        <f>SUMPRODUCT(P57:Q57,MARK_FE!$B$25:$C$25)</f>
        <v>-2.9153800571910898E-2</v>
      </c>
      <c r="U57" s="11">
        <f>SUMPRODUCT(P57:Q57,MARK_FE!$B$35:$C$35)</f>
        <v>3.7428884218824128E-2</v>
      </c>
      <c r="V57" s="11">
        <v>-4.2409013198369677E-3</v>
      </c>
      <c r="W57" s="11">
        <f>_xlfn.NORM.S.INV(0.05)*_xlfn.STDEV.P($T$3:T57)</f>
        <v>-2.1134445848280076E-2</v>
      </c>
      <c r="X57" s="11">
        <f>_xlfn.NORM.S.INV(0.05)*_xlfn.STDEV.P($U$3:U57)</f>
        <v>-6.7847938662484827E-2</v>
      </c>
      <c r="Y57" s="11">
        <f t="shared" si="0"/>
        <v>0</v>
      </c>
      <c r="Z57" s="11">
        <f t="shared" si="1"/>
        <v>0</v>
      </c>
    </row>
    <row r="58" spans="13:26" x14ac:dyDescent="0.35">
      <c r="M58" s="31">
        <v>43858</v>
      </c>
      <c r="N58" s="11">
        <v>1.5677691203932172E-3</v>
      </c>
      <c r="O58" s="11">
        <v>1.3498092801711124E-2</v>
      </c>
      <c r="P58" s="11">
        <v>1.8948530796510377E-2</v>
      </c>
      <c r="Q58" s="11">
        <v>1.506586192210458E-2</v>
      </c>
      <c r="R58" s="11">
        <v>1.3135483518992221E-2</v>
      </c>
      <c r="S58" s="11">
        <v>6.533492916707107E-3</v>
      </c>
      <c r="T58" s="11">
        <f>SUMPRODUCT(P58:Q58,MARK_FE!$B$25:$C$25)</f>
        <v>1.8114019186615444E-2</v>
      </c>
      <c r="U58" s="11">
        <f>SUMPRODUCT(P58:Q58,MARK_FE!$B$35:$C$35)</f>
        <v>8.4596873069501741E-3</v>
      </c>
      <c r="V58" s="11">
        <v>-4.6994770163723727E-3</v>
      </c>
      <c r="W58" s="11">
        <f>_xlfn.NORM.S.INV(0.05)*_xlfn.STDEV.P($T$3:T58)</f>
        <v>-2.1339596514943576E-2</v>
      </c>
      <c r="X58" s="11">
        <f>_xlfn.NORM.S.INV(0.05)*_xlfn.STDEV.P($U$3:U58)</f>
        <v>-6.7241093225631099E-2</v>
      </c>
      <c r="Y58" s="11">
        <f t="shared" si="0"/>
        <v>0</v>
      </c>
      <c r="Z58" s="11">
        <f t="shared" si="1"/>
        <v>0</v>
      </c>
    </row>
    <row r="59" spans="13:26" x14ac:dyDescent="0.35">
      <c r="M59" s="31">
        <v>43859</v>
      </c>
      <c r="N59" s="11">
        <v>5.7926668383712823E-3</v>
      </c>
      <c r="O59" s="11">
        <v>2.4671348537077167E-2</v>
      </c>
      <c r="P59" s="11">
        <v>1.0719726089763429E-3</v>
      </c>
      <c r="Q59" s="11">
        <v>3.0464015375448385E-2</v>
      </c>
      <c r="R59" s="11">
        <v>9.2300633290788182E-3</v>
      </c>
      <c r="S59" s="11">
        <v>4.0376454842774948E-4</v>
      </c>
      <c r="T59" s="11">
        <f>SUMPRODUCT(P59:Q59,MARK_FE!$B$25:$C$25)</f>
        <v>7.3892769479674044E-3</v>
      </c>
      <c r="U59" s="11">
        <f>SUMPRODUCT(P59:Q59,MARK_FE!$B$35:$C$35)</f>
        <v>8.0473164518025178E-2</v>
      </c>
      <c r="V59" s="11">
        <v>-1.4613758922313454E-2</v>
      </c>
      <c r="W59" s="11">
        <f>_xlfn.NORM.S.INV(0.05)*_xlfn.STDEV.P($T$3:T59)</f>
        <v>-2.1216748537950633E-2</v>
      </c>
      <c r="X59" s="11">
        <f>_xlfn.NORM.S.INV(0.05)*_xlfn.STDEV.P($U$3:U59)</f>
        <v>-6.8545134584880624E-2</v>
      </c>
      <c r="Y59" s="11">
        <f t="shared" si="0"/>
        <v>0</v>
      </c>
      <c r="Z59" s="11">
        <f t="shared" si="1"/>
        <v>1</v>
      </c>
    </row>
    <row r="60" spans="13:26" x14ac:dyDescent="0.35">
      <c r="M60" s="31">
        <v>43860</v>
      </c>
      <c r="N60" s="11">
        <v>-7.3391616262460284E-3</v>
      </c>
      <c r="O60" s="11">
        <v>-6.3335689730110445E-2</v>
      </c>
      <c r="P60" s="11">
        <v>2.3187242313538583E-3</v>
      </c>
      <c r="Q60" s="11">
        <v>-7.0674851356356469E-2</v>
      </c>
      <c r="R60" s="11">
        <v>-5.9967678957321855E-3</v>
      </c>
      <c r="S60" s="11">
        <v>4.3404060086065597E-3</v>
      </c>
      <c r="T60" s="11">
        <f>SUMPRODUCT(P60:Q60,MARK_FE!$B$25:$C$25)</f>
        <v>-1.3369965236148014E-2</v>
      </c>
      <c r="U60" s="11">
        <f>SUMPRODUCT(P60:Q60,MARK_FE!$B$35:$C$35)</f>
        <v>-0.19486991452426139</v>
      </c>
      <c r="V60" s="11">
        <v>2.1928610938837738E-2</v>
      </c>
      <c r="W60" s="11">
        <f>_xlfn.NORM.S.INV(0.05)*_xlfn.STDEV.P($T$3:T60)</f>
        <v>-2.1222069100863931E-2</v>
      </c>
      <c r="X60" s="11">
        <f>_xlfn.NORM.S.INV(0.05)*_xlfn.STDEV.P($U$3:U60)</f>
        <v>-8.0605090788682859E-2</v>
      </c>
      <c r="Y60" s="11">
        <f t="shared" si="0"/>
        <v>1</v>
      </c>
      <c r="Z60" s="11">
        <f t="shared" si="1"/>
        <v>1</v>
      </c>
    </row>
    <row r="61" spans="13:26" x14ac:dyDescent="0.35">
      <c r="M61" s="31">
        <v>43861</v>
      </c>
      <c r="N61" s="11">
        <v>-5.0921358055434482E-3</v>
      </c>
      <c r="O61" s="11">
        <v>-3.7044849055341042E-2</v>
      </c>
      <c r="P61" s="11">
        <v>-1.6345141650920342E-2</v>
      </c>
      <c r="Q61" s="11">
        <v>-4.2136984860884547E-2</v>
      </c>
      <c r="R61" s="11">
        <v>-1.6959922060842139E-2</v>
      </c>
      <c r="S61" s="11">
        <v>-2.1130268921378679E-2</v>
      </c>
      <c r="T61" s="11">
        <f>SUMPRODUCT(P61:Q61,MARK_FE!$B$25:$C$25)</f>
        <v>-2.1888646208104316E-2</v>
      </c>
      <c r="U61" s="11">
        <f>SUMPRODUCT(P61:Q61,MARK_FE!$B$35:$C$35)</f>
        <v>-8.6020567366432044E-2</v>
      </c>
      <c r="V61" s="11">
        <v>-2.8225913813497268E-2</v>
      </c>
      <c r="W61" s="11">
        <f>_xlfn.NORM.S.INV(0.05)*_xlfn.STDEV.P($T$3:T61)</f>
        <v>-2.1530498503642061E-2</v>
      </c>
      <c r="X61" s="11">
        <f>_xlfn.NORM.S.INV(0.05)*_xlfn.STDEV.P($U$3:U61)</f>
        <v>-8.2179398980440327E-2</v>
      </c>
      <c r="Y61" s="11">
        <f t="shared" si="0"/>
        <v>0</v>
      </c>
      <c r="Z61" s="11">
        <f t="shared" si="1"/>
        <v>0</v>
      </c>
    </row>
    <row r="62" spans="13:26" x14ac:dyDescent="0.35">
      <c r="M62" s="31">
        <v>43865</v>
      </c>
      <c r="N62" s="11">
        <v>4.1929006268902978E-3</v>
      </c>
      <c r="O62" s="11">
        <v>3.8475615225039832E-2</v>
      </c>
      <c r="P62" s="11">
        <v>2.5125306260380904E-2</v>
      </c>
      <c r="Q62" s="11">
        <v>4.2668515851930183E-2</v>
      </c>
      <c r="R62" s="11">
        <v>2.1059781842635315E-2</v>
      </c>
      <c r="S62" s="11">
        <v>1.9333451165297132E-2</v>
      </c>
      <c r="T62" s="11">
        <f>SUMPRODUCT(P62:Q62,MARK_FE!$B$25:$C$25)</f>
        <v>2.8895911622963753E-2</v>
      </c>
      <c r="U62" s="11">
        <f>SUMPRODUCT(P62:Q62,MARK_FE!$B$35:$C$35)</f>
        <v>7.2517444416502264E-2</v>
      </c>
      <c r="V62" s="11">
        <v>1.6396182429049527E-2</v>
      </c>
      <c r="W62" s="11">
        <f>_xlfn.NORM.S.INV(0.05)*_xlfn.STDEV.P($T$3:T62)</f>
        <v>-2.2244978964784976E-2</v>
      </c>
      <c r="X62" s="11">
        <f>_xlfn.NORM.S.INV(0.05)*_xlfn.STDEV.P($U$3:U62)</f>
        <v>-8.281074906689441E-2</v>
      </c>
      <c r="Y62" s="11">
        <f t="shared" si="0"/>
        <v>0</v>
      </c>
      <c r="Z62" s="11">
        <f t="shared" si="1"/>
        <v>0</v>
      </c>
    </row>
    <row r="63" spans="13:26" x14ac:dyDescent="0.35">
      <c r="M63" s="31">
        <v>43866</v>
      </c>
      <c r="N63" s="11">
        <v>6.5210413209767729E-3</v>
      </c>
      <c r="O63" s="11">
        <v>1.3335192622405123E-3</v>
      </c>
      <c r="P63" s="11">
        <v>-8.9582756607158639E-3</v>
      </c>
      <c r="Q63" s="11">
        <v>7.8545605832172419E-3</v>
      </c>
      <c r="R63" s="11">
        <v>-5.8824870687505205E-3</v>
      </c>
      <c r="S63" s="11">
        <v>1.6634854785039042E-2</v>
      </c>
      <c r="T63" s="11">
        <f>SUMPRODUCT(P63:Q63,MARK_FE!$B$25:$C$25)</f>
        <v>-5.3446512454811993E-3</v>
      </c>
      <c r="U63" s="11">
        <f>SUMPRODUCT(P63:Q63,MARK_FE!$B$35:$C$35)</f>
        <v>3.6460793974782663E-2</v>
      </c>
      <c r="V63" s="11">
        <v>5.4947030498973357E-2</v>
      </c>
      <c r="W63" s="11">
        <f>_xlfn.NORM.S.INV(0.05)*_xlfn.STDEV.P($T$3:T63)</f>
        <v>-2.2087356140186708E-2</v>
      </c>
      <c r="X63" s="11">
        <f>_xlfn.NORM.S.INV(0.05)*_xlfn.STDEV.P($U$3:U63)</f>
        <v>-8.2412504632470046E-2</v>
      </c>
      <c r="Y63" s="11">
        <f t="shared" si="0"/>
        <v>0</v>
      </c>
      <c r="Z63" s="11">
        <f t="shared" si="1"/>
        <v>0</v>
      </c>
    </row>
    <row r="64" spans="13:26" x14ac:dyDescent="0.35">
      <c r="M64" s="31">
        <v>43867</v>
      </c>
      <c r="N64" s="11">
        <v>-1.2158317693806863E-2</v>
      </c>
      <c r="O64" s="11">
        <v>3.5158007884474062E-3</v>
      </c>
      <c r="P64" s="11">
        <v>-1.6348169581841741E-2</v>
      </c>
      <c r="Q64" s="11">
        <v>-8.642516905359332E-3</v>
      </c>
      <c r="R64" s="11">
        <v>-6.4902533404791359E-3</v>
      </c>
      <c r="S64" s="11">
        <v>3.0311590839112957E-3</v>
      </c>
      <c r="T64" s="11">
        <f>SUMPRODUCT(P64:Q64,MARK_FE!$B$25:$C$25)</f>
        <v>-1.469197462204707E-2</v>
      </c>
      <c r="U64" s="11">
        <f>SUMPRODUCT(P64:Q64,MARK_FE!$B$35:$C$35)</f>
        <v>4.4682810409026122E-3</v>
      </c>
      <c r="V64" s="11">
        <v>1.9231385034946088E-2</v>
      </c>
      <c r="W64" s="11">
        <f>_xlfn.NORM.S.INV(0.05)*_xlfn.STDEV.P($T$3:T64)</f>
        <v>-2.2109101151859416E-2</v>
      </c>
      <c r="X64" s="11">
        <f>_xlfn.NORM.S.INV(0.05)*_xlfn.STDEV.P($U$3:U64)</f>
        <v>-8.1745192787409729E-2</v>
      </c>
      <c r="Y64" s="11">
        <f t="shared" si="0"/>
        <v>0</v>
      </c>
      <c r="Z64" s="11">
        <f t="shared" si="1"/>
        <v>0</v>
      </c>
    </row>
    <row r="65" spans="13:26" x14ac:dyDescent="0.35">
      <c r="M65" s="31">
        <v>43868</v>
      </c>
      <c r="N65" s="11">
        <v>-2.959454446871887E-3</v>
      </c>
      <c r="O65" s="11">
        <v>6.9946689641856054E-3</v>
      </c>
      <c r="P65" s="11">
        <v>1.4207556401743133E-2</v>
      </c>
      <c r="Q65" s="11">
        <v>4.0352145173137557E-3</v>
      </c>
      <c r="R65" s="11">
        <v>-2.1108726286958161E-3</v>
      </c>
      <c r="S65" s="11">
        <v>-9.4819095842443215E-3</v>
      </c>
      <c r="T65" s="11">
        <f>SUMPRODUCT(P65:Q65,MARK_FE!$B$25:$C$25)</f>
        <v>1.2021189838698029E-2</v>
      </c>
      <c r="U65" s="11">
        <f>SUMPRODUCT(P65:Q65,MARK_FE!$B$35:$C$35)</f>
        <v>-1.3272536647501608E-2</v>
      </c>
      <c r="V65" s="11">
        <v>-2.2023374952073745E-2</v>
      </c>
      <c r="W65" s="11">
        <f>_xlfn.NORM.S.INV(0.05)*_xlfn.STDEV.P($T$3:T65)</f>
        <v>-2.2085451758404411E-2</v>
      </c>
      <c r="X65" s="11">
        <f>_xlfn.NORM.S.INV(0.05)*_xlfn.STDEV.P($U$3:U65)</f>
        <v>-8.1174337097754401E-2</v>
      </c>
      <c r="Y65" s="11">
        <f t="shared" si="0"/>
        <v>0</v>
      </c>
      <c r="Z65" s="11">
        <f t="shared" si="1"/>
        <v>0</v>
      </c>
    </row>
    <row r="66" spans="13:26" x14ac:dyDescent="0.35">
      <c r="M66" s="31">
        <v>43871</v>
      </c>
      <c r="N66" s="11">
        <v>2.1454056339696827E-3</v>
      </c>
      <c r="O66" s="11">
        <v>3.4321291830219291E-3</v>
      </c>
      <c r="P66" s="11">
        <v>4.1876312648933354E-3</v>
      </c>
      <c r="Q66" s="11">
        <v>5.577534816991519E-3</v>
      </c>
      <c r="R66" s="11">
        <v>-2.4534243337407296E-3</v>
      </c>
      <c r="S66" s="11">
        <v>5.9716706159182731E-3</v>
      </c>
      <c r="T66" s="11">
        <f>SUMPRODUCT(P66:Q66,MARK_FE!$B$25:$C$25)</f>
        <v>4.4863666678801924E-3</v>
      </c>
      <c r="U66" s="11">
        <f>SUMPRODUCT(P66:Q66,MARK_FE!$B$35:$C$35)</f>
        <v>7.9423889573768912E-3</v>
      </c>
      <c r="V66" s="11">
        <v>2.0306565037019459E-2</v>
      </c>
      <c r="W66" s="11">
        <f>_xlfn.NORM.S.INV(0.05)*_xlfn.STDEV.P($T$3:T66)</f>
        <v>-2.1934728330814907E-2</v>
      </c>
      <c r="X66" s="11">
        <f>_xlfn.NORM.S.INV(0.05)*_xlfn.STDEV.P($U$3:U66)</f>
        <v>-8.0541619983593923E-2</v>
      </c>
      <c r="Y66" s="11">
        <f t="shared" si="0"/>
        <v>0</v>
      </c>
      <c r="Z66" s="11">
        <f t="shared" si="1"/>
        <v>0</v>
      </c>
    </row>
    <row r="67" spans="13:26" x14ac:dyDescent="0.35">
      <c r="M67" s="31">
        <v>43872</v>
      </c>
      <c r="N67" s="11">
        <v>5.9721123634756115E-3</v>
      </c>
      <c r="O67" s="11">
        <v>-2.7937550470657727E-2</v>
      </c>
      <c r="P67" s="11">
        <v>4.4447130431544176E-4</v>
      </c>
      <c r="Q67" s="11">
        <v>-2.1965438107182107E-2</v>
      </c>
      <c r="R67" s="11">
        <v>1.650050624298614E-2</v>
      </c>
      <c r="S67" s="11">
        <v>-1.6411377241590521E-5</v>
      </c>
      <c r="T67" s="11">
        <f>SUMPRODUCT(P67:Q67,MARK_FE!$B$25:$C$25)</f>
        <v>-4.3721458694708408E-3</v>
      </c>
      <c r="U67" s="11">
        <f>SUMPRODUCT(P67:Q67,MARK_FE!$B$35:$C$35)</f>
        <v>-6.0094822680261756E-2</v>
      </c>
      <c r="V67" s="11">
        <v>-2.8119153442786309E-2</v>
      </c>
      <c r="W67" s="11">
        <f>_xlfn.NORM.S.INV(0.05)*_xlfn.STDEV.P($T$3:T67)</f>
        <v>-2.178090281607745E-2</v>
      </c>
      <c r="X67" s="11">
        <f>_xlfn.NORM.S.INV(0.05)*_xlfn.STDEV.P($U$3:U67)</f>
        <v>-8.096912152627124E-2</v>
      </c>
      <c r="Y67" s="11">
        <f t="shared" si="0"/>
        <v>0</v>
      </c>
      <c r="Z67" s="11">
        <f t="shared" si="1"/>
        <v>0</v>
      </c>
    </row>
    <row r="68" spans="13:26" x14ac:dyDescent="0.35">
      <c r="M68" s="31">
        <v>43873</v>
      </c>
      <c r="N68" s="11">
        <v>-5.8601659571230595E-4</v>
      </c>
      <c r="O68" s="11">
        <v>1.7083765292051446E-2</v>
      </c>
      <c r="P68" s="11">
        <v>-1.7777207843667654E-4</v>
      </c>
      <c r="Q68" s="11">
        <v>1.6497748696339104E-2</v>
      </c>
      <c r="R68" s="11">
        <v>6.8822990542059233E-3</v>
      </c>
      <c r="S68" s="11">
        <v>9.3521182521680499E-3</v>
      </c>
      <c r="T68" s="11">
        <f>SUMPRODUCT(P68:Q68,MARK_FE!$B$25:$C$25)</f>
        <v>3.4063387838948983E-3</v>
      </c>
      <c r="U68" s="11">
        <f>SUMPRODUCT(P68:Q68,MARK_FE!$B$35:$C$35)</f>
        <v>4.4870346412043814E-2</v>
      </c>
      <c r="V68" s="11">
        <v>1.355439699840685E-2</v>
      </c>
      <c r="W68" s="11">
        <f>_xlfn.NORM.S.INV(0.05)*_xlfn.STDEV.P($T$3:T68)</f>
        <v>-2.1628572664564208E-2</v>
      </c>
      <c r="X68" s="11">
        <f>_xlfn.NORM.S.INV(0.05)*_xlfn.STDEV.P($U$3:U68)</f>
        <v>-8.07904211504442E-2</v>
      </c>
      <c r="Y68" s="11">
        <f t="shared" si="0"/>
        <v>0</v>
      </c>
      <c r="Z68" s="11">
        <f t="shared" si="1"/>
        <v>0</v>
      </c>
    </row>
    <row r="69" spans="13:26" x14ac:dyDescent="0.35">
      <c r="M69" s="31">
        <v>43874</v>
      </c>
      <c r="N69" s="11">
        <v>-4.8772376076877495E-3</v>
      </c>
      <c r="O69" s="11">
        <v>1.1229200483640176E-2</v>
      </c>
      <c r="P69" s="11">
        <v>1.7970934492951111E-2</v>
      </c>
      <c r="Q69" s="11">
        <v>6.3519628759523394E-3</v>
      </c>
      <c r="R69" s="11">
        <v>-7.3774325830737739E-3</v>
      </c>
      <c r="S69" s="11">
        <v>-4.3445582705847309E-3</v>
      </c>
      <c r="T69" s="11">
        <f>SUMPRODUCT(P69:Q69,MARK_FE!$B$25:$C$25)</f>
        <v>1.5473640228858332E-2</v>
      </c>
      <c r="U69" s="11">
        <f>SUMPRODUCT(P69:Q69,MARK_FE!$B$35:$C$35)</f>
        <v>-1.3417159300906926E-2</v>
      </c>
      <c r="V69" s="11">
        <v>8.1573171092579749E-4</v>
      </c>
      <c r="W69" s="11">
        <f>_xlfn.NORM.S.INV(0.05)*_xlfn.STDEV.P($T$3:T69)</f>
        <v>-2.1696200955453587E-2</v>
      </c>
      <c r="X69" s="11">
        <f>_xlfn.NORM.S.INV(0.05)*_xlfn.STDEV.P($U$3:U69)</f>
        <v>-8.0258194170693992E-2</v>
      </c>
      <c r="Y69" s="11">
        <f t="shared" ref="Y69:Y132" si="12">IF(W69&gt;T70,1,0)</f>
        <v>0</v>
      </c>
      <c r="Z69" s="11">
        <f t="shared" ref="Z69:Z132" si="13">IF(X69&gt;U70,1,0)</f>
        <v>0</v>
      </c>
    </row>
    <row r="70" spans="13:26" x14ac:dyDescent="0.35">
      <c r="M70" s="31">
        <v>43875</v>
      </c>
      <c r="N70" s="11">
        <v>-2.3160568779796165E-3</v>
      </c>
      <c r="O70" s="11">
        <v>4.8675281888800638E-3</v>
      </c>
      <c r="P70" s="11">
        <v>1.5764719510284429E-2</v>
      </c>
      <c r="Q70" s="11">
        <v>2.5514713109006104E-3</v>
      </c>
      <c r="R70" s="11">
        <v>-1.2091368370041407E-4</v>
      </c>
      <c r="S70" s="11">
        <v>-8.5786719012435409E-4</v>
      </c>
      <c r="T70" s="11">
        <f>SUMPRODUCT(P70:Q70,MARK_FE!$B$25:$C$25)</f>
        <v>1.2924763443081399E-2</v>
      </c>
      <c r="U70" s="11">
        <f>SUMPRODUCT(P70:Q70,MARK_FE!$B$35:$C$35)</f>
        <v>-1.9930235901863637E-2</v>
      </c>
      <c r="V70" s="11">
        <v>-2.1117581873142514E-3</v>
      </c>
      <c r="W70" s="11">
        <f>_xlfn.NORM.S.INV(0.05)*_xlfn.STDEV.P($T$3:T70)</f>
        <v>-2.1689371924515387E-2</v>
      </c>
      <c r="X70" s="11">
        <f>_xlfn.NORM.S.INV(0.05)*_xlfn.STDEV.P($U$3:U70)</f>
        <v>-7.9800607763710688E-2</v>
      </c>
      <c r="Y70" s="11">
        <f t="shared" si="12"/>
        <v>0</v>
      </c>
      <c r="Z70" s="11">
        <f t="shared" si="13"/>
        <v>0</v>
      </c>
    </row>
    <row r="71" spans="13:26" x14ac:dyDescent="0.35">
      <c r="M71" s="31">
        <v>43879</v>
      </c>
      <c r="N71" s="11">
        <v>-3.2041315515332325E-3</v>
      </c>
      <c r="O71" s="11">
        <v>1.6760473983026478E-2</v>
      </c>
      <c r="P71" s="11">
        <v>2.4033958348456306E-3</v>
      </c>
      <c r="Q71" s="11">
        <v>1.355634243149322E-2</v>
      </c>
      <c r="R71" s="11">
        <v>-5.6839472816939897E-4</v>
      </c>
      <c r="S71" s="11">
        <v>-5.6588881142772664E-3</v>
      </c>
      <c r="T71" s="11">
        <f>SUMPRODUCT(P71:Q71,MARK_FE!$B$25:$C$25)</f>
        <v>4.8005261904093587E-3</v>
      </c>
      <c r="U71" s="11">
        <f>SUMPRODUCT(P71:Q71,MARK_FE!$B$35:$C$35)</f>
        <v>3.2532545418213724E-2</v>
      </c>
      <c r="V71" s="11">
        <v>-1.4320118127373275E-2</v>
      </c>
      <c r="W71" s="11">
        <f>_xlfn.NORM.S.INV(0.05)*_xlfn.STDEV.P($T$3:T71)</f>
        <v>-2.1551320236036352E-2</v>
      </c>
      <c r="X71" s="11">
        <f>_xlfn.NORM.S.INV(0.05)*_xlfn.STDEV.P($U$3:U71)</f>
        <v>-7.9430710119937228E-2</v>
      </c>
      <c r="Y71" s="11">
        <f t="shared" si="12"/>
        <v>1</v>
      </c>
      <c r="Z71" s="11">
        <f t="shared" si="13"/>
        <v>0</v>
      </c>
    </row>
    <row r="72" spans="13:26" x14ac:dyDescent="0.35">
      <c r="M72" s="31">
        <v>43880</v>
      </c>
      <c r="N72" s="11">
        <v>1.6153914497614353E-5</v>
      </c>
      <c r="O72" s="11">
        <v>-1.4243288231328755E-3</v>
      </c>
      <c r="P72" s="11">
        <v>-3.8274656097499367E-2</v>
      </c>
      <c r="Q72" s="11">
        <v>-1.4081749086353123E-3</v>
      </c>
      <c r="R72" s="11">
        <v>-1.6157752098012526E-3</v>
      </c>
      <c r="S72" s="11">
        <v>3.9549184848756474E-3</v>
      </c>
      <c r="T72" s="11">
        <f>SUMPRODUCT(P72:Q72,MARK_FE!$B$25:$C$25)</f>
        <v>-3.0350852249356762E-2</v>
      </c>
      <c r="U72" s="11">
        <f>SUMPRODUCT(P72:Q72,MARK_FE!$B$35:$C$35)</f>
        <v>6.131837223149738E-2</v>
      </c>
      <c r="V72" s="11">
        <v>1.3433186260210277E-2</v>
      </c>
      <c r="W72" s="11">
        <f>_xlfn.NORM.S.INV(0.05)*_xlfn.STDEV.P($T$3:T72)</f>
        <v>-2.2211346148615262E-2</v>
      </c>
      <c r="X72" s="11">
        <f>_xlfn.NORM.S.INV(0.05)*_xlfn.STDEV.P($U$3:U72)</f>
        <v>-7.9662997613108036E-2</v>
      </c>
      <c r="Y72" s="11">
        <f t="shared" si="12"/>
        <v>0</v>
      </c>
      <c r="Z72" s="11">
        <f t="shared" si="13"/>
        <v>0</v>
      </c>
    </row>
    <row r="73" spans="13:26" x14ac:dyDescent="0.35">
      <c r="M73" s="31">
        <v>43881</v>
      </c>
      <c r="N73" s="11">
        <v>1.2753353519303627E-3</v>
      </c>
      <c r="O73" s="11">
        <v>-1.3470256920698516E-2</v>
      </c>
      <c r="P73" s="11">
        <v>2.6719916450901198E-2</v>
      </c>
      <c r="Q73" s="11">
        <v>-1.2194921568768073E-2</v>
      </c>
      <c r="R73" s="11">
        <v>-2.8315483858142401E-3</v>
      </c>
      <c r="S73" s="11">
        <v>-4.3726612031987138E-3</v>
      </c>
      <c r="T73" s="11">
        <f>SUMPRODUCT(P73:Q73,MARK_FE!$B$25:$C$25)</f>
        <v>1.8355854210449475E-2</v>
      </c>
      <c r="U73" s="11">
        <f>SUMPRODUCT(P73:Q73,MARK_FE!$B$35:$C$35)</f>
        <v>-7.840664947918069E-2</v>
      </c>
      <c r="V73" s="11">
        <v>-6.9947906462747662E-3</v>
      </c>
      <c r="W73" s="11">
        <f>_xlfn.NORM.S.INV(0.05)*_xlfn.STDEV.P($T$3:T73)</f>
        <v>-2.2347387225276859E-2</v>
      </c>
      <c r="X73" s="11">
        <f>_xlfn.NORM.S.INV(0.05)*_xlfn.STDEV.P($U$3:U73)</f>
        <v>-8.0711485534818134E-2</v>
      </c>
      <c r="Y73" s="11">
        <f t="shared" si="12"/>
        <v>0</v>
      </c>
      <c r="Z73" s="11">
        <f t="shared" si="13"/>
        <v>1</v>
      </c>
    </row>
    <row r="74" spans="13:26" x14ac:dyDescent="0.35">
      <c r="M74" s="31">
        <v>43882</v>
      </c>
      <c r="N74" s="11">
        <v>-2.2589025056912745E-4</v>
      </c>
      <c r="O74" s="11">
        <v>-2.0718365396469773E-2</v>
      </c>
      <c r="P74" s="11">
        <v>2.0261622088726439E-2</v>
      </c>
      <c r="Q74" s="11">
        <v>-2.0944255647038782E-2</v>
      </c>
      <c r="R74" s="11">
        <v>6.2515995157922668E-4</v>
      </c>
      <c r="S74" s="11">
        <v>-7.8186609367611026E-3</v>
      </c>
      <c r="T74" s="11">
        <f>SUMPRODUCT(P74:Q74,MARK_FE!$B$25:$C$25)</f>
        <v>1.1405141024095417E-2</v>
      </c>
      <c r="U74" s="11">
        <f>SUMPRODUCT(P74:Q74,MARK_FE!$B$35:$C$35)</f>
        <v>-9.1054077601615782E-2</v>
      </c>
      <c r="V74" s="11">
        <v>-2.218541664316967E-2</v>
      </c>
      <c r="W74" s="11">
        <f>_xlfn.NORM.S.INV(0.05)*_xlfn.STDEV.P($T$3:T74)</f>
        <v>-2.2299822757622892E-2</v>
      </c>
      <c r="X74" s="11">
        <f>_xlfn.NORM.S.INV(0.05)*_xlfn.STDEV.P($U$3:U74)</f>
        <v>-8.2177896994115693E-2</v>
      </c>
      <c r="Y74" s="11">
        <f t="shared" si="12"/>
        <v>1</v>
      </c>
      <c r="Z74" s="11">
        <f t="shared" si="13"/>
        <v>0</v>
      </c>
    </row>
    <row r="75" spans="13:26" x14ac:dyDescent="0.35">
      <c r="M75" s="31">
        <v>43885</v>
      </c>
      <c r="N75" s="11">
        <v>1.1136723090921244E-2</v>
      </c>
      <c r="O75" s="11">
        <v>-4.6053366092432074E-2</v>
      </c>
      <c r="P75" s="11">
        <v>-3.4411619282469941E-2</v>
      </c>
      <c r="Q75" s="11">
        <v>-3.4916643001510921E-2</v>
      </c>
      <c r="R75" s="11">
        <v>-2.2218516803410505E-2</v>
      </c>
      <c r="S75" s="11">
        <v>-3.6230519781984896E-2</v>
      </c>
      <c r="T75" s="11">
        <f>SUMPRODUCT(P75:Q75,MARK_FE!$B$25:$C$25)</f>
        <v>-3.4520165277620384E-2</v>
      </c>
      <c r="U75" s="11">
        <f>SUMPRODUCT(P75:Q75,MARK_FE!$B$35:$C$35)</f>
        <v>-3.5775916604462693E-2</v>
      </c>
      <c r="V75" s="11">
        <v>-6.0071269889394527E-2</v>
      </c>
      <c r="W75" s="11">
        <f>_xlfn.NORM.S.INV(0.05)*_xlfn.STDEV.P($T$3:T75)</f>
        <v>-2.3118232530271548E-2</v>
      </c>
      <c r="X75" s="11">
        <f>_xlfn.NORM.S.INV(0.05)*_xlfn.STDEV.P($U$3:U75)</f>
        <v>-8.193056883495814E-2</v>
      </c>
      <c r="Y75" s="11">
        <f t="shared" si="12"/>
        <v>0</v>
      </c>
      <c r="Z75" s="11">
        <f t="shared" si="13"/>
        <v>0</v>
      </c>
    </row>
    <row r="76" spans="13:26" x14ac:dyDescent="0.35">
      <c r="M76" s="31">
        <v>43886</v>
      </c>
      <c r="N76" s="11">
        <v>6.0774986205543047E-3</v>
      </c>
      <c r="O76" s="11">
        <v>-1.9875352738175658E-2</v>
      </c>
      <c r="P76" s="11">
        <v>-6.5307536819772423E-3</v>
      </c>
      <c r="Q76" s="11">
        <v>-1.3797854117621442E-2</v>
      </c>
      <c r="R76" s="11">
        <v>-1.7784426366596353E-2</v>
      </c>
      <c r="S76" s="11">
        <v>-3.1957911921397388E-2</v>
      </c>
      <c r="T76" s="11">
        <f>SUMPRODUCT(P76:Q76,MARK_FE!$B$25:$C$25)</f>
        <v>-8.0926895255909251E-3</v>
      </c>
      <c r="U76" s="11">
        <f>SUMPRODUCT(P76:Q76,MARK_FE!$B$35:$C$35)</f>
        <v>-2.6162476488638675E-2</v>
      </c>
      <c r="V76" s="11">
        <v>-5.6073416876661883E-2</v>
      </c>
      <c r="W76" s="11">
        <f>_xlfn.NORM.S.INV(0.05)*_xlfn.STDEV.P($T$3:T76)</f>
        <v>-2.3009042489963424E-2</v>
      </c>
      <c r="X76" s="11">
        <f>_xlfn.NORM.S.INV(0.05)*_xlfn.STDEV.P($U$3:U76)</f>
        <v>-8.1543230025446611E-2</v>
      </c>
      <c r="Y76" s="11">
        <f t="shared" si="12"/>
        <v>0</v>
      </c>
      <c r="Z76" s="11">
        <f t="shared" si="13"/>
        <v>0</v>
      </c>
    </row>
    <row r="77" spans="13:26" x14ac:dyDescent="0.35">
      <c r="M77" s="31">
        <v>43887</v>
      </c>
      <c r="N77" s="11">
        <v>1.082740276403529E-2</v>
      </c>
      <c r="O77" s="11">
        <v>2.1828726534974256E-3</v>
      </c>
      <c r="P77" s="11">
        <v>-7.1087087708756602E-3</v>
      </c>
      <c r="Q77" s="11">
        <v>1.3010275417532914E-2</v>
      </c>
      <c r="R77" s="11">
        <v>-7.1902336616975482E-3</v>
      </c>
      <c r="S77" s="11">
        <v>-4.580760699971217E-3</v>
      </c>
      <c r="T77" s="11">
        <f>SUMPRODUCT(P77:Q77,MARK_FE!$B$25:$C$25)</f>
        <v>-2.7844858130039321E-3</v>
      </c>
      <c r="U77" s="11">
        <f>SUMPRODUCT(P77:Q77,MARK_FE!$B$35:$C$35)</f>
        <v>4.7241760750800749E-2</v>
      </c>
      <c r="V77" s="11">
        <v>-1.4086778190040318E-4</v>
      </c>
      <c r="W77" s="11">
        <f>_xlfn.NORM.S.INV(0.05)*_xlfn.STDEV.P($T$3:T77)</f>
        <v>-2.2859511902195342E-2</v>
      </c>
      <c r="X77" s="11">
        <f>_xlfn.NORM.S.INV(0.05)*_xlfn.STDEV.P($U$3:U77)</f>
        <v>-8.1465778010320844E-2</v>
      </c>
      <c r="Y77" s="11">
        <f t="shared" si="12"/>
        <v>0</v>
      </c>
      <c r="Z77" s="11">
        <f t="shared" si="13"/>
        <v>1</v>
      </c>
    </row>
    <row r="78" spans="13:26" x14ac:dyDescent="0.35">
      <c r="M78" s="31">
        <v>43888</v>
      </c>
      <c r="N78" s="11">
        <v>-1.669829610014429E-3</v>
      </c>
      <c r="O78" s="11">
        <v>-3.8511010679813905E-2</v>
      </c>
      <c r="P78" s="11">
        <v>-1.3104855196210342E-2</v>
      </c>
      <c r="Q78" s="11">
        <v>-4.0180840289828164E-2</v>
      </c>
      <c r="R78" s="11">
        <v>-2.6793074685935961E-2</v>
      </c>
      <c r="S78" s="11">
        <v>-4.5184228318116644E-2</v>
      </c>
      <c r="T78" s="11">
        <f>SUMPRODUCT(P78:Q78,MARK_FE!$B$25:$C$25)</f>
        <v>-1.8924363539791191E-2</v>
      </c>
      <c r="U78" s="11">
        <f>SUMPRODUCT(P78:Q78,MARK_FE!$B$35:$C$35)</f>
        <v>-8.62493285363648E-2</v>
      </c>
      <c r="V78" s="11">
        <v>-7.6475892943241364E-2</v>
      </c>
      <c r="W78" s="11">
        <f>_xlfn.NORM.S.INV(0.05)*_xlfn.STDEV.P($T$3:T78)</f>
        <v>-2.2971251864713327E-2</v>
      </c>
      <c r="X78" s="11">
        <f>_xlfn.NORM.S.INV(0.05)*_xlfn.STDEV.P($U$3:U78)</f>
        <v>-8.2587617098493105E-2</v>
      </c>
      <c r="Y78" s="11">
        <f t="shared" si="12"/>
        <v>0</v>
      </c>
      <c r="Z78" s="11">
        <f t="shared" si="13"/>
        <v>0</v>
      </c>
    </row>
    <row r="79" spans="13:26" x14ac:dyDescent="0.35">
      <c r="M79" s="31">
        <v>43889</v>
      </c>
      <c r="N79" s="11">
        <v>3.697093864255829E-3</v>
      </c>
      <c r="O79" s="11">
        <v>1.4232886346907945E-2</v>
      </c>
      <c r="P79" s="11">
        <v>-2.5331095460709514E-3</v>
      </c>
      <c r="Q79" s="11">
        <v>1.7929980211163838E-2</v>
      </c>
      <c r="R79" s="11">
        <v>-6.8276491812603105E-3</v>
      </c>
      <c r="S79" s="11">
        <v>-1.396307076868874E-2</v>
      </c>
      <c r="T79" s="11">
        <f>SUMPRODUCT(P79:Q79,MARK_FE!$B$25:$C$25)</f>
        <v>1.8650728715187835E-3</v>
      </c>
      <c r="U79" s="11">
        <f>SUMPRODUCT(P79:Q79,MARK_FE!$B$35:$C$35)</f>
        <v>5.2746944643279857E-2</v>
      </c>
      <c r="V79" s="11">
        <v>-2.6103647903664848E-2</v>
      </c>
      <c r="W79" s="11">
        <f>_xlfn.NORM.S.INV(0.05)*_xlfn.STDEV.P($T$3:T79)</f>
        <v>-2.2826552638508659E-2</v>
      </c>
      <c r="X79" s="11">
        <f>_xlfn.NORM.S.INV(0.05)*_xlfn.STDEV.P($U$3:U79)</f>
        <v>-8.262484129644157E-2</v>
      </c>
      <c r="Y79" s="11">
        <f t="shared" si="12"/>
        <v>0</v>
      </c>
      <c r="Z79" s="11">
        <f t="shared" si="13"/>
        <v>0</v>
      </c>
    </row>
    <row r="80" spans="13:26" x14ac:dyDescent="0.35">
      <c r="M80" s="31">
        <v>43892</v>
      </c>
      <c r="N80" s="11">
        <v>1.2387399747943338E-2</v>
      </c>
      <c r="O80" s="11">
        <v>2.0416748729622316E-2</v>
      </c>
      <c r="P80" s="11">
        <v>4.1169887172062276E-2</v>
      </c>
      <c r="Q80" s="11">
        <v>3.2804148477565472E-2</v>
      </c>
      <c r="R80" s="11">
        <v>2.0192662849293493E-2</v>
      </c>
      <c r="S80" s="11">
        <v>4.9670328483372654E-2</v>
      </c>
      <c r="T80" s="11">
        <f>SUMPRODUCT(P80:Q80,MARK_FE!$B$25:$C$25)</f>
        <v>3.937181829425377E-2</v>
      </c>
      <c r="U80" s="11">
        <f>SUMPRODUCT(P80:Q80,MARK_FE!$B$35:$C$35)</f>
        <v>1.8570245873893762E-2</v>
      </c>
      <c r="V80" s="11">
        <v>9.9825160822935813E-2</v>
      </c>
      <c r="W80" s="11">
        <f>_xlfn.NORM.S.INV(0.05)*_xlfn.STDEV.P($T$3:T80)</f>
        <v>-2.3858568789746296E-2</v>
      </c>
      <c r="X80" s="11">
        <f>_xlfn.NORM.S.INV(0.05)*_xlfn.STDEV.P($U$3:U80)</f>
        <v>-8.2156665005423818E-2</v>
      </c>
      <c r="Y80" s="11">
        <f t="shared" si="12"/>
        <v>0</v>
      </c>
      <c r="Z80" s="11">
        <f t="shared" si="13"/>
        <v>1</v>
      </c>
    </row>
    <row r="81" spans="13:26" x14ac:dyDescent="0.35">
      <c r="M81" s="31">
        <v>43893</v>
      </c>
      <c r="N81" s="11">
        <v>1.9335200149504673E-2</v>
      </c>
      <c r="O81" s="11">
        <v>-5.5201955812742474E-2</v>
      </c>
      <c r="P81" s="11">
        <v>7.1025619288027746E-3</v>
      </c>
      <c r="Q81" s="11">
        <v>-3.586675566323802E-2</v>
      </c>
      <c r="R81" s="11">
        <v>7.2073460162464425E-3</v>
      </c>
      <c r="S81" s="11">
        <v>-2.9872964295667694E-2</v>
      </c>
      <c r="T81" s="11">
        <f>SUMPRODUCT(P81:Q81,MARK_FE!$B$25:$C$25)</f>
        <v>-2.1329396191648881E-3</v>
      </c>
      <c r="U81" s="11">
        <f>SUMPRODUCT(P81:Q81,MARK_FE!$B$35:$C$35)</f>
        <v>-0.10897698583976571</v>
      </c>
      <c r="V81" s="11">
        <v>-9.2963331419004674E-2</v>
      </c>
      <c r="W81" s="11">
        <f>_xlfn.NORM.S.INV(0.05)*_xlfn.STDEV.P($T$3:T81)</f>
        <v>-2.3709911791681644E-2</v>
      </c>
      <c r="X81" s="11">
        <f>_xlfn.NORM.S.INV(0.05)*_xlfn.STDEV.P($U$3:U81)</f>
        <v>-8.4119695239967915E-2</v>
      </c>
      <c r="Y81" s="11">
        <f t="shared" si="12"/>
        <v>0</v>
      </c>
      <c r="Z81" s="11">
        <f t="shared" si="13"/>
        <v>0</v>
      </c>
    </row>
    <row r="82" spans="13:26" x14ac:dyDescent="0.35">
      <c r="M82" s="31">
        <v>43894</v>
      </c>
      <c r="N82" s="11">
        <v>-3.9265905622764405E-3</v>
      </c>
      <c r="O82" s="11">
        <v>3.1089468512341956E-2</v>
      </c>
      <c r="P82" s="11">
        <v>1.2522811230005858E-2</v>
      </c>
      <c r="Q82" s="11">
        <v>2.7162877950065546E-2</v>
      </c>
      <c r="R82" s="11">
        <v>2.1718230620561024E-2</v>
      </c>
      <c r="S82" s="11">
        <v>4.428142888327502E-2</v>
      </c>
      <c r="T82" s="11">
        <f>SUMPRODUCT(P82:Q82,MARK_FE!$B$25:$C$25)</f>
        <v>1.5669436925558115E-2</v>
      </c>
      <c r="U82" s="11">
        <f>SUMPRODUCT(P82:Q82,MARK_FE!$B$35:$C$35)</f>
        <v>5.2072248349318652E-2</v>
      </c>
      <c r="V82" s="11">
        <v>8.2671627074628315E-2</v>
      </c>
      <c r="W82" s="11">
        <f>_xlfn.NORM.S.INV(0.05)*_xlfn.STDEV.P($T$3:T82)</f>
        <v>-2.3738332713781153E-2</v>
      </c>
      <c r="X82" s="11">
        <f>_xlfn.NORM.S.INV(0.05)*_xlfn.STDEV.P($U$3:U82)</f>
        <v>-8.4132447626227611E-2</v>
      </c>
      <c r="Y82" s="11">
        <f t="shared" si="12"/>
        <v>1</v>
      </c>
      <c r="Z82" s="11">
        <f t="shared" si="13"/>
        <v>1</v>
      </c>
    </row>
    <row r="83" spans="13:26" x14ac:dyDescent="0.35">
      <c r="M83" s="31">
        <v>43895</v>
      </c>
      <c r="N83" s="11">
        <v>-2.1282311229032874E-2</v>
      </c>
      <c r="O83" s="11">
        <v>-3.4970252803030295E-2</v>
      </c>
      <c r="P83" s="11">
        <v>-2.0495027865261993E-2</v>
      </c>
      <c r="Q83" s="11">
        <v>-5.6252564032063225E-2</v>
      </c>
      <c r="R83" s="11">
        <v>-2.4722122682663421E-2</v>
      </c>
      <c r="S83" s="11">
        <v>-3.6446097665541605E-2</v>
      </c>
      <c r="T83" s="11">
        <f>SUMPRODUCT(P83:Q83,MARK_FE!$B$25:$C$25)</f>
        <v>-2.8180483421139206E-2</v>
      </c>
      <c r="U83" s="11">
        <f>SUMPRODUCT(P83:Q83,MARK_FE!$B$35:$C$35)</f>
        <v>-0.11709229447694672</v>
      </c>
      <c r="V83" s="11">
        <v>-5.6393878026401806E-2</v>
      </c>
      <c r="W83" s="11">
        <f>_xlfn.NORM.S.INV(0.05)*_xlfn.STDEV.P($T$3:T83)</f>
        <v>-2.4141406011584796E-2</v>
      </c>
      <c r="X83" s="11">
        <f>_xlfn.NORM.S.INV(0.05)*_xlfn.STDEV.P($U$3:U83)</f>
        <v>-8.6302594934942023E-2</v>
      </c>
      <c r="Y83" s="11">
        <f t="shared" si="12"/>
        <v>0</v>
      </c>
      <c r="Z83" s="11">
        <f t="shared" si="13"/>
        <v>0</v>
      </c>
    </row>
    <row r="84" spans="13:26" x14ac:dyDescent="0.35">
      <c r="M84" s="31">
        <v>43896</v>
      </c>
      <c r="N84" s="11">
        <v>1.2870760817693718E-2</v>
      </c>
      <c r="O84" s="11">
        <v>-2.2280188084052206E-2</v>
      </c>
      <c r="P84" s="11">
        <v>5.2185160340106191E-4</v>
      </c>
      <c r="Q84" s="11">
        <v>-9.4094272663585807E-3</v>
      </c>
      <c r="R84" s="11">
        <v>-2.2837169624000564E-2</v>
      </c>
      <c r="S84" s="11">
        <v>-9.8681103520018507E-3</v>
      </c>
      <c r="T84" s="11">
        <f>SUMPRODUCT(P84:Q84,MARK_FE!$B$25:$C$25)</f>
        <v>-1.6127026905668992E-3</v>
      </c>
      <c r="U84" s="11">
        <f>SUMPRODUCT(P84:Q84,MARK_FE!$B$35:$C$35)</f>
        <v>-2.6307021289352903E-2</v>
      </c>
      <c r="V84" s="11">
        <v>1.2198121128585742E-2</v>
      </c>
      <c r="W84" s="11">
        <f>_xlfn.NORM.S.INV(0.05)*_xlfn.STDEV.P($T$3:T84)</f>
        <v>-2.3994890534777158E-2</v>
      </c>
      <c r="X84" s="11">
        <f>_xlfn.NORM.S.INV(0.05)*_xlfn.STDEV.P($U$3:U84)</f>
        <v>-8.5898123501317272E-2</v>
      </c>
      <c r="Y84" s="11">
        <f t="shared" si="12"/>
        <v>1</v>
      </c>
      <c r="Z84" s="11">
        <f t="shared" si="13"/>
        <v>1</v>
      </c>
    </row>
    <row r="85" spans="13:26" x14ac:dyDescent="0.35">
      <c r="M85" s="31">
        <v>43899</v>
      </c>
      <c r="N85" s="11">
        <v>1.403068031237658E-2</v>
      </c>
      <c r="O85" s="11">
        <v>-6.6141196344281658E-2</v>
      </c>
      <c r="P85" s="11">
        <v>-2.9652781514371066E-2</v>
      </c>
      <c r="Q85" s="11">
        <v>-5.2110516031905002E-2</v>
      </c>
      <c r="R85" s="11">
        <v>-6.6380943613174356E-2</v>
      </c>
      <c r="S85" s="11">
        <v>-8.105520648507622E-2</v>
      </c>
      <c r="T85" s="11">
        <f>SUMPRODUCT(P85:Q85,MARK_FE!$B$25:$C$25)</f>
        <v>-3.4479677856307615E-2</v>
      </c>
      <c r="U85" s="11">
        <f>SUMPRODUCT(P85:Q85,MARK_FE!$B$35:$C$35)</f>
        <v>-9.0321272725988125E-2</v>
      </c>
      <c r="V85" s="11">
        <v>-0.10602275999433514</v>
      </c>
      <c r="W85" s="11">
        <f>_xlfn.NORM.S.INV(0.05)*_xlfn.STDEV.P($T$3:T85)</f>
        <v>-2.4624536294955906E-2</v>
      </c>
      <c r="X85" s="11">
        <f>_xlfn.NORM.S.INV(0.05)*_xlfn.STDEV.P($U$3:U85)</f>
        <v>-8.6866587340309692E-2</v>
      </c>
      <c r="Y85" s="11">
        <f t="shared" si="12"/>
        <v>0</v>
      </c>
      <c r="Z85" s="11">
        <f t="shared" si="13"/>
        <v>0</v>
      </c>
    </row>
    <row r="86" spans="13:26" x14ac:dyDescent="0.35">
      <c r="M86" s="31">
        <v>43900</v>
      </c>
      <c r="N86" s="11">
        <v>1.7652903383252826E-2</v>
      </c>
      <c r="O86" s="11">
        <v>4.9997481142792781E-2</v>
      </c>
      <c r="P86" s="11">
        <v>5.3029552091743003E-2</v>
      </c>
      <c r="Q86" s="11">
        <v>6.7650384526045354E-2</v>
      </c>
      <c r="R86" s="11">
        <v>2.1327129279909783E-2</v>
      </c>
      <c r="S86" s="11">
        <v>4.7775003351161492E-2</v>
      </c>
      <c r="T86" s="11">
        <f>SUMPRODUCT(P86:Q86,MARK_FE!$B$25:$C$25)</f>
        <v>5.6172043714756051E-2</v>
      </c>
      <c r="U86" s="11">
        <f>SUMPRODUCT(P86:Q86,MARK_FE!$B$35:$C$35)</f>
        <v>9.2527028711855849E-2</v>
      </c>
      <c r="V86" s="11">
        <v>9.2774790859706746E-2</v>
      </c>
      <c r="W86" s="11">
        <f>_xlfn.NORM.S.INV(0.05)*_xlfn.STDEV.P($T$3:T86)</f>
        <v>-2.6499946283340271E-2</v>
      </c>
      <c r="X86" s="11">
        <f>_xlfn.NORM.S.INV(0.05)*_xlfn.STDEV.P($U$3:U86)</f>
        <v>-8.7986072070427301E-2</v>
      </c>
      <c r="Y86" s="11">
        <f t="shared" si="12"/>
        <v>0</v>
      </c>
      <c r="Z86" s="11">
        <f t="shared" si="13"/>
        <v>0</v>
      </c>
    </row>
    <row r="87" spans="13:26" x14ac:dyDescent="0.35">
      <c r="M87" s="31">
        <v>43901</v>
      </c>
      <c r="N87" s="11">
        <v>4.6012865174764078E-2</v>
      </c>
      <c r="O87" s="11">
        <v>-4.5641172439717846E-2</v>
      </c>
      <c r="P87" s="11">
        <v>6.0975974304160784E-3</v>
      </c>
      <c r="Q87" s="11">
        <v>3.7169273504634331E-4</v>
      </c>
      <c r="R87" s="11">
        <v>-2.2670842474524774E-2</v>
      </c>
      <c r="S87" s="11">
        <v>-6.0339396078969466E-2</v>
      </c>
      <c r="T87" s="11">
        <f>SUMPRODUCT(P87:Q87,MARK_FE!$B$25:$C$25)</f>
        <v>4.8669145934282796E-3</v>
      </c>
      <c r="U87" s="11">
        <f>SUMPRODUCT(P87:Q87,MARK_FE!$B$35:$C$35)</f>
        <v>-9.3706591035800958E-3</v>
      </c>
      <c r="V87" s="11">
        <v>-0.12443063091272766</v>
      </c>
      <c r="W87" s="11">
        <f>_xlfn.NORM.S.INV(0.05)*_xlfn.STDEV.P($T$3:T87)</f>
        <v>-2.6358131945092608E-2</v>
      </c>
      <c r="X87" s="11">
        <f>_xlfn.NORM.S.INV(0.05)*_xlfn.STDEV.P($U$3:U87)</f>
        <v>-8.7479357351213358E-2</v>
      </c>
      <c r="Y87" s="11">
        <f t="shared" si="12"/>
        <v>1</v>
      </c>
      <c r="Z87" s="11">
        <f t="shared" si="13"/>
        <v>1</v>
      </c>
    </row>
    <row r="88" spans="13:26" x14ac:dyDescent="0.35">
      <c r="M88" s="31">
        <v>43902</v>
      </c>
      <c r="N88" s="11">
        <v>-4.0343304580639384E-3</v>
      </c>
      <c r="O88" s="11">
        <v>-9.7209326323671269E-2</v>
      </c>
      <c r="P88" s="11">
        <v>-6.3076107334857731E-2</v>
      </c>
      <c r="Q88" s="11">
        <v>-0.10124365678173514</v>
      </c>
      <c r="R88" s="11">
        <v>-5.4234754070899831E-2</v>
      </c>
      <c r="S88" s="11">
        <v>-0.10523218530824884</v>
      </c>
      <c r="T88" s="11">
        <f>SUMPRODUCT(P88:Q88,MARK_FE!$B$25:$C$25)</f>
        <v>-7.1279552996840079E-2</v>
      </c>
      <c r="U88" s="11">
        <f>SUMPRODUCT(P88:Q88,MARK_FE!$B$35:$C$35)</f>
        <v>-0.16618390907589964</v>
      </c>
      <c r="V88" s="11">
        <v>-0.1920018652825207</v>
      </c>
      <c r="W88" s="11">
        <f>_xlfn.NORM.S.INV(0.05)*_xlfn.STDEV.P($T$3:T88)</f>
        <v>-2.9062261771347644E-2</v>
      </c>
      <c r="X88" s="11">
        <f>_xlfn.NORM.S.INV(0.05)*_xlfn.STDEV.P($U$3:U88)</f>
        <v>-9.1707860637959077E-2</v>
      </c>
      <c r="Y88" s="11">
        <f t="shared" si="12"/>
        <v>0</v>
      </c>
      <c r="Z88" s="11">
        <f t="shared" si="13"/>
        <v>0</v>
      </c>
    </row>
    <row r="89" spans="13:26" x14ac:dyDescent="0.35">
      <c r="M89" s="31">
        <v>43903</v>
      </c>
      <c r="N89" s="11">
        <v>8.8211425762195067E-3</v>
      </c>
      <c r="O89" s="11">
        <v>9.7444225887362734E-2</v>
      </c>
      <c r="P89" s="11">
        <v>1.3399051583707727E-2</v>
      </c>
      <c r="Q89" s="11">
        <v>0.10626536846358217</v>
      </c>
      <c r="R89" s="11">
        <v>3.8771388253270041E-2</v>
      </c>
      <c r="S89" s="11">
        <v>8.9501835849032138E-2</v>
      </c>
      <c r="T89" s="11">
        <f>SUMPRODUCT(P89:Q89,MARK_FE!$B$25:$C$25)</f>
        <v>3.3359038415264983E-2</v>
      </c>
      <c r="U89" s="11">
        <f>SUMPRODUCT(P89:Q89,MARK_FE!$B$35:$C$35)</f>
        <v>0.26427294650321098</v>
      </c>
      <c r="V89" s="11">
        <v>0.17581725597968473</v>
      </c>
      <c r="W89" s="11">
        <f>_xlfn.NORM.S.INV(0.05)*_xlfn.STDEV.P($T$3:T89)</f>
        <v>-2.9510257556157219E-2</v>
      </c>
      <c r="X89" s="11">
        <f>_xlfn.NORM.S.INV(0.05)*_xlfn.STDEV.P($U$3:U89)</f>
        <v>-0.10252355092598052</v>
      </c>
      <c r="Y89" s="11">
        <f t="shared" si="12"/>
        <v>1</v>
      </c>
      <c r="Z89" s="11">
        <f t="shared" si="13"/>
        <v>1</v>
      </c>
    </row>
    <row r="90" spans="13:26" x14ac:dyDescent="0.35">
      <c r="M90" s="31">
        <v>43907</v>
      </c>
      <c r="N90" s="11">
        <v>4.3304556007534481E-2</v>
      </c>
      <c r="O90" s="11">
        <v>-0.13068301592470533</v>
      </c>
      <c r="P90" s="11">
        <v>-4.4266280856065973E-2</v>
      </c>
      <c r="Q90" s="11">
        <v>-8.737845991717072E-2</v>
      </c>
      <c r="R90" s="11">
        <v>-3.2617843850916518E-2</v>
      </c>
      <c r="S90" s="11">
        <v>-8.7769344817640371E-2</v>
      </c>
      <c r="T90" s="11">
        <f>SUMPRODUCT(P90:Q90,MARK_FE!$B$25:$C$25)</f>
        <v>-5.3532487972393177E-2</v>
      </c>
      <c r="U90" s="11">
        <f>SUMPRODUCT(P90:Q90,MARK_FE!$B$35:$C$35)</f>
        <v>-0.16073176202204004</v>
      </c>
      <c r="V90" s="11">
        <v>-0.18160697492710814</v>
      </c>
      <c r="W90" s="11">
        <f>_xlfn.NORM.S.INV(0.05)*_xlfn.STDEV.P($T$3:T90)</f>
        <v>-3.0767251140708916E-2</v>
      </c>
      <c r="X90" s="11">
        <f>_xlfn.NORM.S.INV(0.05)*_xlfn.STDEV.P($U$3:U90)</f>
        <v>-0.10572010057526623</v>
      </c>
      <c r="Y90" s="11">
        <f t="shared" si="12"/>
        <v>0</v>
      </c>
      <c r="Z90" s="11">
        <f t="shared" si="13"/>
        <v>0</v>
      </c>
    </row>
    <row r="91" spans="13:26" x14ac:dyDescent="0.35">
      <c r="M91" s="31">
        <v>43908</v>
      </c>
      <c r="N91" s="11">
        <v>-1.0117915927364626E-2</v>
      </c>
      <c r="O91" s="11">
        <v>-1.6600630623688318E-2</v>
      </c>
      <c r="P91" s="11">
        <v>1.7833029775375844E-2</v>
      </c>
      <c r="Q91" s="11">
        <v>-2.6718546551052932E-2</v>
      </c>
      <c r="R91" s="11">
        <v>-3.6749516722443774E-2</v>
      </c>
      <c r="S91" s="11">
        <v>-6.5097422065949928E-2</v>
      </c>
      <c r="T91" s="11">
        <f>SUMPRODUCT(P91:Q91,MARK_FE!$B$25:$C$25)</f>
        <v>8.2574494500474646E-3</v>
      </c>
      <c r="U91" s="11">
        <f>SUMPRODUCT(P91:Q91,MARK_FE!$B$35:$C$35)</f>
        <v>-0.10252091397230509</v>
      </c>
      <c r="V91" s="11">
        <v>-0.11333002153059785</v>
      </c>
      <c r="W91" s="11">
        <f>_xlfn.NORM.S.INV(0.05)*_xlfn.STDEV.P($T$3:T91)</f>
        <v>-3.0636418498080228E-2</v>
      </c>
      <c r="X91" s="11">
        <f>_xlfn.NORM.S.INV(0.05)*_xlfn.STDEV.P($U$3:U91)</f>
        <v>-0.10656374790727455</v>
      </c>
      <c r="Y91" s="11">
        <f t="shared" si="12"/>
        <v>0</v>
      </c>
      <c r="Z91" s="11">
        <f t="shared" si="13"/>
        <v>0</v>
      </c>
    </row>
    <row r="92" spans="13:26" x14ac:dyDescent="0.35">
      <c r="M92" s="31">
        <v>43909</v>
      </c>
      <c r="N92" s="11">
        <v>5.0181580752478722E-2</v>
      </c>
      <c r="O92" s="11">
        <v>4.1126777940233235E-2</v>
      </c>
      <c r="P92" s="11">
        <v>-2.6963835271496123E-2</v>
      </c>
      <c r="Q92" s="11">
        <v>9.1308358692711949E-2</v>
      </c>
      <c r="R92" s="11">
        <v>-1.1011129234339216E-2</v>
      </c>
      <c r="S92" s="11">
        <v>9.4168162492671795E-3</v>
      </c>
      <c r="T92" s="11">
        <f>SUMPRODUCT(P92:Q92,MARK_FE!$B$25:$C$25)</f>
        <v>-1.5433005353265514E-3</v>
      </c>
      <c r="U92" s="11">
        <f>SUMPRODUCT(P92:Q92,MARK_FE!$B$35:$C$35)</f>
        <v>0.29254281641209284</v>
      </c>
      <c r="V92" s="11">
        <v>4.4173984387693987E-2</v>
      </c>
      <c r="W92" s="11">
        <f>_xlfn.NORM.S.INV(0.05)*_xlfn.STDEV.P($T$3:T92)</f>
        <v>-3.046591643148288E-2</v>
      </c>
      <c r="X92" s="11">
        <f>_xlfn.NORM.S.INV(0.05)*_xlfn.STDEV.P($U$3:U92)</f>
        <v>-0.11758297135110123</v>
      </c>
      <c r="Y92" s="11">
        <f t="shared" si="12"/>
        <v>1</v>
      </c>
      <c r="Z92" s="11">
        <f t="shared" si="13"/>
        <v>0</v>
      </c>
    </row>
    <row r="93" spans="13:26" x14ac:dyDescent="0.35">
      <c r="M93" s="31">
        <v>43910</v>
      </c>
      <c r="N93" s="11">
        <v>3.5929509057748339E-2</v>
      </c>
      <c r="O93" s="11">
        <v>-2.2453621044236899E-2</v>
      </c>
      <c r="P93" s="11">
        <v>-4.4400691062026106E-2</v>
      </c>
      <c r="Q93" s="11">
        <v>1.3475888013511466E-2</v>
      </c>
      <c r="R93" s="11">
        <v>-2.5187259650267673E-2</v>
      </c>
      <c r="S93" s="11">
        <v>-4.6528095195053153E-2</v>
      </c>
      <c r="T93" s="11">
        <f>SUMPRODUCT(P93:Q93,MARK_FE!$B$25:$C$25)</f>
        <v>-3.1961134988130975E-2</v>
      </c>
      <c r="U93" s="11">
        <f>SUMPRODUCT(P93:Q93,MARK_FE!$B$35:$C$35)</f>
        <v>0.11195010764659998</v>
      </c>
      <c r="V93" s="11">
        <v>-8.2838501928803376E-2</v>
      </c>
      <c r="W93" s="11">
        <f>_xlfn.NORM.S.INV(0.05)*_xlfn.STDEV.P($T$3:T93)</f>
        <v>-3.0761187227158728E-2</v>
      </c>
      <c r="X93" s="11">
        <f>_xlfn.NORM.S.INV(0.05)*_xlfn.STDEV.P($U$3:U93)</f>
        <v>-0.11849179177613382</v>
      </c>
      <c r="Y93" s="11">
        <f t="shared" si="12"/>
        <v>0</v>
      </c>
      <c r="Z93" s="11">
        <f t="shared" si="13"/>
        <v>0</v>
      </c>
    </row>
    <row r="94" spans="13:26" x14ac:dyDescent="0.35">
      <c r="M94" s="31">
        <v>43913</v>
      </c>
      <c r="N94" s="11">
        <v>7.7520414214644799E-3</v>
      </c>
      <c r="O94" s="11">
        <v>-1.0945883647954851E-2</v>
      </c>
      <c r="P94" s="11">
        <v>8.3795840023142172E-3</v>
      </c>
      <c r="Q94" s="11">
        <v>-3.1938422264904051E-3</v>
      </c>
      <c r="R94" s="11">
        <v>-3.8833394819185754E-2</v>
      </c>
      <c r="S94" s="11">
        <v>-3.0826577214625544E-2</v>
      </c>
      <c r="T94" s="11">
        <f>SUMPRODUCT(P94:Q94,MARK_FE!$B$25:$C$25)</f>
        <v>5.8920789209858321E-3</v>
      </c>
      <c r="U94" s="11">
        <f>SUMPRODUCT(P94:Q94,MARK_FE!$B$35:$C$35)</f>
        <v>-2.2885471112765728E-2</v>
      </c>
      <c r="V94" s="11">
        <v>-1.7203361607419781E-2</v>
      </c>
      <c r="W94" s="11">
        <f>_xlfn.NORM.S.INV(0.05)*_xlfn.STDEV.P($T$3:T94)</f>
        <v>-3.061806708444435E-2</v>
      </c>
      <c r="X94" s="11">
        <f>_xlfn.NORM.S.INV(0.05)*_xlfn.STDEV.P($U$3:U94)</f>
        <v>-0.11791964657617579</v>
      </c>
      <c r="Y94" s="11">
        <f t="shared" si="12"/>
        <v>0</v>
      </c>
      <c r="Z94" s="11">
        <f t="shared" si="13"/>
        <v>0</v>
      </c>
    </row>
    <row r="95" spans="13:26" x14ac:dyDescent="0.35">
      <c r="M95" s="31">
        <v>43914</v>
      </c>
      <c r="N95" s="11">
        <v>1.016637672861426E-3</v>
      </c>
      <c r="O95" s="11">
        <v>8.3392347030861222E-2</v>
      </c>
      <c r="P95" s="11">
        <v>3.6956739653734992E-2</v>
      </c>
      <c r="Q95" s="11">
        <v>8.4408984703722489E-2</v>
      </c>
      <c r="R95" s="11">
        <v>4.1805948897861454E-2</v>
      </c>
      <c r="S95" s="11">
        <v>0.1076432789256898</v>
      </c>
      <c r="T95" s="11">
        <f>SUMPRODUCT(P95:Q95,MARK_FE!$B$25:$C$25)</f>
        <v>4.7155767871368978E-2</v>
      </c>
      <c r="U95" s="11">
        <f>SUMPRODUCT(P95:Q95,MARK_FE!$B$35:$C$35)</f>
        <v>0.16514670064641623</v>
      </c>
      <c r="V95" s="11">
        <v>0.21966233396961099</v>
      </c>
      <c r="W95" s="11">
        <f>_xlfn.NORM.S.INV(0.05)*_xlfn.STDEV.P($T$3:T95)</f>
        <v>-3.1539091479358405E-2</v>
      </c>
      <c r="X95" s="11">
        <f>_xlfn.NORM.S.INV(0.05)*_xlfn.STDEV.P($U$3:U95)</f>
        <v>-0.1205337611709221</v>
      </c>
      <c r="Y95" s="11">
        <f t="shared" si="12"/>
        <v>0</v>
      </c>
      <c r="Z95" s="11">
        <f t="shared" si="13"/>
        <v>0</v>
      </c>
    </row>
    <row r="96" spans="13:26" x14ac:dyDescent="0.35">
      <c r="M96" s="31">
        <v>43915</v>
      </c>
      <c r="N96" s="11">
        <v>3.9318332579241798E-2</v>
      </c>
      <c r="O96" s="11">
        <v>-3.0078808163392163E-2</v>
      </c>
      <c r="P96" s="11">
        <v>2.3656509190725795E-2</v>
      </c>
      <c r="Q96" s="11">
        <v>9.2395244158495187E-3</v>
      </c>
      <c r="R96" s="11">
        <v>3.3337301510704222E-2</v>
      </c>
      <c r="S96" s="11">
        <v>2.3656283829948246E-2</v>
      </c>
      <c r="T96" s="11">
        <f>SUMPRODUCT(P96:Q96,MARK_FE!$B$25:$C$25)</f>
        <v>2.055783104857957E-2</v>
      </c>
      <c r="U96" s="11">
        <f>SUMPRODUCT(P96:Q96,MARK_FE!$B$35:$C$35)</f>
        <v>-1.5290282767728789E-2</v>
      </c>
      <c r="V96" s="11">
        <v>7.1844972006393781E-3</v>
      </c>
      <c r="W96" s="11">
        <f>_xlfn.NORM.S.INV(0.05)*_xlfn.STDEV.P($T$3:T96)</f>
        <v>-3.157517070667084E-2</v>
      </c>
      <c r="X96" s="11">
        <f>_xlfn.NORM.S.INV(0.05)*_xlfn.STDEV.P($U$3:U96)</f>
        <v>-0.1199307793911448</v>
      </c>
      <c r="Y96" s="11">
        <f t="shared" si="12"/>
        <v>0</v>
      </c>
      <c r="Z96" s="11">
        <f t="shared" si="13"/>
        <v>0</v>
      </c>
    </row>
    <row r="97" spans="13:26" x14ac:dyDescent="0.35">
      <c r="M97" s="31">
        <v>43916</v>
      </c>
      <c r="N97" s="11">
        <v>1.6056835871092595E-3</v>
      </c>
      <c r="O97" s="11">
        <v>4.4632592786944945E-2</v>
      </c>
      <c r="P97" s="11">
        <v>-1.7503822804652423E-2</v>
      </c>
      <c r="Q97" s="11">
        <v>4.6238276374054275E-2</v>
      </c>
      <c r="R97" s="11">
        <v>4.7687709179585142E-3</v>
      </c>
      <c r="S97" s="11">
        <v>6.180412688250727E-2</v>
      </c>
      <c r="T97" s="11">
        <f>SUMPRODUCT(P97:Q97,MARK_FE!$B$25:$C$25)</f>
        <v>-3.8035760093740878E-3</v>
      </c>
      <c r="U97" s="11">
        <f>SUMPRODUCT(P97:Q97,MARK_FE!$B$35:$C$35)</f>
        <v>0.15469239675676924</v>
      </c>
      <c r="V97" s="11">
        <v>0.15884704579404091</v>
      </c>
      <c r="W97" s="11">
        <f>_xlfn.NORM.S.INV(0.05)*_xlfn.STDEV.P($T$3:T97)</f>
        <v>-3.1413541366843017E-2</v>
      </c>
      <c r="X97" s="11">
        <f>_xlfn.NORM.S.INV(0.05)*_xlfn.STDEV.P($U$3:U97)</f>
        <v>-0.12199096273517702</v>
      </c>
      <c r="Y97" s="11">
        <f t="shared" si="12"/>
        <v>0</v>
      </c>
      <c r="Z97" s="11">
        <f t="shared" si="13"/>
        <v>1</v>
      </c>
    </row>
    <row r="98" spans="13:26" x14ac:dyDescent="0.35">
      <c r="M98" s="31">
        <v>43917</v>
      </c>
      <c r="N98" s="11">
        <v>-3.3342290763837462E-2</v>
      </c>
      <c r="O98" s="11">
        <v>-4.0926607714679382E-2</v>
      </c>
      <c r="P98" s="11">
        <v>-8.3996042981051913E-3</v>
      </c>
      <c r="Q98" s="11">
        <v>-7.4268898478516879E-2</v>
      </c>
      <c r="R98" s="11">
        <v>-5.4889051473840995E-2</v>
      </c>
      <c r="S98" s="11">
        <v>-4.143667656438909E-2</v>
      </c>
      <c r="T98" s="11">
        <f>SUMPRODUCT(P98:Q98,MARK_FE!$B$25:$C$25)</f>
        <v>-2.2557054368464502E-2</v>
      </c>
      <c r="U98" s="11">
        <f>SUMPRODUCT(P98:Q98,MARK_FE!$B$35:$C$35)</f>
        <v>-0.1863423389929022</v>
      </c>
      <c r="V98" s="11">
        <v>-1.8548106739087744E-2</v>
      </c>
      <c r="W98" s="11">
        <f>_xlfn.NORM.S.INV(0.05)*_xlfn.STDEV.P($T$3:T98)</f>
        <v>-3.1465820250518438E-2</v>
      </c>
      <c r="X98" s="11">
        <f>_xlfn.NORM.S.INV(0.05)*_xlfn.STDEV.P($U$3:U98)</f>
        <v>-0.12546655295221787</v>
      </c>
      <c r="Y98" s="11">
        <f t="shared" si="12"/>
        <v>0</v>
      </c>
      <c r="Z98" s="11">
        <f t="shared" si="13"/>
        <v>0</v>
      </c>
    </row>
    <row r="99" spans="13:26" x14ac:dyDescent="0.35">
      <c r="M99" s="31">
        <v>43920</v>
      </c>
      <c r="N99" s="11">
        <v>-5.0559596713427531E-2</v>
      </c>
      <c r="O99" s="11">
        <v>5.6779234361595425E-2</v>
      </c>
      <c r="P99" s="11">
        <v>3.3726699802752377E-2</v>
      </c>
      <c r="Q99" s="11">
        <v>6.2196376481681442E-3</v>
      </c>
      <c r="R99" s="11">
        <v>1.1779067566468713E-2</v>
      </c>
      <c r="S99" s="11">
        <v>3.1423615930200009E-2</v>
      </c>
      <c r="T99" s="11">
        <f>SUMPRODUCT(P99:Q99,MARK_FE!$B$25:$C$25)</f>
        <v>2.7814539001861243E-2</v>
      </c>
      <c r="U99" s="11">
        <f>SUMPRODUCT(P99:Q99,MARK_FE!$B$35:$C$35)</f>
        <v>-4.05823075140751E-2</v>
      </c>
      <c r="V99" s="11">
        <v>6.4847871493717651E-2</v>
      </c>
      <c r="W99" s="11">
        <f>_xlfn.NORM.S.INV(0.05)*_xlfn.STDEV.P($T$3:T99)</f>
        <v>-3.1660459979938452E-2</v>
      </c>
      <c r="X99" s="11">
        <f>_xlfn.NORM.S.INV(0.05)*_xlfn.STDEV.P($U$3:U99)</f>
        <v>-0.12502274474771655</v>
      </c>
      <c r="Y99" s="11">
        <f t="shared" si="12"/>
        <v>0</v>
      </c>
      <c r="Z99" s="11">
        <f t="shared" si="13"/>
        <v>0</v>
      </c>
    </row>
    <row r="100" spans="13:26" x14ac:dyDescent="0.35">
      <c r="M100" s="31">
        <v>43921</v>
      </c>
      <c r="N100" s="11">
        <v>1.7816696411073696E-2</v>
      </c>
      <c r="O100" s="11">
        <v>5.1089878220085122E-3</v>
      </c>
      <c r="P100" s="11">
        <v>1.0276853848044843E-2</v>
      </c>
      <c r="Q100" s="11">
        <v>2.2925684233082388E-2</v>
      </c>
      <c r="R100" s="11">
        <v>1.0313961795263459E-2</v>
      </c>
      <c r="S100" s="11">
        <v>-1.8548329064810576E-2</v>
      </c>
      <c r="T100" s="11">
        <f>SUMPRODUCT(P100:Q100,MARK_FE!$B$25:$C$25)</f>
        <v>1.299549820051259E-2</v>
      </c>
      <c r="U100" s="11">
        <f>SUMPRODUCT(P100:Q100,MARK_FE!$B$35:$C$35)</f>
        <v>4.4447061642279254E-2</v>
      </c>
      <c r="V100" s="11">
        <v>-6.7656130781279147E-2</v>
      </c>
      <c r="W100" s="11">
        <f>_xlfn.NORM.S.INV(0.05)*_xlfn.STDEV.P($T$3:T100)</f>
        <v>-3.1576681097065483E-2</v>
      </c>
      <c r="X100" s="11">
        <f>_xlfn.NORM.S.INV(0.05)*_xlfn.STDEV.P($U$3:U100)</f>
        <v>-0.12458093505115418</v>
      </c>
      <c r="Y100" s="11">
        <f t="shared" si="12"/>
        <v>0</v>
      </c>
      <c r="Z100" s="11">
        <f t="shared" si="13"/>
        <v>0</v>
      </c>
    </row>
    <row r="101" spans="13:26" x14ac:dyDescent="0.35">
      <c r="M101" s="31">
        <v>43922</v>
      </c>
      <c r="N101" s="11">
        <v>3.235179365081961E-2</v>
      </c>
      <c r="O101" s="11">
        <v>-4.4124785300565003E-2</v>
      </c>
      <c r="P101" s="11">
        <v>6.258264614224524E-3</v>
      </c>
      <c r="Q101" s="11">
        <v>-1.1772991649745409E-2</v>
      </c>
      <c r="R101" s="11">
        <v>-2.5281865821035695E-2</v>
      </c>
      <c r="S101" s="11">
        <v>-4.5441096760820691E-2</v>
      </c>
      <c r="T101" s="11">
        <f>SUMPRODUCT(P101:Q101,MARK_FE!$B$25:$C$25)</f>
        <v>2.3827621750482078E-3</v>
      </c>
      <c r="U101" s="11">
        <f>SUMPRODUCT(P101:Q101,MARK_FE!$B$35:$C$35)</f>
        <v>-4.2452308187808874E-2</v>
      </c>
      <c r="V101" s="11">
        <v>-7.9741060008607062E-2</v>
      </c>
      <c r="W101" s="11">
        <f>_xlfn.NORM.S.INV(0.05)*_xlfn.STDEV.P($T$3:T101)</f>
        <v>-3.1419896605566579E-2</v>
      </c>
      <c r="X101" s="11">
        <f>_xlfn.NORM.S.INV(0.05)*_xlfn.STDEV.P($U$3:U101)</f>
        <v>-0.12416986838519926</v>
      </c>
      <c r="Y101" s="11">
        <f t="shared" si="12"/>
        <v>0</v>
      </c>
      <c r="Z101" s="11">
        <f t="shared" si="13"/>
        <v>0</v>
      </c>
    </row>
    <row r="102" spans="13:26" x14ac:dyDescent="0.35">
      <c r="M102" s="31">
        <v>43923</v>
      </c>
      <c r="N102" s="11">
        <v>-3.3522083739681657E-2</v>
      </c>
      <c r="O102" s="11">
        <v>-8.8738677561805267E-3</v>
      </c>
      <c r="P102" s="11">
        <v>-1.1834397830610658E-2</v>
      </c>
      <c r="Q102" s="11">
        <v>-4.2395951495862116E-2</v>
      </c>
      <c r="R102" s="11">
        <v>-3.0099324028400772E-3</v>
      </c>
      <c r="S102" s="11">
        <v>2.2189934734312102E-2</v>
      </c>
      <c r="T102" s="11">
        <f>SUMPRODUCT(P102:Q102,MARK_FE!$B$25:$C$25)</f>
        <v>-1.8403068035324543E-2</v>
      </c>
      <c r="U102" s="11">
        <f>SUMPRODUCT(P102:Q102,MARK_FE!$B$35:$C$35)</f>
        <v>-9.4394967264097351E-2</v>
      </c>
      <c r="V102" s="11">
        <v>6.5066298383065366E-2</v>
      </c>
      <c r="W102" s="11">
        <f>_xlfn.NORM.S.INV(0.05)*_xlfn.STDEV.P($T$3:T102)</f>
        <v>-3.1402899799972378E-2</v>
      </c>
      <c r="X102" s="11">
        <f>_xlfn.NORM.S.INV(0.05)*_xlfn.STDEV.P($U$3:U102)</f>
        <v>-0.12455034171172297</v>
      </c>
      <c r="Y102" s="11">
        <f t="shared" si="12"/>
        <v>0</v>
      </c>
      <c r="Z102" s="11">
        <f t="shared" si="13"/>
        <v>0</v>
      </c>
    </row>
    <row r="103" spans="13:26" x14ac:dyDescent="0.35">
      <c r="M103" s="31">
        <v>43924</v>
      </c>
      <c r="N103" s="11">
        <v>4.1989222364399843E-2</v>
      </c>
      <c r="O103" s="11">
        <v>-2.5676149223875924E-2</v>
      </c>
      <c r="P103" s="11">
        <v>-9.4237726133306488E-3</v>
      </c>
      <c r="Q103" s="11">
        <v>1.6313073140524024E-2</v>
      </c>
      <c r="R103" s="11">
        <v>-1.5456783186617216E-2</v>
      </c>
      <c r="S103" s="11">
        <v>-1.6998027196095077E-2</v>
      </c>
      <c r="T103" s="11">
        <f>SUMPRODUCT(P103:Q103,MARK_FE!$B$25:$C$25)</f>
        <v>-3.8920887952111453E-3</v>
      </c>
      <c r="U103" s="11">
        <f>SUMPRODUCT(P103:Q103,MARK_FE!$B$35:$C$35)</f>
        <v>6.0103080115888191E-2</v>
      </c>
      <c r="V103" s="11">
        <v>-1.9620379856217202E-2</v>
      </c>
      <c r="W103" s="11">
        <f>_xlfn.NORM.S.INV(0.05)*_xlfn.STDEV.P($T$3:T103)</f>
        <v>-3.1252068884960384E-2</v>
      </c>
      <c r="X103" s="11">
        <f>_xlfn.NORM.S.INV(0.05)*_xlfn.STDEV.P($U$3:U103)</f>
        <v>-0.12430516074402635</v>
      </c>
      <c r="Y103" s="11">
        <f t="shared" si="12"/>
        <v>0</v>
      </c>
      <c r="Z103" s="11">
        <f t="shared" si="13"/>
        <v>0</v>
      </c>
    </row>
    <row r="104" spans="13:26" x14ac:dyDescent="0.35">
      <c r="M104" s="31">
        <v>43927</v>
      </c>
      <c r="N104" s="11">
        <v>-1.5765596446727172E-2</v>
      </c>
      <c r="O104" s="11">
        <v>7.1152576485032287E-2</v>
      </c>
      <c r="P104" s="11">
        <v>5.2665548283461648E-3</v>
      </c>
      <c r="Q104" s="11">
        <v>5.5386980038305209E-2</v>
      </c>
      <c r="R104" s="11">
        <v>3.8730222539191783E-2</v>
      </c>
      <c r="S104" s="11">
        <v>7.4462338722571825E-2</v>
      </c>
      <c r="T104" s="11">
        <f>SUMPRODUCT(P104:Q104,MARK_FE!$B$25:$C$25)</f>
        <v>1.6039061597155423E-2</v>
      </c>
      <c r="U104" s="11">
        <f>SUMPRODUCT(P104:Q104,MARK_FE!$B$35:$C$35)</f>
        <v>0.14066447637732754</v>
      </c>
      <c r="V104" s="11">
        <v>0.13525881828652087</v>
      </c>
      <c r="W104" s="11">
        <f>_xlfn.NORM.S.INV(0.05)*_xlfn.STDEV.P($T$3:T104)</f>
        <v>-3.1213629422778184E-2</v>
      </c>
      <c r="X104" s="11">
        <f>_xlfn.NORM.S.INV(0.05)*_xlfn.STDEV.P($U$3:U104)</f>
        <v>-0.12573053321658423</v>
      </c>
      <c r="Y104" s="11">
        <f t="shared" si="12"/>
        <v>0</v>
      </c>
      <c r="Z104" s="11">
        <f t="shared" si="13"/>
        <v>0</v>
      </c>
    </row>
    <row r="105" spans="13:26" x14ac:dyDescent="0.35">
      <c r="M105" s="31">
        <v>43928</v>
      </c>
      <c r="N105" s="11">
        <v>2.3979428775454212E-2</v>
      </c>
      <c r="O105" s="11">
        <v>1.9619021220669466E-2</v>
      </c>
      <c r="P105" s="11">
        <v>6.6793751964578062E-3</v>
      </c>
      <c r="Q105" s="11">
        <v>4.3598449996123646E-2</v>
      </c>
      <c r="R105" s="11">
        <v>4.201268122724749E-3</v>
      </c>
      <c r="S105" s="11">
        <v>-1.152819013578244E-3</v>
      </c>
      <c r="T105" s="11">
        <f>SUMPRODUCT(P105:Q105,MARK_FE!$B$25:$C$25)</f>
        <v>1.4614483119256304E-2</v>
      </c>
      <c r="U105" s="11">
        <f>SUMPRODUCT(P105:Q105,MARK_FE!$B$35:$C$35)</f>
        <v>0.10641448263909907</v>
      </c>
      <c r="V105" s="11">
        <v>-1.0262541132898192E-2</v>
      </c>
      <c r="W105" s="11">
        <f>_xlfn.NORM.S.INV(0.05)*_xlfn.STDEV.P($T$3:T105)</f>
        <v>-3.1155065276979973E-2</v>
      </c>
      <c r="X105" s="11">
        <f>_xlfn.NORM.S.INV(0.05)*_xlfn.STDEV.P($U$3:U105)</f>
        <v>-0.12622614269637167</v>
      </c>
      <c r="Y105" s="11">
        <f t="shared" si="12"/>
        <v>0</v>
      </c>
      <c r="Z105" s="11">
        <f t="shared" si="13"/>
        <v>0</v>
      </c>
    </row>
    <row r="106" spans="13:26" x14ac:dyDescent="0.35">
      <c r="M106" s="31">
        <v>43929</v>
      </c>
      <c r="N106" s="11">
        <v>-1.7414794114077134E-4</v>
      </c>
      <c r="O106" s="11">
        <v>3.1770892176010132E-2</v>
      </c>
      <c r="P106" s="11">
        <v>1.5177420980679654E-2</v>
      </c>
      <c r="Q106" s="11">
        <v>3.1596744234869453E-2</v>
      </c>
      <c r="R106" s="11">
        <v>1.2004691305507191E-3</v>
      </c>
      <c r="S106" s="11">
        <v>3.3839393781439825E-2</v>
      </c>
      <c r="T106" s="11">
        <f>SUMPRODUCT(P106:Q106,MARK_FE!$B$25:$C$25)</f>
        <v>1.8706466677201019E-2</v>
      </c>
      <c r="U106" s="11">
        <f>SUMPRODUCT(P106:Q106,MARK_FE!$B$35:$C$35)</f>
        <v>5.9533434173808207E-2</v>
      </c>
      <c r="V106" s="11">
        <v>8.9372956510926818E-2</v>
      </c>
      <c r="W106" s="11">
        <f>_xlfn.NORM.S.INV(0.05)*_xlfn.STDEV.P($T$3:T106)</f>
        <v>-3.1152790365829117E-2</v>
      </c>
      <c r="X106" s="11">
        <f>_xlfn.NORM.S.INV(0.05)*_xlfn.STDEV.P($U$3:U106)</f>
        <v>-0.125933975375213</v>
      </c>
      <c r="Y106" s="11">
        <f t="shared" si="12"/>
        <v>0</v>
      </c>
      <c r="Z106" s="11">
        <f t="shared" si="13"/>
        <v>0</v>
      </c>
    </row>
    <row r="107" spans="13:26" x14ac:dyDescent="0.35">
      <c r="M107" s="31">
        <v>43934</v>
      </c>
      <c r="N107" s="11">
        <v>-2.6708860422423115E-2</v>
      </c>
      <c r="O107" s="11">
        <v>2.9220177875884865E-3</v>
      </c>
      <c r="P107" s="11">
        <v>1.7217545761596273E-2</v>
      </c>
      <c r="Q107" s="11">
        <v>-2.3786842634834757E-2</v>
      </c>
      <c r="R107" s="11">
        <v>1.3266744093378346E-3</v>
      </c>
      <c r="S107" s="11">
        <v>-1.828142972778333E-3</v>
      </c>
      <c r="T107" s="11">
        <f>SUMPRODUCT(P107:Q107,MARK_FE!$B$25:$C$25)</f>
        <v>8.4043712982705653E-3</v>
      </c>
      <c r="U107" s="11">
        <f>SUMPRODUCT(P107:Q107,MARK_FE!$B$35:$C$35)</f>
        <v>-9.3553840155551821E-2</v>
      </c>
      <c r="V107" s="11">
        <v>-7.1959132306459311E-3</v>
      </c>
      <c r="W107" s="11">
        <f>_xlfn.NORM.S.INV(0.05)*_xlfn.STDEV.P($T$3:T107)</f>
        <v>-3.1033143493709153E-2</v>
      </c>
      <c r="X107" s="11">
        <f>_xlfn.NORM.S.INV(0.05)*_xlfn.STDEV.P($U$3:U107)</f>
        <v>-0.12630815313034016</v>
      </c>
      <c r="Y107" s="11">
        <f t="shared" si="12"/>
        <v>0</v>
      </c>
      <c r="Z107" s="11">
        <f t="shared" si="13"/>
        <v>0</v>
      </c>
    </row>
    <row r="108" spans="13:26" x14ac:dyDescent="0.35">
      <c r="M108" s="31">
        <v>43935</v>
      </c>
      <c r="N108" s="11">
        <v>2.2313971275083519E-3</v>
      </c>
      <c r="O108" s="11">
        <v>1.9152926171707402E-2</v>
      </c>
      <c r="P108" s="11">
        <v>-2.7727997699293853E-2</v>
      </c>
      <c r="Q108" s="11">
        <v>2.1384323299215639E-2</v>
      </c>
      <c r="R108" s="11">
        <v>3.8269547977578828E-3</v>
      </c>
      <c r="S108" s="11">
        <v>2.3616813104540699E-2</v>
      </c>
      <c r="T108" s="11">
        <f>SUMPRODUCT(P108:Q108,MARK_FE!$B$25:$C$25)</f>
        <v>-1.717216525828634E-2</v>
      </c>
      <c r="U108" s="11">
        <f>SUMPRODUCT(P108:Q108,MARK_FE!$B$35:$C$35)</f>
        <v>0.10494657873912126</v>
      </c>
      <c r="V108" s="11">
        <v>5.7288306557295894E-2</v>
      </c>
      <c r="W108" s="11">
        <f>_xlfn.NORM.S.INV(0.05)*_xlfn.STDEV.P($T$3:T108)</f>
        <v>-3.1008003023109531E-2</v>
      </c>
      <c r="X108" s="11">
        <f>_xlfn.NORM.S.INV(0.05)*_xlfn.STDEV.P($U$3:U108)</f>
        <v>-0.12674011586621275</v>
      </c>
      <c r="Y108" s="11">
        <f t="shared" si="12"/>
        <v>0</v>
      </c>
      <c r="Z108" s="11">
        <f t="shared" si="13"/>
        <v>0</v>
      </c>
    </row>
    <row r="109" spans="13:26" x14ac:dyDescent="0.35">
      <c r="M109" s="31">
        <v>43936</v>
      </c>
      <c r="N109" s="11">
        <v>-1.4625473931062859E-2</v>
      </c>
      <c r="O109" s="11">
        <v>-6.7579071368753119E-3</v>
      </c>
      <c r="P109" s="11">
        <v>-2.5207633296894631E-2</v>
      </c>
      <c r="Q109" s="11">
        <v>-2.1383381067938228E-2</v>
      </c>
      <c r="R109" s="11">
        <v>-2.5981962516041693E-2</v>
      </c>
      <c r="S109" s="11">
        <v>-1.8772799391634561E-2</v>
      </c>
      <c r="T109" s="11">
        <f>SUMPRODUCT(P109:Q109,MARK_FE!$B$25:$C$25)</f>
        <v>-2.4385677320873086E-2</v>
      </c>
      <c r="U109" s="11">
        <f>SUMPRODUCT(P109:Q109,MARK_FE!$B$35:$C$35)</f>
        <v>-1.487659956941402E-2</v>
      </c>
      <c r="V109" s="11">
        <v>-6.5067545731064408E-3</v>
      </c>
      <c r="W109" s="11">
        <f>_xlfn.NORM.S.INV(0.05)*_xlfn.STDEV.P($T$3:T109)</f>
        <v>-3.1101539769461891E-2</v>
      </c>
      <c r="X109" s="11">
        <f>_xlfn.NORM.S.INV(0.05)*_xlfn.STDEV.P($U$3:U109)</f>
        <v>-0.12618387486948107</v>
      </c>
      <c r="Y109" s="11">
        <f t="shared" si="12"/>
        <v>0</v>
      </c>
      <c r="Z109" s="11">
        <f t="shared" si="13"/>
        <v>0</v>
      </c>
    </row>
    <row r="110" spans="13:26" x14ac:dyDescent="0.35">
      <c r="M110" s="31">
        <v>43937</v>
      </c>
      <c r="N110" s="11">
        <v>-7.5337725695657724E-3</v>
      </c>
      <c r="O110" s="11">
        <v>-4.0767906413907524E-3</v>
      </c>
      <c r="P110" s="11">
        <v>1.2592563329514824E-2</v>
      </c>
      <c r="Q110" s="11">
        <v>-1.1610563210956425E-2</v>
      </c>
      <c r="R110" s="11">
        <v>-2.8244727066764597E-3</v>
      </c>
      <c r="S110" s="11">
        <v>1.417034302103169E-3</v>
      </c>
      <c r="T110" s="11">
        <f>SUMPRODUCT(P110:Q110,MARK_FE!$B$25:$C$25)</f>
        <v>7.3905255696323276E-3</v>
      </c>
      <c r="U110" s="11">
        <f>SUMPRODUCT(P110:Q110,MARK_FE!$B$35:$C$35)</f>
        <v>-5.2791020605356453E-2</v>
      </c>
      <c r="V110" s="11">
        <v>8.6337547688176211E-3</v>
      </c>
      <c r="W110" s="11">
        <f>_xlfn.NORM.S.INV(0.05)*_xlfn.STDEV.P($T$3:T110)</f>
        <v>-3.0980973800230086E-2</v>
      </c>
      <c r="X110" s="11">
        <f>_xlfn.NORM.S.INV(0.05)*_xlfn.STDEV.P($U$3:U110)</f>
        <v>-0.12592052569981677</v>
      </c>
      <c r="Y110" s="11">
        <f t="shared" si="12"/>
        <v>0</v>
      </c>
      <c r="Z110" s="11">
        <f t="shared" si="13"/>
        <v>0</v>
      </c>
    </row>
    <row r="111" spans="13:26" x14ac:dyDescent="0.35">
      <c r="M111" s="31">
        <v>43938</v>
      </c>
      <c r="N111" s="11">
        <v>2.3113445046310393E-2</v>
      </c>
      <c r="O111" s="11">
        <v>1.6822276121122831E-2</v>
      </c>
      <c r="P111" s="11">
        <v>4.9359947523925439E-2</v>
      </c>
      <c r="Q111" s="11">
        <v>3.9935721167433227E-2</v>
      </c>
      <c r="R111" s="11">
        <v>2.8711771644128182E-2</v>
      </c>
      <c r="S111" s="11">
        <v>2.9504360280338156E-2</v>
      </c>
      <c r="T111" s="11">
        <f>SUMPRODUCT(P111:Q111,MARK_FE!$B$25:$C$25)</f>
        <v>4.7334375278861363E-2</v>
      </c>
      <c r="U111" s="11">
        <f>SUMPRODUCT(P111:Q111,MARK_FE!$B$35:$C$35)</f>
        <v>2.3900852643329196E-2</v>
      </c>
      <c r="V111" s="11">
        <v>3.0852911778846116E-2</v>
      </c>
      <c r="W111" s="11">
        <f>_xlfn.NORM.S.INV(0.05)*_xlfn.STDEV.P($T$3:T111)</f>
        <v>-3.1728128444584454E-2</v>
      </c>
      <c r="X111" s="11">
        <f>_xlfn.NORM.S.INV(0.05)*_xlfn.STDEV.P($U$3:U111)</f>
        <v>-0.12538112825661182</v>
      </c>
      <c r="Y111" s="11">
        <f t="shared" si="12"/>
        <v>0</v>
      </c>
      <c r="Z111" s="11">
        <f t="shared" si="13"/>
        <v>0</v>
      </c>
    </row>
    <row r="112" spans="13:26" x14ac:dyDescent="0.35">
      <c r="M112" s="31">
        <v>43941</v>
      </c>
      <c r="N112" s="11">
        <v>3.9027225777039567E-3</v>
      </c>
      <c r="O112" s="11">
        <v>-5.5947330225174317E-3</v>
      </c>
      <c r="P112" s="11">
        <v>-9.713798239984462E-3</v>
      </c>
      <c r="Q112" s="11">
        <v>-1.6920104448135173E-3</v>
      </c>
      <c r="R112" s="11">
        <v>-7.6869015732112201E-3</v>
      </c>
      <c r="S112" s="11">
        <v>-2.4725192062735761E-2</v>
      </c>
      <c r="T112" s="11">
        <f>SUMPRODUCT(P112:Q112,MARK_FE!$B$25:$C$25)</f>
        <v>-7.9896555783962736E-3</v>
      </c>
      <c r="U112" s="11">
        <f>SUMPRODUCT(P112:Q112,MARK_FE!$B$35:$C$35)</f>
        <v>1.1956676222736471E-2</v>
      </c>
      <c r="V112" s="11">
        <v>-5.3715025025184708E-2</v>
      </c>
      <c r="W112" s="11">
        <f>_xlfn.NORM.S.INV(0.05)*_xlfn.STDEV.P($T$3:T112)</f>
        <v>-3.1609437879862368E-2</v>
      </c>
      <c r="X112" s="11">
        <f>_xlfn.NORM.S.INV(0.05)*_xlfn.STDEV.P($U$3:U112)</f>
        <v>-0.12481608590254076</v>
      </c>
      <c r="Y112" s="11">
        <f t="shared" si="12"/>
        <v>1</v>
      </c>
      <c r="Z112" s="11">
        <f t="shared" si="13"/>
        <v>0</v>
      </c>
    </row>
    <row r="113" spans="13:26" x14ac:dyDescent="0.35">
      <c r="M113" s="31">
        <v>43942</v>
      </c>
      <c r="N113" s="11">
        <v>-1.2828842984645344E-2</v>
      </c>
      <c r="O113" s="11">
        <v>-4.2637685872111253E-2</v>
      </c>
      <c r="P113" s="11">
        <v>-2.6136123324549149E-2</v>
      </c>
      <c r="Q113" s="11">
        <v>-5.5466528856756667E-2</v>
      </c>
      <c r="R113" s="11">
        <v>-1.710683783769254E-2</v>
      </c>
      <c r="S113" s="11">
        <v>-2.7066910205106667E-2</v>
      </c>
      <c r="T113" s="11">
        <f>SUMPRODUCT(P113:Q113,MARK_FE!$B$25:$C$25)</f>
        <v>-3.2440179820559162E-2</v>
      </c>
      <c r="U113" s="11">
        <f>SUMPRODUCT(P113:Q113,MARK_FE!$B$35:$C$35)</f>
        <v>-0.10537080520551095</v>
      </c>
      <c r="V113" s="11">
        <v>-4.4013494981482104E-2</v>
      </c>
      <c r="W113" s="11">
        <f>_xlfn.NORM.S.INV(0.05)*_xlfn.STDEV.P($T$3:T113)</f>
        <v>-3.1871135956543492E-2</v>
      </c>
      <c r="X113" s="11">
        <f>_xlfn.NORM.S.INV(0.05)*_xlfn.STDEV.P($U$3:U113)</f>
        <v>-0.12541152535275193</v>
      </c>
      <c r="Y113" s="11">
        <f t="shared" si="12"/>
        <v>0</v>
      </c>
      <c r="Z113" s="11">
        <f t="shared" si="13"/>
        <v>0</v>
      </c>
    </row>
    <row r="114" spans="13:26" x14ac:dyDescent="0.35">
      <c r="M114" s="31">
        <v>43943</v>
      </c>
      <c r="N114" s="11">
        <v>4.4459453432247348E-3</v>
      </c>
      <c r="O114" s="11">
        <v>6.5050661990744274E-2</v>
      </c>
      <c r="P114" s="11">
        <v>1.0855236350474426E-2</v>
      </c>
      <c r="Q114" s="11">
        <v>6.949660733396891E-2</v>
      </c>
      <c r="R114" s="11">
        <v>9.7355183908570189E-3</v>
      </c>
      <c r="S114" s="11">
        <v>1.9656182512151808E-2</v>
      </c>
      <c r="T114" s="11">
        <f>SUMPRODUCT(P114:Q114,MARK_FE!$B$25:$C$25)</f>
        <v>2.3459171037892562E-2</v>
      </c>
      <c r="U114" s="11">
        <f>SUMPRODUCT(P114:Q114,MARK_FE!$B$35:$C$35)</f>
        <v>0.16927208366744848</v>
      </c>
      <c r="V114" s="11">
        <v>3.6535716050432376E-2</v>
      </c>
      <c r="W114" s="11">
        <f>_xlfn.NORM.S.INV(0.05)*_xlfn.STDEV.P($T$3:T114)</f>
        <v>-3.19384787914321E-2</v>
      </c>
      <c r="X114" s="11">
        <f>_xlfn.NORM.S.INV(0.05)*_xlfn.STDEV.P($U$3:U114)</f>
        <v>-0.12747068236391243</v>
      </c>
      <c r="Y114" s="11">
        <f t="shared" si="12"/>
        <v>0</v>
      </c>
      <c r="Z114" s="11">
        <f t="shared" si="13"/>
        <v>0</v>
      </c>
    </row>
    <row r="115" spans="13:26" x14ac:dyDescent="0.35">
      <c r="M115" s="31">
        <v>43944</v>
      </c>
      <c r="N115" s="11">
        <v>1.7224397338423864E-2</v>
      </c>
      <c r="O115" s="11">
        <v>1.5514347099516761E-2</v>
      </c>
      <c r="P115" s="11">
        <v>-1.9300099461220611E-2</v>
      </c>
      <c r="Q115" s="11">
        <v>3.2738744437940746E-2</v>
      </c>
      <c r="R115" s="11">
        <v>4.8930502090959338E-4</v>
      </c>
      <c r="S115" s="11">
        <v>1.6785935626221402E-3</v>
      </c>
      <c r="T115" s="11">
        <f>SUMPRODUCT(P115:Q115,MARK_FE!$B$25:$C$25)</f>
        <v>-8.1152622257748552E-3</v>
      </c>
      <c r="U115" s="11">
        <f>SUMPRODUCT(P115:Q115,MARK_FE!$B$35:$C$35)</f>
        <v>0.12128033803990201</v>
      </c>
      <c r="V115" s="11">
        <v>3.7021108978617587E-3</v>
      </c>
      <c r="W115" s="11">
        <f>_xlfn.NORM.S.INV(0.05)*_xlfn.STDEV.P($T$3:T115)</f>
        <v>-3.1821662358912331E-2</v>
      </c>
      <c r="X115" s="11">
        <f>_xlfn.NORM.S.INV(0.05)*_xlfn.STDEV.P($U$3:U115)</f>
        <v>-0.12817253307565782</v>
      </c>
      <c r="Y115" s="11">
        <f t="shared" si="12"/>
        <v>0</v>
      </c>
      <c r="Z115" s="11">
        <f t="shared" si="13"/>
        <v>0</v>
      </c>
    </row>
    <row r="116" spans="13:26" x14ac:dyDescent="0.35">
      <c r="M116" s="31">
        <v>43945</v>
      </c>
      <c r="N116" s="11">
        <v>6.6717104803304611E-3</v>
      </c>
      <c r="O116" s="11">
        <v>2.633415418214918E-2</v>
      </c>
      <c r="P116" s="11">
        <v>2.8812273586085128E-2</v>
      </c>
      <c r="Q116" s="11">
        <v>3.3005864662479838E-2</v>
      </c>
      <c r="R116" s="11">
        <v>1.0060573555516032E-2</v>
      </c>
      <c r="S116" s="11">
        <v>1.0996382950293621E-2</v>
      </c>
      <c r="T116" s="11">
        <f>SUMPRODUCT(P116:Q116,MARK_FE!$B$25:$C$25)</f>
        <v>2.97136124727134E-2</v>
      </c>
      <c r="U116" s="11">
        <f>SUMPRODUCT(P116:Q116,MARK_FE!$B$35:$C$35)</f>
        <v>4.014105847152092E-2</v>
      </c>
      <c r="V116" s="11">
        <v>1.2588617690977966E-2</v>
      </c>
      <c r="W116" s="11">
        <f>_xlfn.NORM.S.INV(0.05)*_xlfn.STDEV.P($T$3:T116)</f>
        <v>-3.2008566460450721E-2</v>
      </c>
      <c r="X116" s="11">
        <f>_xlfn.NORM.S.INV(0.05)*_xlfn.STDEV.P($U$3:U116)</f>
        <v>-0.12771900836299888</v>
      </c>
      <c r="Y116" s="11">
        <f t="shared" si="12"/>
        <v>0</v>
      </c>
      <c r="Z116" s="11">
        <f t="shared" si="13"/>
        <v>0</v>
      </c>
    </row>
    <row r="117" spans="13:26" x14ac:dyDescent="0.35">
      <c r="M117" s="31">
        <v>43948</v>
      </c>
      <c r="N117" s="11">
        <v>1.4102454416333621E-3</v>
      </c>
      <c r="O117" s="11">
        <v>-1.3613616780816944E-2</v>
      </c>
      <c r="P117" s="11">
        <v>6.9880992580906107E-3</v>
      </c>
      <c r="Q117" s="11">
        <v>-1.2203371339183661E-2</v>
      </c>
      <c r="R117" s="11">
        <v>1.0963233190659765E-2</v>
      </c>
      <c r="S117" s="11">
        <v>1.4966544602815022E-2</v>
      </c>
      <c r="T117" s="11">
        <f>SUMPRODUCT(P117:Q117,MARK_FE!$B$25:$C$25)</f>
        <v>2.8632290869680171E-3</v>
      </c>
      <c r="U117" s="11">
        <f>SUMPRODUCT(P117:Q117,MARK_FE!$B$35:$C$35)</f>
        <v>-4.4856736843239986E-2</v>
      </c>
      <c r="V117" s="11">
        <v>2.1777986701797869E-2</v>
      </c>
      <c r="W117" s="11">
        <f>_xlfn.NORM.S.INV(0.05)*_xlfn.STDEV.P($T$3:T117)</f>
        <v>-3.187163141328566E-2</v>
      </c>
      <c r="X117" s="11">
        <f>_xlfn.NORM.S.INV(0.05)*_xlfn.STDEV.P($U$3:U117)</f>
        <v>-0.12739862323824422</v>
      </c>
      <c r="Y117" s="11">
        <f t="shared" si="12"/>
        <v>0</v>
      </c>
      <c r="Z117" s="11">
        <f t="shared" si="13"/>
        <v>0</v>
      </c>
    </row>
    <row r="118" spans="13:26" x14ac:dyDescent="0.35">
      <c r="M118" s="31">
        <v>43949</v>
      </c>
      <c r="N118" s="11">
        <v>9.5107353141974903E-3</v>
      </c>
      <c r="O118" s="11">
        <v>-2.4784594953952806E-2</v>
      </c>
      <c r="P118" s="11">
        <v>4.4769628260080893E-2</v>
      </c>
      <c r="Q118" s="11">
        <v>-1.5273859639755364E-2</v>
      </c>
      <c r="R118" s="11">
        <v>2.4372171697242682E-2</v>
      </c>
      <c r="S118" s="11">
        <v>-1.3363035245648512E-3</v>
      </c>
      <c r="T118" s="11">
        <f>SUMPRODUCT(P118:Q118,MARK_FE!$B$25:$C$25)</f>
        <v>3.1864333121136651E-2</v>
      </c>
      <c r="U118" s="11">
        <f>SUMPRODUCT(P118:Q118,MARK_FE!$B$35:$C$35)</f>
        <v>-0.11743497056630417</v>
      </c>
      <c r="V118" s="11">
        <v>-4.5078039402214838E-2</v>
      </c>
      <c r="W118" s="11">
        <f>_xlfn.NORM.S.INV(0.05)*_xlfn.STDEV.P($T$3:T118)</f>
        <v>-3.2095943530456084E-2</v>
      </c>
      <c r="X118" s="11">
        <f>_xlfn.NORM.S.INV(0.05)*_xlfn.STDEV.P($U$3:U118)</f>
        <v>-0.12821766737141693</v>
      </c>
      <c r="Y118" s="11">
        <f t="shared" si="12"/>
        <v>0</v>
      </c>
      <c r="Z118" s="11">
        <f t="shared" si="13"/>
        <v>0</v>
      </c>
    </row>
    <row r="119" spans="13:26" x14ac:dyDescent="0.35">
      <c r="M119" s="31">
        <v>43950</v>
      </c>
      <c r="N119" s="11">
        <v>-3.6614193438263187E-4</v>
      </c>
      <c r="O119" s="11">
        <v>5.9842821068207284E-2</v>
      </c>
      <c r="P119" s="11">
        <v>4.99270044877426E-4</v>
      </c>
      <c r="Q119" s="11">
        <v>5.9476679133824588E-2</v>
      </c>
      <c r="R119" s="11">
        <v>2.859255044547547E-2</v>
      </c>
      <c r="S119" s="11">
        <v>2.1845707743765073E-2</v>
      </c>
      <c r="T119" s="11">
        <f>SUMPRODUCT(P119:Q119,MARK_FE!$B$25:$C$25)</f>
        <v>1.3175430232187122E-2</v>
      </c>
      <c r="U119" s="11">
        <f>SUMPRODUCT(P119:Q119,MARK_FE!$B$35:$C$35)</f>
        <v>0.15982390816468187</v>
      </c>
      <c r="V119" s="11">
        <v>1.0366278920389001E-2</v>
      </c>
      <c r="W119" s="11">
        <f>_xlfn.NORM.S.INV(0.05)*_xlfn.STDEV.P($T$3:T119)</f>
        <v>-3.2015832507117807E-2</v>
      </c>
      <c r="X119" s="11">
        <f>_xlfn.NORM.S.INV(0.05)*_xlfn.STDEV.P($U$3:U119)</f>
        <v>-0.12981917529091333</v>
      </c>
      <c r="Y119" s="11">
        <f t="shared" si="12"/>
        <v>0</v>
      </c>
      <c r="Z119" s="11">
        <f t="shared" si="13"/>
        <v>0</v>
      </c>
    </row>
    <row r="120" spans="13:26" x14ac:dyDescent="0.35">
      <c r="M120" s="31">
        <v>43951</v>
      </c>
      <c r="N120" s="11">
        <v>-1.8726150099060014E-2</v>
      </c>
      <c r="O120" s="11">
        <v>5.2757306122523814E-2</v>
      </c>
      <c r="P120" s="11">
        <v>-3.6084108922649884E-2</v>
      </c>
      <c r="Q120" s="11">
        <v>3.4031156023463918E-2</v>
      </c>
      <c r="R120" s="11">
        <v>-1.0907645164553547E-2</v>
      </c>
      <c r="S120" s="11">
        <v>-1.1765800995066281E-2</v>
      </c>
      <c r="T120" s="11">
        <f>SUMPRODUCT(P120:Q120,MARK_FE!$B$25:$C$25)</f>
        <v>-2.1014061869681504E-2</v>
      </c>
      <c r="U120" s="11">
        <f>SUMPRODUCT(P120:Q120,MARK_FE!$B$35:$C$35)</f>
        <v>0.15332891187258449</v>
      </c>
      <c r="V120" s="11">
        <v>-1.3225911925655889E-2</v>
      </c>
      <c r="W120" s="11">
        <f>_xlfn.NORM.S.INV(0.05)*_xlfn.STDEV.P($T$3:T120)</f>
        <v>-3.2046541418795906E-2</v>
      </c>
      <c r="X120" s="11">
        <f>_xlfn.NORM.S.INV(0.05)*_xlfn.STDEV.P($U$3:U120)</f>
        <v>-0.13116939878754455</v>
      </c>
      <c r="Y120" s="11">
        <f t="shared" si="12"/>
        <v>0</v>
      </c>
      <c r="Z120" s="11">
        <f t="shared" si="13"/>
        <v>0</v>
      </c>
    </row>
    <row r="121" spans="13:26" x14ac:dyDescent="0.35">
      <c r="M121" s="31">
        <v>43955</v>
      </c>
      <c r="N121" s="11">
        <v>-1.6037245119856214E-2</v>
      </c>
      <c r="O121" s="11">
        <v>2.6830662109751124E-3</v>
      </c>
      <c r="P121" s="11">
        <v>-5.8824209373150747E-3</v>
      </c>
      <c r="Q121" s="11">
        <v>-1.3354178908881163E-2</v>
      </c>
      <c r="R121" s="11">
        <v>-2.7369305748018934E-3</v>
      </c>
      <c r="S121" s="11">
        <v>-2.478367762071346E-2</v>
      </c>
      <c r="T121" s="11">
        <f>SUMPRODUCT(P121:Q121,MARK_FE!$B$25:$C$25)</f>
        <v>-7.4883443305509079E-3</v>
      </c>
      <c r="U121" s="11">
        <f>SUMPRODUCT(P121:Q121,MARK_FE!$B$35:$C$35)</f>
        <v>-2.6067016248091931E-2</v>
      </c>
      <c r="V121" s="11">
        <v>-6.2295158870507336E-2</v>
      </c>
      <c r="W121" s="11">
        <f>_xlfn.NORM.S.INV(0.05)*_xlfn.STDEV.P($T$3:T121)</f>
        <v>-3.1933862087571867E-2</v>
      </c>
      <c r="X121" s="11">
        <f>_xlfn.NORM.S.INV(0.05)*_xlfn.STDEV.P($U$3:U121)</f>
        <v>-0.13071137086531562</v>
      </c>
      <c r="Y121" s="11">
        <f t="shared" si="12"/>
        <v>0</v>
      </c>
      <c r="Z121" s="11">
        <f t="shared" si="13"/>
        <v>0</v>
      </c>
    </row>
    <row r="122" spans="13:26" x14ac:dyDescent="0.35">
      <c r="M122" s="31">
        <v>43956</v>
      </c>
      <c r="N122" s="11">
        <v>-3.0003047846666425E-3</v>
      </c>
      <c r="O122" s="11">
        <v>8.7794902987073774E-3</v>
      </c>
      <c r="P122" s="11">
        <v>-1.1518464181329542E-2</v>
      </c>
      <c r="Q122" s="11">
        <v>5.7791855140406139E-3</v>
      </c>
      <c r="R122" s="11">
        <v>6.7308302978715592E-3</v>
      </c>
      <c r="S122" s="11">
        <v>5.5982552927373811E-3</v>
      </c>
      <c r="T122" s="11">
        <f>SUMPRODUCT(P122:Q122,MARK_FE!$B$25:$C$25)</f>
        <v>-7.8006376136722433E-3</v>
      </c>
      <c r="U122" s="11">
        <f>SUMPRODUCT(P122:Q122,MARK_FE!$B$35:$C$35)</f>
        <v>3.5210305708877142E-2</v>
      </c>
      <c r="V122" s="11">
        <v>3.6712333161798717E-3</v>
      </c>
      <c r="W122" s="11">
        <f>_xlfn.NORM.S.INV(0.05)*_xlfn.STDEV.P($T$3:T122)</f>
        <v>-3.1824064172919719E-2</v>
      </c>
      <c r="X122" s="11">
        <f>_xlfn.NORM.S.INV(0.05)*_xlfn.STDEV.P($U$3:U122)</f>
        <v>-0.13023533667239184</v>
      </c>
      <c r="Y122" s="11">
        <f t="shared" si="12"/>
        <v>0</v>
      </c>
      <c r="Z122" s="11">
        <f t="shared" si="13"/>
        <v>0</v>
      </c>
    </row>
    <row r="123" spans="13:26" x14ac:dyDescent="0.35">
      <c r="M123" s="31">
        <v>43957</v>
      </c>
      <c r="N123" s="11">
        <v>1.8750484652620115E-2</v>
      </c>
      <c r="O123" s="11">
        <v>6.7382166342725381E-3</v>
      </c>
      <c r="P123" s="11">
        <v>2.4962242988781712E-2</v>
      </c>
      <c r="Q123" s="11">
        <v>2.5488701286892745E-2</v>
      </c>
      <c r="R123" s="11">
        <v>1.0057945404080179E-2</v>
      </c>
      <c r="S123" s="11">
        <v>-9.1886932921225548E-3</v>
      </c>
      <c r="T123" s="11">
        <f>SUMPRODUCT(P123:Q123,MARK_FE!$B$25:$C$25)</f>
        <v>2.5075395970946959E-2</v>
      </c>
      <c r="U123" s="11">
        <f>SUMPRODUCT(P123:Q123,MARK_FE!$B$35:$C$35)</f>
        <v>2.6384444796684239E-2</v>
      </c>
      <c r="V123" s="11">
        <v>-4.1935924666923086E-2</v>
      </c>
      <c r="W123" s="11">
        <f>_xlfn.NORM.S.INV(0.05)*_xlfn.STDEV.P($T$3:T123)</f>
        <v>-3.1906043547315764E-2</v>
      </c>
      <c r="X123" s="11">
        <f>_xlfn.NORM.S.INV(0.05)*_xlfn.STDEV.P($U$3:U123)</f>
        <v>-0.12972834651396312</v>
      </c>
      <c r="Y123" s="11">
        <f t="shared" si="12"/>
        <v>0</v>
      </c>
      <c r="Z123" s="11">
        <f t="shared" si="13"/>
        <v>0</v>
      </c>
    </row>
    <row r="124" spans="13:26" x14ac:dyDescent="0.35">
      <c r="M124" s="31">
        <v>43958</v>
      </c>
      <c r="N124" s="11">
        <v>-2.2686623864610563E-2</v>
      </c>
      <c r="O124" s="11">
        <v>1.3294427936298307E-2</v>
      </c>
      <c r="P124" s="11">
        <v>-1.5420204867305752E-3</v>
      </c>
      <c r="Q124" s="11">
        <v>-9.3921959283123791E-3</v>
      </c>
      <c r="R124" s="11">
        <v>-5.2532708411148644E-3</v>
      </c>
      <c r="S124" s="11">
        <v>8.8872120216335181E-3</v>
      </c>
      <c r="T124" s="11">
        <f>SUMPRODUCT(P124:Q124,MARK_FE!$B$25:$C$25)</f>
        <v>-3.2292780813444519E-3</v>
      </c>
      <c r="U124" s="11">
        <f>SUMPRODUCT(P124:Q124,MARK_FE!$B$35:$C$35)</f>
        <v>-2.2748892418332486E-2</v>
      </c>
      <c r="V124" s="11">
        <v>3.2946564481405254E-2</v>
      </c>
      <c r="W124" s="11">
        <f>_xlfn.NORM.S.INV(0.05)*_xlfn.STDEV.P($T$3:T124)</f>
        <v>-3.1779876970719344E-2</v>
      </c>
      <c r="X124" s="11">
        <f>_xlfn.NORM.S.INV(0.05)*_xlfn.STDEV.P($U$3:U124)</f>
        <v>-0.12927144457624537</v>
      </c>
      <c r="Y124" s="11">
        <f t="shared" si="12"/>
        <v>0</v>
      </c>
      <c r="Z124" s="11">
        <f t="shared" si="13"/>
        <v>0</v>
      </c>
    </row>
    <row r="125" spans="13:26" x14ac:dyDescent="0.35">
      <c r="M125" s="31">
        <v>43959</v>
      </c>
      <c r="N125" s="11">
        <v>1.9111919079679823E-2</v>
      </c>
      <c r="O125" s="11">
        <v>5.1463062870215738E-3</v>
      </c>
      <c r="P125" s="11">
        <v>4.6189636910966905E-3</v>
      </c>
      <c r="Q125" s="11">
        <v>2.4258225366701545E-2</v>
      </c>
      <c r="R125" s="11">
        <v>2.2342052962052779E-2</v>
      </c>
      <c r="S125" s="11">
        <v>1.889523285926106E-2</v>
      </c>
      <c r="T125" s="11">
        <f>SUMPRODUCT(P125:Q125,MARK_FE!$B$25:$C$25)</f>
        <v>8.8400787045589332E-3</v>
      </c>
      <c r="U125" s="11">
        <f>SUMPRODUCT(P125:Q125,MARK_FE!$B$35:$C$35)</f>
        <v>5.7673485884278133E-2</v>
      </c>
      <c r="V125" s="11">
        <v>1.3030633996307196E-2</v>
      </c>
      <c r="W125" s="11">
        <f>_xlfn.NORM.S.INV(0.05)*_xlfn.STDEV.P($T$3:T125)</f>
        <v>-3.1674452832190121E-2</v>
      </c>
      <c r="X125" s="11">
        <f>_xlfn.NORM.S.INV(0.05)*_xlfn.STDEV.P($U$3:U125)</f>
        <v>-0.1289634301141189</v>
      </c>
      <c r="Y125" s="11">
        <f t="shared" si="12"/>
        <v>0</v>
      </c>
      <c r="Z125" s="11">
        <f t="shared" si="13"/>
        <v>0</v>
      </c>
    </row>
    <row r="126" spans="13:26" x14ac:dyDescent="0.35">
      <c r="M126" s="31">
        <v>43962</v>
      </c>
      <c r="N126" s="11">
        <v>-9.8407222198823602E-3</v>
      </c>
      <c r="O126" s="11">
        <v>3.9009614103704842E-3</v>
      </c>
      <c r="P126" s="11">
        <v>-1.1328678625707451E-2</v>
      </c>
      <c r="Q126" s="11">
        <v>-5.9397608095119077E-3</v>
      </c>
      <c r="R126" s="11">
        <v>2.1821473143933946E-4</v>
      </c>
      <c r="S126" s="11">
        <v>-4.5035142836197996E-3</v>
      </c>
      <c r="T126" s="11">
        <f>SUMPRODUCT(P126:Q126,MARK_FE!$B$25:$C$25)</f>
        <v>-1.017042521089029E-2</v>
      </c>
      <c r="U126" s="11">
        <f>SUMPRODUCT(P126:Q126,MARK_FE!$B$35:$C$35)</f>
        <v>3.229224038816824E-3</v>
      </c>
      <c r="V126" s="11">
        <v>-1.2537309430185163E-2</v>
      </c>
      <c r="W126" s="11">
        <f>_xlfn.NORM.S.INV(0.05)*_xlfn.STDEV.P($T$3:T126)</f>
        <v>-3.1585927013418155E-2</v>
      </c>
      <c r="X126" s="11">
        <f>_xlfn.NORM.S.INV(0.05)*_xlfn.STDEV.P($U$3:U126)</f>
        <v>-0.12844374453208876</v>
      </c>
      <c r="Y126" s="11">
        <f t="shared" si="12"/>
        <v>0</v>
      </c>
      <c r="Z126" s="11">
        <f t="shared" si="13"/>
        <v>0</v>
      </c>
    </row>
    <row r="127" spans="13:26" x14ac:dyDescent="0.35">
      <c r="M127" s="31">
        <v>43963</v>
      </c>
      <c r="N127" s="11">
        <v>-1.5744991851943311E-2</v>
      </c>
      <c r="O127" s="11">
        <v>-1.4553210016105192E-2</v>
      </c>
      <c r="P127" s="11">
        <v>7.5667001336893998E-3</v>
      </c>
      <c r="Q127" s="11">
        <v>-3.0298201868048442E-2</v>
      </c>
      <c r="R127" s="11">
        <v>-4.5009861537458427E-3</v>
      </c>
      <c r="S127" s="11">
        <v>-1.9056284781231905E-2</v>
      </c>
      <c r="T127" s="11">
        <f>SUMPRODUCT(P127:Q127,MARK_FE!$B$25:$C$25)</f>
        <v>-5.7169676548474071E-4</v>
      </c>
      <c r="U127" s="11">
        <f>SUMPRODUCT(P127:Q127,MARK_FE!$B$35:$C$35)</f>
        <v>-9.4723514069690026E-2</v>
      </c>
      <c r="V127" s="11">
        <v>-4.382142634216548E-2</v>
      </c>
      <c r="W127" s="11">
        <f>_xlfn.NORM.S.INV(0.05)*_xlfn.STDEV.P($T$3:T127)</f>
        <v>-3.1459700402916291E-2</v>
      </c>
      <c r="X127" s="11">
        <f>_xlfn.NORM.S.INV(0.05)*_xlfn.STDEV.P($U$3:U127)</f>
        <v>-0.12879853229293026</v>
      </c>
      <c r="Y127" s="11">
        <f t="shared" si="12"/>
        <v>0</v>
      </c>
      <c r="Z127" s="11">
        <f t="shared" si="13"/>
        <v>0</v>
      </c>
    </row>
    <row r="128" spans="13:26" x14ac:dyDescent="0.35">
      <c r="M128" s="31">
        <v>43964</v>
      </c>
      <c r="N128" s="11">
        <v>7.9411897497869074E-3</v>
      </c>
      <c r="O128" s="11">
        <v>-2.4085942076427055E-2</v>
      </c>
      <c r="P128" s="11">
        <v>-1.5538916768945614E-2</v>
      </c>
      <c r="Q128" s="11">
        <v>-1.6144752326640321E-2</v>
      </c>
      <c r="R128" s="11">
        <v>-2.8930726745456985E-2</v>
      </c>
      <c r="S128" s="11">
        <v>-2.1986776497652755E-2</v>
      </c>
      <c r="T128" s="11">
        <f>SUMPRODUCT(P128:Q128,MARK_FE!$B$25:$C$25)</f>
        <v>-1.5669130501544889E-2</v>
      </c>
      <c r="U128" s="11">
        <f>SUMPRODUCT(P128:Q128,MARK_FE!$B$35:$C$35)</f>
        <v>-1.7175552431326863E-2</v>
      </c>
      <c r="V128" s="11">
        <v>-1.0171978651168909E-2</v>
      </c>
      <c r="W128" s="11">
        <f>_xlfn.NORM.S.INV(0.05)*_xlfn.STDEV.P($T$3:T128)</f>
        <v>-3.1422941283369664E-2</v>
      </c>
      <c r="X128" s="11">
        <f>_xlfn.NORM.S.INV(0.05)*_xlfn.STDEV.P($U$3:U128)</f>
        <v>-0.12833266170909582</v>
      </c>
      <c r="Y128" s="11">
        <f t="shared" si="12"/>
        <v>0</v>
      </c>
      <c r="Z128" s="11">
        <f t="shared" si="13"/>
        <v>0</v>
      </c>
    </row>
    <row r="129" spans="13:26" x14ac:dyDescent="0.35">
      <c r="M129" s="31">
        <v>43965</v>
      </c>
      <c r="N129" s="11">
        <v>7.4878266292020901E-3</v>
      </c>
      <c r="O129" s="11">
        <v>8.3027933615157489E-3</v>
      </c>
      <c r="P129" s="11">
        <v>-1.3136220357981199E-2</v>
      </c>
      <c r="Q129" s="11">
        <v>1.5790619990717871E-2</v>
      </c>
      <c r="R129" s="11">
        <v>-8.2895903282964502E-3</v>
      </c>
      <c r="S129" s="11">
        <v>1.6102011574853553E-2</v>
      </c>
      <c r="T129" s="11">
        <f>SUMPRODUCT(P129:Q129,MARK_FE!$B$25:$C$25)</f>
        <v>-6.9189031235155404E-3</v>
      </c>
      <c r="U129" s="11">
        <f>SUMPRODUCT(P129:Q129,MARK_FE!$B$35:$C$35)</f>
        <v>6.5008249561935239E-2</v>
      </c>
      <c r="V129" s="11">
        <v>5.7603150746862272E-2</v>
      </c>
      <c r="W129" s="11">
        <f>_xlfn.NORM.S.INV(0.05)*_xlfn.STDEV.P($T$3:T129)</f>
        <v>-3.1316742581316066E-2</v>
      </c>
      <c r="X129" s="11">
        <f>_xlfn.NORM.S.INV(0.05)*_xlfn.STDEV.P($U$3:U129)</f>
        <v>-0.12811160945392966</v>
      </c>
      <c r="Y129" s="11">
        <f t="shared" si="12"/>
        <v>0</v>
      </c>
      <c r="Z129" s="11">
        <f t="shared" si="13"/>
        <v>0</v>
      </c>
    </row>
    <row r="130" spans="13:26" x14ac:dyDescent="0.35">
      <c r="M130" s="31">
        <v>43966</v>
      </c>
      <c r="N130" s="11">
        <v>6.738525291097538E-3</v>
      </c>
      <c r="O130" s="11">
        <v>1.9488787330436377E-2</v>
      </c>
      <c r="P130" s="11">
        <v>-1.2239681824630139E-2</v>
      </c>
      <c r="Q130" s="11">
        <v>2.6227312621533966E-2</v>
      </c>
      <c r="R130" s="11">
        <v>-1.1221041869917773E-2</v>
      </c>
      <c r="S130" s="11">
        <v>2.539807460007508E-3</v>
      </c>
      <c r="T130" s="11">
        <f>SUMPRODUCT(P130:Q130,MARK_FE!$B$25:$C$25)</f>
        <v>-3.9718757094355794E-3</v>
      </c>
      <c r="U130" s="11">
        <f>SUMPRODUCT(P130:Q130,MARK_FE!$B$35:$C$35)</f>
        <v>9.1677056200407975E-2</v>
      </c>
      <c r="V130" s="11">
        <v>2.5953231696507519E-2</v>
      </c>
      <c r="W130" s="11">
        <f>_xlfn.NORM.S.INV(0.05)*_xlfn.STDEV.P($T$3:T130)</f>
        <v>-3.1200240253844033E-2</v>
      </c>
      <c r="X130" s="11">
        <f>_xlfn.NORM.S.INV(0.05)*_xlfn.STDEV.P($U$3:U130)</f>
        <v>-0.12820212438133238</v>
      </c>
      <c r="Y130" s="11">
        <f t="shared" si="12"/>
        <v>0</v>
      </c>
      <c r="Z130" s="11">
        <f t="shared" si="13"/>
        <v>0</v>
      </c>
    </row>
    <row r="131" spans="13:26" x14ac:dyDescent="0.35">
      <c r="M131" s="31">
        <v>43969</v>
      </c>
      <c r="N131" s="11">
        <v>2.4545153725683941E-3</v>
      </c>
      <c r="O131" s="11">
        <v>1.0894521233444626E-2</v>
      </c>
      <c r="P131" s="11">
        <v>4.2797664577229194E-2</v>
      </c>
      <c r="Q131" s="11">
        <v>1.3349036606012827E-2</v>
      </c>
      <c r="R131" s="11">
        <v>3.9043286821343837E-2</v>
      </c>
      <c r="S131" s="11">
        <v>3.7779826063867171E-2</v>
      </c>
      <c r="T131" s="11">
        <f>SUMPRODUCT(P131:Q131,MARK_FE!$B$25:$C$25)</f>
        <v>3.6468198240438454E-2</v>
      </c>
      <c r="U131" s="11">
        <f>SUMPRODUCT(P131:Q131,MARK_FE!$B$35:$C$35)</f>
        <v>-3.6756389544793905E-2</v>
      </c>
      <c r="V131" s="11">
        <v>3.5630108265806551E-2</v>
      </c>
      <c r="W131" s="11">
        <f>_xlfn.NORM.S.INV(0.05)*_xlfn.STDEV.P($T$3:T131)</f>
        <v>-3.1515334900119138E-2</v>
      </c>
      <c r="X131" s="11">
        <f>_xlfn.NORM.S.INV(0.05)*_xlfn.STDEV.P($U$3:U131)</f>
        <v>-0.12786279381908547</v>
      </c>
      <c r="Y131" s="11">
        <f t="shared" si="12"/>
        <v>0</v>
      </c>
      <c r="Z131" s="11">
        <f t="shared" si="13"/>
        <v>0</v>
      </c>
    </row>
    <row r="132" spans="13:26" x14ac:dyDescent="0.35">
      <c r="M132" s="31">
        <v>43970</v>
      </c>
      <c r="N132" s="11">
        <v>-1.297168439126979E-2</v>
      </c>
      <c r="O132" s="11">
        <v>1.7160431986879703E-2</v>
      </c>
      <c r="P132" s="11">
        <v>-3.5861225956493326E-2</v>
      </c>
      <c r="Q132" s="11">
        <v>4.1887475956098258E-3</v>
      </c>
      <c r="R132" s="11">
        <v>-3.4273459231448679E-2</v>
      </c>
      <c r="S132" s="11">
        <v>-1.6003453483876273E-2</v>
      </c>
      <c r="T132" s="11">
        <f>SUMPRODUCT(P132:Q132,MARK_FE!$B$25:$C$25)</f>
        <v>-2.7253186232701534E-2</v>
      </c>
      <c r="U132" s="11">
        <f>SUMPRODUCT(P132:Q132,MARK_FE!$B$35:$C$35)</f>
        <v>7.2331854096804843E-2</v>
      </c>
      <c r="V132" s="11">
        <v>1.5082083834010267E-2</v>
      </c>
      <c r="W132" s="11">
        <f>_xlfn.NORM.S.INV(0.05)*_xlfn.STDEV.P($T$3:T132)</f>
        <v>-3.1646666518095751E-2</v>
      </c>
      <c r="X132" s="11">
        <f>_xlfn.NORM.S.INV(0.05)*_xlfn.STDEV.P($U$3:U132)</f>
        <v>-0.12771534275027174</v>
      </c>
      <c r="Y132" s="11">
        <f t="shared" si="12"/>
        <v>0</v>
      </c>
      <c r="Z132" s="11">
        <f t="shared" si="13"/>
        <v>0</v>
      </c>
    </row>
    <row r="133" spans="13:26" x14ac:dyDescent="0.35">
      <c r="M133" s="31">
        <v>43971</v>
      </c>
      <c r="N133" s="11">
        <v>-1.4920001249165565E-2</v>
      </c>
      <c r="O133" s="11">
        <v>5.860464173699053E-2</v>
      </c>
      <c r="P133" s="11">
        <v>-1.5963803052802391E-3</v>
      </c>
      <c r="Q133" s="11">
        <v>4.3684640487824944E-2</v>
      </c>
      <c r="R133" s="11">
        <v>4.5887868969179454E-3</v>
      </c>
      <c r="S133" s="11">
        <v>1.5130265608902304E-2</v>
      </c>
      <c r="T133" s="11">
        <f>SUMPRODUCT(P133:Q133,MARK_FE!$B$25:$C$25)</f>
        <v>8.1359813207219547E-3</v>
      </c>
      <c r="U133" s="11">
        <f>SUMPRODUCT(P133:Q133,MARK_FE!$B$35:$C$35)</f>
        <v>0.12072812263577652</v>
      </c>
      <c r="V133" s="11">
        <v>3.3066085357105562E-2</v>
      </c>
      <c r="W133" s="11">
        <f>_xlfn.NORM.S.INV(0.05)*_xlfn.STDEV.P($T$3:T133)</f>
        <v>-3.1545542674874215E-2</v>
      </c>
      <c r="X133" s="11">
        <f>_xlfn.NORM.S.INV(0.05)*_xlfn.STDEV.P($U$3:U133)</f>
        <v>-0.12825492030835225</v>
      </c>
      <c r="Y133" s="11">
        <f t="shared" ref="Y133:Y196" si="14">IF(W133&gt;T134,1,0)</f>
        <v>0</v>
      </c>
      <c r="Z133" s="11">
        <f t="shared" ref="Z133:Z196" si="15">IF(X133&gt;U134,1,0)</f>
        <v>0</v>
      </c>
    </row>
    <row r="134" spans="13:26" x14ac:dyDescent="0.35">
      <c r="M134" s="31">
        <v>43972</v>
      </c>
      <c r="N134" s="11">
        <v>-3.8131149976557674E-5</v>
      </c>
      <c r="O134" s="11">
        <v>6.1557243106856356E-3</v>
      </c>
      <c r="P134" s="11">
        <v>-8.7368170541336897E-3</v>
      </c>
      <c r="Q134" s="11">
        <v>6.1175931607090886E-3</v>
      </c>
      <c r="R134" s="11">
        <v>-1.3025284139746175E-2</v>
      </c>
      <c r="S134" s="11">
        <v>-4.1501062407665271E-3</v>
      </c>
      <c r="T134" s="11">
        <f>SUMPRODUCT(P134:Q134,MARK_FE!$B$25:$C$25)</f>
        <v>-5.5441219819006033E-3</v>
      </c>
      <c r="U134" s="11">
        <f>SUMPRODUCT(P134:Q134,MARK_FE!$B$35:$C$35)</f>
        <v>3.1391658721966254E-2</v>
      </c>
      <c r="V134" s="11">
        <v>1.0950582702271821E-2</v>
      </c>
      <c r="W134" s="11">
        <f>_xlfn.NORM.S.INV(0.05)*_xlfn.STDEV.P($T$3:T134)</f>
        <v>-3.1437146051410472E-2</v>
      </c>
      <c r="X134" s="11">
        <f>_xlfn.NORM.S.INV(0.05)*_xlfn.STDEV.P($U$3:U134)</f>
        <v>-0.12781028041567419</v>
      </c>
      <c r="Y134" s="11">
        <f t="shared" si="14"/>
        <v>0</v>
      </c>
      <c r="Z134" s="11">
        <f t="shared" si="15"/>
        <v>0</v>
      </c>
    </row>
    <row r="135" spans="13:26" x14ac:dyDescent="0.35">
      <c r="M135" s="31">
        <v>43973</v>
      </c>
      <c r="N135" s="11">
        <v>-1.305390776773872E-2</v>
      </c>
      <c r="O135" s="11">
        <v>1.5097884801162016E-2</v>
      </c>
      <c r="P135" s="11">
        <v>-5.3731438288680852E-4</v>
      </c>
      <c r="Q135" s="11">
        <v>2.0439770334233411E-3</v>
      </c>
      <c r="R135" s="11">
        <v>6.2698244623971104E-3</v>
      </c>
      <c r="S135" s="11">
        <v>-3.661265645415584E-4</v>
      </c>
      <c r="T135" s="11">
        <f>SUMPRODUCT(P135:Q135,MARK_FE!$B$25:$C$25)</f>
        <v>1.7488956031094642E-5</v>
      </c>
      <c r="U135" s="11">
        <f>SUMPRODUCT(P135:Q135,MARK_FE!$B$35:$C$35)</f>
        <v>6.4359204054560077E-3</v>
      </c>
      <c r="V135" s="11">
        <v>-1.1656878529136801E-2</v>
      </c>
      <c r="W135" s="11">
        <f>_xlfn.NORM.S.INV(0.05)*_xlfn.STDEV.P($T$3:T135)</f>
        <v>-3.1318768994527665E-2</v>
      </c>
      <c r="X135" s="11">
        <f>_xlfn.NORM.S.INV(0.05)*_xlfn.STDEV.P($U$3:U135)</f>
        <v>-0.12732924417742403</v>
      </c>
      <c r="Y135" s="11">
        <f t="shared" si="14"/>
        <v>0</v>
      </c>
      <c r="Z135" s="11">
        <f t="shared" si="15"/>
        <v>0</v>
      </c>
    </row>
    <row r="136" spans="13:26" x14ac:dyDescent="0.35">
      <c r="M136" s="31">
        <v>43977</v>
      </c>
      <c r="N136" s="11">
        <v>-2.1845560527542919E-2</v>
      </c>
      <c r="O136" s="11">
        <v>-1.1603422749577166E-2</v>
      </c>
      <c r="P136" s="11">
        <v>6.4297051969580661E-3</v>
      </c>
      <c r="Q136" s="11">
        <v>-3.3448983277120037E-2</v>
      </c>
      <c r="R136" s="11">
        <v>1.1735930830880615E-2</v>
      </c>
      <c r="S136" s="11">
        <v>2.1430109679980901E-2</v>
      </c>
      <c r="T136" s="11">
        <f>SUMPRODUCT(P136:Q136,MARK_FE!$B$25:$C$25)</f>
        <v>-2.1415198020046499E-3</v>
      </c>
      <c r="U136" s="11">
        <f>SUMPRODUCT(P136:Q136,MARK_FE!$B$35:$C$35)</f>
        <v>-0.10130065644443925</v>
      </c>
      <c r="V136" s="11">
        <v>3.7924289405130381E-2</v>
      </c>
      <c r="W136" s="11">
        <f>_xlfn.NORM.S.INV(0.05)*_xlfn.STDEV.P($T$3:T136)</f>
        <v>-3.1203640743048232E-2</v>
      </c>
      <c r="X136" s="11">
        <f>_xlfn.NORM.S.INV(0.05)*_xlfn.STDEV.P($U$3:U136)</f>
        <v>-0.12780288126720721</v>
      </c>
      <c r="Y136" s="11">
        <f t="shared" si="14"/>
        <v>0</v>
      </c>
      <c r="Z136" s="11">
        <f t="shared" si="15"/>
        <v>0</v>
      </c>
    </row>
    <row r="137" spans="13:26" x14ac:dyDescent="0.35">
      <c r="M137" s="31">
        <v>43978</v>
      </c>
      <c r="N137" s="11">
        <v>-1.0133300102339668E-2</v>
      </c>
      <c r="O137" s="11">
        <v>-1.3265890242558771E-2</v>
      </c>
      <c r="P137" s="11">
        <v>8.1560475970258745E-3</v>
      </c>
      <c r="Q137" s="11">
        <v>-2.3399190344898513E-2</v>
      </c>
      <c r="R137" s="11">
        <v>1.8690866351425334E-2</v>
      </c>
      <c r="S137" s="11">
        <v>2.1889404896900694E-2</v>
      </c>
      <c r="T137" s="11">
        <f>SUMPRODUCT(P137:Q137,MARK_FE!$B$25:$C$25)</f>
        <v>1.3738023767035524E-3</v>
      </c>
      <c r="U137" s="11">
        <f>SUMPRODUCT(P137:Q137,MARK_FE!$B$35:$C$35)</f>
        <v>-7.7088912185780623E-2</v>
      </c>
      <c r="V137" s="11">
        <v>2.7331564614408395E-2</v>
      </c>
      <c r="W137" s="11">
        <f>_xlfn.NORM.S.INV(0.05)*_xlfn.STDEV.P($T$3:T137)</f>
        <v>-3.1088222124463001E-2</v>
      </c>
      <c r="X137" s="11">
        <f>_xlfn.NORM.S.INV(0.05)*_xlfn.STDEV.P($U$3:U137)</f>
        <v>-0.12788942135079806</v>
      </c>
      <c r="Y137" s="11">
        <f t="shared" si="14"/>
        <v>0</v>
      </c>
      <c r="Z137" s="11">
        <f t="shared" si="15"/>
        <v>0</v>
      </c>
    </row>
    <row r="138" spans="13:26" x14ac:dyDescent="0.35">
      <c r="M138" s="31">
        <v>43979</v>
      </c>
      <c r="N138" s="11">
        <v>-1.202969728316867E-2</v>
      </c>
      <c r="O138" s="11">
        <v>-1.6190375437314983E-2</v>
      </c>
      <c r="P138" s="11">
        <v>-1.3690316015321377E-2</v>
      </c>
      <c r="Q138" s="11">
        <v>-2.8220072720483519E-2</v>
      </c>
      <c r="R138" s="11">
        <v>-1.0404186187591575E-2</v>
      </c>
      <c r="S138" s="11">
        <v>-5.7951904649071323E-3</v>
      </c>
      <c r="T138" s="11">
        <f>SUMPRODUCT(P138:Q138,MARK_FE!$B$25:$C$25)</f>
        <v>-1.6813232506947821E-2</v>
      </c>
      <c r="U138" s="11">
        <f>SUMPRODUCT(P138:Q138,MARK_FE!$B$35:$C$35)</f>
        <v>-5.2941755927296094E-2</v>
      </c>
      <c r="V138" s="11">
        <v>2.046794398974143E-3</v>
      </c>
      <c r="W138" s="11">
        <f>_xlfn.NORM.S.INV(0.05)*_xlfn.STDEV.P($T$3:T138)</f>
        <v>-3.1067078420430484E-2</v>
      </c>
      <c r="X138" s="11">
        <f>_xlfn.NORM.S.INV(0.05)*_xlfn.STDEV.P($U$3:U138)</f>
        <v>-0.12769744956823234</v>
      </c>
      <c r="Y138" s="11">
        <f t="shared" si="14"/>
        <v>0</v>
      </c>
      <c r="Z138" s="11">
        <f t="shared" si="15"/>
        <v>0</v>
      </c>
    </row>
    <row r="139" spans="13:26" x14ac:dyDescent="0.35">
      <c r="M139" s="31">
        <v>43980</v>
      </c>
      <c r="N139" s="11">
        <v>3.1395231412670896E-3</v>
      </c>
      <c r="O139" s="11">
        <v>-1.6424862089432267E-3</v>
      </c>
      <c r="P139" s="11">
        <v>-9.1720185037254751E-3</v>
      </c>
      <c r="Q139" s="11">
        <v>1.4970369323237197E-3</v>
      </c>
      <c r="R139" s="11">
        <v>-1.0612946471168731E-2</v>
      </c>
      <c r="S139" s="11">
        <v>-6.9042757560896389E-4</v>
      </c>
      <c r="T139" s="11">
        <f>SUMPRODUCT(P139:Q139,MARK_FE!$B$25:$C$25)</f>
        <v>-6.8788920703367219E-3</v>
      </c>
      <c r="U139" s="11">
        <f>SUMPRODUCT(P139:Q139,MARK_FE!$B$35:$C$35)</f>
        <v>1.9649922349339821E-2</v>
      </c>
      <c r="V139" s="11">
        <v>1.6192261772003409E-2</v>
      </c>
      <c r="W139" s="11">
        <f>_xlfn.NORM.S.INV(0.05)*_xlfn.STDEV.P($T$3:T139)</f>
        <v>-3.096929529880791E-2</v>
      </c>
      <c r="X139" s="11">
        <f>_xlfn.NORM.S.INV(0.05)*_xlfn.STDEV.P($U$3:U139)</f>
        <v>-0.12724354307599378</v>
      </c>
      <c r="Y139" s="11">
        <f t="shared" si="14"/>
        <v>0</v>
      </c>
      <c r="Z139" s="11">
        <f t="shared" si="15"/>
        <v>0</v>
      </c>
    </row>
    <row r="140" spans="13:26" x14ac:dyDescent="0.35">
      <c r="M140" s="31">
        <v>43983</v>
      </c>
      <c r="N140" s="11">
        <v>-7.1487695425590941E-3</v>
      </c>
      <c r="O140" s="11">
        <v>2.9849078160110561E-2</v>
      </c>
      <c r="P140" s="11">
        <v>2.003299807678741E-2</v>
      </c>
      <c r="Q140" s="11">
        <v>2.2700308617551491E-2</v>
      </c>
      <c r="R140" s="11">
        <v>2.3477933285929457E-2</v>
      </c>
      <c r="S140" s="11">
        <v>3.6143781941843263E-3</v>
      </c>
      <c r="T140" s="11">
        <f>SUMPRODUCT(P140:Q140,MARK_FE!$B$25:$C$25)</f>
        <v>2.0606289718558796E-2</v>
      </c>
      <c r="U140" s="11">
        <f>SUMPRODUCT(P140:Q140,MARK_FE!$B$35:$C$35)</f>
        <v>2.7238609398564165E-2</v>
      </c>
      <c r="V140" s="11">
        <v>-3.0182506798716324E-2</v>
      </c>
      <c r="W140" s="11">
        <f>_xlfn.NORM.S.INV(0.05)*_xlfn.STDEV.P($T$3:T140)</f>
        <v>-3.0988759689834999E-2</v>
      </c>
      <c r="X140" s="11">
        <f>_xlfn.NORM.S.INV(0.05)*_xlfn.STDEV.P($U$3:U140)</f>
        <v>-0.12681387551379794</v>
      </c>
      <c r="Y140" s="11">
        <f t="shared" si="14"/>
        <v>0</v>
      </c>
      <c r="Z140" s="11">
        <f t="shared" si="15"/>
        <v>0</v>
      </c>
    </row>
    <row r="141" spans="13:26" x14ac:dyDescent="0.35">
      <c r="M141" s="31">
        <v>43984</v>
      </c>
      <c r="N141" s="11">
        <v>-1.1806642832646449E-3</v>
      </c>
      <c r="O141" s="11">
        <v>3.4866358687674869E-3</v>
      </c>
      <c r="P141" s="11">
        <v>-1.9852188059596893E-2</v>
      </c>
      <c r="Q141" s="11">
        <v>2.3059715855026932E-3</v>
      </c>
      <c r="R141" s="11">
        <v>1.288522698469266E-2</v>
      </c>
      <c r="S141" s="11">
        <v>1.0450818878775268E-2</v>
      </c>
      <c r="T141" s="11">
        <f>SUMPRODUCT(P141:Q141,MARK_FE!$B$25:$C$25)</f>
        <v>-1.5089680084828926E-2</v>
      </c>
      <c r="U141" s="11">
        <f>SUMPRODUCT(P141:Q141,MARK_FE!$B$35:$C$35)</f>
        <v>4.000701602195305E-2</v>
      </c>
      <c r="V141" s="11">
        <v>6.3087904049464738E-3</v>
      </c>
      <c r="W141" s="11">
        <f>_xlfn.NORM.S.INV(0.05)*_xlfn.STDEV.P($T$3:T141)</f>
        <v>-3.0950960127488832E-2</v>
      </c>
      <c r="X141" s="11">
        <f>_xlfn.NORM.S.INV(0.05)*_xlfn.STDEV.P($U$3:U141)</f>
        <v>-0.12644064864857452</v>
      </c>
      <c r="Y141" s="11">
        <f t="shared" si="14"/>
        <v>0</v>
      </c>
      <c r="Z141" s="11">
        <f t="shared" si="15"/>
        <v>0</v>
      </c>
    </row>
    <row r="142" spans="13:26" x14ac:dyDescent="0.35">
      <c r="M142" s="31">
        <v>43985</v>
      </c>
      <c r="N142" s="11">
        <v>-7.2859902445951662E-3</v>
      </c>
      <c r="O142" s="11">
        <v>-1.1061281861448755E-2</v>
      </c>
      <c r="P142" s="11">
        <v>-6.3424068711125259E-3</v>
      </c>
      <c r="Q142" s="11">
        <v>-1.8347272106043772E-2</v>
      </c>
      <c r="R142" s="11">
        <v>2.1923382385696612E-2</v>
      </c>
      <c r="S142" s="11">
        <v>2.027427553382179E-2</v>
      </c>
      <c r="T142" s="11">
        <f>SUMPRODUCT(P142:Q142,MARK_FE!$B$25:$C$25)</f>
        <v>-8.9226422035183477E-3</v>
      </c>
      <c r="U142" s="11">
        <f>SUMPRODUCT(P142:Q142,MARK_FE!$B$35:$C$35)</f>
        <v>-3.8772973740332492E-2</v>
      </c>
      <c r="V142" s="11">
        <v>1.7468399427737438E-2</v>
      </c>
      <c r="W142" s="11">
        <f>_xlfn.NORM.S.INV(0.05)*_xlfn.STDEV.P($T$3:T142)</f>
        <v>-3.0865950470107144E-2</v>
      </c>
      <c r="X142" s="11">
        <f>_xlfn.NORM.S.INV(0.05)*_xlfn.STDEV.P($U$3:U142)</f>
        <v>-0.12614870231073733</v>
      </c>
      <c r="Y142" s="11">
        <f t="shared" si="14"/>
        <v>0</v>
      </c>
      <c r="Z142" s="11">
        <f t="shared" si="15"/>
        <v>0</v>
      </c>
    </row>
    <row r="143" spans="13:26" x14ac:dyDescent="0.35">
      <c r="M143" s="31">
        <v>43986</v>
      </c>
      <c r="N143" s="11">
        <v>-1.5291090737527883E-2</v>
      </c>
      <c r="O143" s="11">
        <v>-1.6957405022615512E-2</v>
      </c>
      <c r="P143" s="11">
        <v>-1.2733600148486387E-3</v>
      </c>
      <c r="Q143" s="11">
        <v>-3.2248495760143603E-2</v>
      </c>
      <c r="R143" s="11">
        <v>-1.097329351852756E-2</v>
      </c>
      <c r="S143" s="11">
        <v>4.540171192141902E-4</v>
      </c>
      <c r="T143" s="11">
        <f>SUMPRODUCT(P143:Q143,MARK_FE!$B$25:$C$25)</f>
        <v>-7.9309224374170869E-3</v>
      </c>
      <c r="U143" s="11">
        <f>SUMPRODUCT(P143:Q143,MARK_FE!$B$35:$C$35)</f>
        <v>-8.4951201574284277E-2</v>
      </c>
      <c r="V143" s="11">
        <v>1.9897037344853843E-2</v>
      </c>
      <c r="W143" s="11">
        <f>_xlfn.NORM.S.INV(0.05)*_xlfn.STDEV.P($T$3:T143)</f>
        <v>-3.0776314034594663E-2</v>
      </c>
      <c r="X143" s="11">
        <f>_xlfn.NORM.S.INV(0.05)*_xlfn.STDEV.P($U$3:U143)</f>
        <v>-0.12633713772607866</v>
      </c>
      <c r="Y143" s="11">
        <f t="shared" si="14"/>
        <v>0</v>
      </c>
      <c r="Z143" s="11">
        <f t="shared" si="15"/>
        <v>0</v>
      </c>
    </row>
    <row r="144" spans="13:26" x14ac:dyDescent="0.35">
      <c r="M144" s="31">
        <v>43987</v>
      </c>
      <c r="N144" s="11">
        <v>-3.6223386109478914E-3</v>
      </c>
      <c r="O144" s="11">
        <v>1.9604229249871947E-2</v>
      </c>
      <c r="P144" s="11">
        <v>7.6157668859611954E-3</v>
      </c>
      <c r="Q144" s="11">
        <v>1.5981890638924037E-2</v>
      </c>
      <c r="R144" s="11">
        <v>2.7993859784822755E-2</v>
      </c>
      <c r="S144" s="11">
        <v>3.1061371865463785E-2</v>
      </c>
      <c r="T144" s="11">
        <f>SUMPRODUCT(P144:Q144,MARK_FE!$B$25:$C$25)</f>
        <v>9.413918525336757E-3</v>
      </c>
      <c r="U144" s="11">
        <f>SUMPRODUCT(P144:Q144,MARK_FE!$B$35:$C$35)</f>
        <v>3.0216448401082327E-2</v>
      </c>
      <c r="V144" s="11">
        <v>3.6280596345921567E-2</v>
      </c>
      <c r="W144" s="11">
        <f>_xlfn.NORM.S.INV(0.05)*_xlfn.STDEV.P($T$3:T144)</f>
        <v>-3.0694780466863653E-2</v>
      </c>
      <c r="X144" s="11">
        <f>_xlfn.NORM.S.INV(0.05)*_xlfn.STDEV.P($U$3:U144)</f>
        <v>-0.12593496452132058</v>
      </c>
      <c r="Y144" s="11">
        <f t="shared" si="14"/>
        <v>0</v>
      </c>
      <c r="Z144" s="11">
        <f t="shared" si="15"/>
        <v>0</v>
      </c>
    </row>
    <row r="145" spans="13:26" x14ac:dyDescent="0.35">
      <c r="M145" s="31">
        <v>43990</v>
      </c>
      <c r="N145" s="11">
        <v>1.079583536064503E-2</v>
      </c>
      <c r="O145" s="11">
        <v>2.7262279806854767E-3</v>
      </c>
      <c r="P145" s="11">
        <v>3.4443236808523535E-2</v>
      </c>
      <c r="Q145" s="11">
        <v>1.3522063341330839E-2</v>
      </c>
      <c r="R145" s="11">
        <v>2.5499656674674149E-2</v>
      </c>
      <c r="S145" s="11">
        <v>1.6877874096927391E-2</v>
      </c>
      <c r="T145" s="11">
        <f>SUMPRODUCT(P145:Q145,MARK_FE!$B$25:$C$25)</f>
        <v>2.9946597327859599E-2</v>
      </c>
      <c r="U145" s="11">
        <f>SUMPRODUCT(P145:Q145,MARK_FE!$B$35:$C$35)</f>
        <v>-2.20743085226906E-2</v>
      </c>
      <c r="V145" s="11">
        <v>2.208325123038174E-3</v>
      </c>
      <c r="W145" s="11">
        <f>_xlfn.NORM.S.INV(0.05)*_xlfn.STDEV.P($T$3:T145)</f>
        <v>-3.0859321646644573E-2</v>
      </c>
      <c r="X145" s="11">
        <f>_xlfn.NORM.S.INV(0.05)*_xlfn.STDEV.P($U$3:U145)</f>
        <v>-0.12555425356172603</v>
      </c>
      <c r="Y145" s="11">
        <f t="shared" si="14"/>
        <v>0</v>
      </c>
      <c r="Z145" s="11">
        <f t="shared" si="15"/>
        <v>0</v>
      </c>
    </row>
    <row r="146" spans="13:26" x14ac:dyDescent="0.35">
      <c r="M146" s="31">
        <v>43991</v>
      </c>
      <c r="N146" s="11">
        <v>-1.1749804128000011E-2</v>
      </c>
      <c r="O146" s="11">
        <v>3.0934047465232296E-2</v>
      </c>
      <c r="P146" s="11">
        <v>-8.9403584290604476E-3</v>
      </c>
      <c r="Q146" s="11">
        <v>1.9184243337232437E-2</v>
      </c>
      <c r="R146" s="11">
        <v>-1.9418218144987089E-2</v>
      </c>
      <c r="S146" s="11">
        <v>-1.0945139570350884E-2</v>
      </c>
      <c r="T146" s="11">
        <f>SUMPRODUCT(P146:Q146,MARK_FE!$B$25:$C$25)</f>
        <v>-2.8954683143362497E-3</v>
      </c>
      <c r="U146" s="11">
        <f>SUMPRODUCT(P146:Q146,MARK_FE!$B$35:$C$35)</f>
        <v>6.70369024899512E-2</v>
      </c>
      <c r="V146" s="11">
        <v>3.47139668411834E-3</v>
      </c>
      <c r="W146" s="11">
        <f>_xlfn.NORM.S.INV(0.05)*_xlfn.STDEV.P($T$3:T146)</f>
        <v>-3.0755132719033986E-2</v>
      </c>
      <c r="X146" s="11">
        <f>_xlfn.NORM.S.INV(0.05)*_xlfn.STDEV.P($U$3:U146)</f>
        <v>-0.12539379121470753</v>
      </c>
      <c r="Y146" s="11">
        <f t="shared" si="14"/>
        <v>0</v>
      </c>
      <c r="Z146" s="11">
        <f t="shared" si="15"/>
        <v>0</v>
      </c>
    </row>
    <row r="147" spans="13:26" x14ac:dyDescent="0.35">
      <c r="M147" s="31">
        <v>43992</v>
      </c>
      <c r="N147" s="11">
        <v>3.3072101820392189E-3</v>
      </c>
      <c r="O147" s="11">
        <v>-8.1616019915146908E-3</v>
      </c>
      <c r="P147" s="11">
        <v>-1.4723052168508147E-2</v>
      </c>
      <c r="Q147" s="11">
        <v>-4.8543918094755912E-3</v>
      </c>
      <c r="R147" s="11">
        <v>-2.3744092087421051E-2</v>
      </c>
      <c r="S147" s="11">
        <v>-1.0405498513425138E-2</v>
      </c>
      <c r="T147" s="11">
        <f>SUMPRODUCT(P147:Q147,MARK_FE!$B$25:$C$25)</f>
        <v>-1.2601956625694723E-2</v>
      </c>
      <c r="U147" s="11">
        <f>SUMPRODUCT(P147:Q147,MARK_FE!$B$35:$C$35)</f>
        <v>1.1936659824923371E-2</v>
      </c>
      <c r="V147" s="11">
        <v>1.2289477834224107E-2</v>
      </c>
      <c r="W147" s="11">
        <f>_xlfn.NORM.S.INV(0.05)*_xlfn.STDEV.P($T$3:T147)</f>
        <v>-3.0699205138969472E-2</v>
      </c>
      <c r="X147" s="11">
        <f>_xlfn.NORM.S.INV(0.05)*_xlfn.STDEV.P($U$3:U147)</f>
        <v>-0.12496279585754695</v>
      </c>
      <c r="Y147" s="11">
        <f t="shared" si="14"/>
        <v>0</v>
      </c>
      <c r="Z147" s="11">
        <f t="shared" si="15"/>
        <v>0</v>
      </c>
    </row>
    <row r="148" spans="13:26" x14ac:dyDescent="0.35">
      <c r="M148" s="31">
        <v>43993</v>
      </c>
      <c r="N148" s="11">
        <v>3.2272667267069224E-3</v>
      </c>
      <c r="O148" s="11">
        <v>-5.3356410941869825E-2</v>
      </c>
      <c r="P148" s="11">
        <v>-1.6395371177790417E-2</v>
      </c>
      <c r="Q148" s="11">
        <v>-5.0129144215162867E-2</v>
      </c>
      <c r="R148" s="11">
        <v>-3.8325745214771903E-2</v>
      </c>
      <c r="S148" s="11">
        <v>-7.1476540721405815E-2</v>
      </c>
      <c r="T148" s="11">
        <f>SUMPRODUCT(P148:Q148,MARK_FE!$B$25:$C$25)</f>
        <v>-2.3645854326332462E-2</v>
      </c>
      <c r="U148" s="11">
        <f>SUMPRODUCT(P148:Q148,MARK_FE!$B$35:$C$35)</f>
        <v>-0.1075255388914859</v>
      </c>
      <c r="V148" s="11">
        <v>-0.12788102712809568</v>
      </c>
      <c r="W148" s="11">
        <f>_xlfn.NORM.S.INV(0.05)*_xlfn.STDEV.P($T$3:T148)</f>
        <v>-3.0764656227055709E-2</v>
      </c>
      <c r="X148" s="11">
        <f>_xlfn.NORM.S.INV(0.05)*_xlfn.STDEV.P($U$3:U148)</f>
        <v>-0.12549274937648461</v>
      </c>
      <c r="Y148" s="11">
        <f t="shared" si="14"/>
        <v>0</v>
      </c>
      <c r="Z148" s="11">
        <f t="shared" si="15"/>
        <v>0</v>
      </c>
    </row>
    <row r="149" spans="13:26" x14ac:dyDescent="0.35">
      <c r="M149" s="31">
        <v>43994</v>
      </c>
      <c r="N149" s="11">
        <v>9.0634369360576388E-3</v>
      </c>
      <c r="O149" s="11">
        <v>1.8322443856827176E-2</v>
      </c>
      <c r="P149" s="11">
        <v>-1.2061563302626753E-2</v>
      </c>
      <c r="Q149" s="11">
        <v>2.7385880792884808E-2</v>
      </c>
      <c r="R149" s="11">
        <v>2.2868203809801292E-2</v>
      </c>
      <c r="S149" s="11">
        <v>1.8819173258693367E-2</v>
      </c>
      <c r="T149" s="11">
        <f>SUMPRODUCT(P149:Q149,MARK_FE!$B$25:$C$25)</f>
        <v>-3.58302672295933E-3</v>
      </c>
      <c r="U149" s="11">
        <f>SUMPRODUCT(P149:Q149,MARK_FE!$B$35:$C$35)</f>
        <v>9.4503812361636644E-2</v>
      </c>
      <c r="V149" s="11">
        <v>1.1929942240555762E-2</v>
      </c>
      <c r="W149" s="11">
        <f>_xlfn.NORM.S.INV(0.05)*_xlfn.STDEV.P($T$3:T149)</f>
        <v>-3.0663773074034829E-2</v>
      </c>
      <c r="X149" s="11">
        <f>_xlfn.NORM.S.INV(0.05)*_xlfn.STDEV.P($U$3:U149)</f>
        <v>-0.12563871814995584</v>
      </c>
      <c r="Y149" s="11">
        <f t="shared" si="14"/>
        <v>0</v>
      </c>
      <c r="Z149" s="11">
        <f t="shared" si="15"/>
        <v>0</v>
      </c>
    </row>
    <row r="150" spans="13:26" x14ac:dyDescent="0.35">
      <c r="M150" s="31">
        <v>43997</v>
      </c>
      <c r="N150" s="11">
        <v>2.2649012493675336E-2</v>
      </c>
      <c r="O150" s="11">
        <v>1.7003957808287208E-2</v>
      </c>
      <c r="P150" s="11">
        <v>1.6411803960202878E-2</v>
      </c>
      <c r="Q150" s="11">
        <v>3.9652970301962735E-2</v>
      </c>
      <c r="R150" s="11">
        <v>-6.991082110185798E-3</v>
      </c>
      <c r="S150" s="11">
        <v>6.1368728458979964E-3</v>
      </c>
      <c r="T150" s="11">
        <f>SUMPRODUCT(P150:Q150,MARK_FE!$B$25:$C$25)</f>
        <v>2.1407085238899649E-2</v>
      </c>
      <c r="U150" s="11">
        <f>SUMPRODUCT(P150:Q150,MARK_FE!$B$35:$C$35)</f>
        <v>7.9196698618741207E-2</v>
      </c>
      <c r="V150" s="11">
        <v>2.8473457701603387E-2</v>
      </c>
      <c r="W150" s="11">
        <f>_xlfn.NORM.S.INV(0.05)*_xlfn.STDEV.P($T$3:T150)</f>
        <v>-3.0695504514852704E-2</v>
      </c>
      <c r="X150" s="11">
        <f>_xlfn.NORM.S.INV(0.05)*_xlfn.STDEV.P($U$3:U150)</f>
        <v>-0.12559701037514803</v>
      </c>
      <c r="Y150" s="11">
        <f t="shared" si="14"/>
        <v>0</v>
      </c>
      <c r="Z150" s="11">
        <f t="shared" si="15"/>
        <v>0</v>
      </c>
    </row>
    <row r="151" spans="13:26" x14ac:dyDescent="0.35">
      <c r="M151" s="31">
        <v>43998</v>
      </c>
      <c r="N151" s="11">
        <v>-4.0438036422745282E-3</v>
      </c>
      <c r="O151" s="11">
        <v>1.3457402880838893E-2</v>
      </c>
      <c r="P151" s="11">
        <v>-9.2669590617175321E-3</v>
      </c>
      <c r="Q151" s="11">
        <v>9.4135992385642984E-3</v>
      </c>
      <c r="R151" s="11">
        <v>1.2675976368254281E-2</v>
      </c>
      <c r="S151" s="11">
        <v>2.0242325260149963E-2</v>
      </c>
      <c r="T151" s="11">
        <f>SUMPRODUCT(P151:Q151,MARK_FE!$B$25:$C$25)</f>
        <v>-5.2519005323470383E-3</v>
      </c>
      <c r="U151" s="11">
        <f>SUMPRODUCT(P151:Q151,MARK_FE!$B$35:$C$35)</f>
        <v>4.1197672007097758E-2</v>
      </c>
      <c r="V151" s="11">
        <v>3.3116104507341766E-2</v>
      </c>
      <c r="W151" s="11">
        <f>_xlfn.NORM.S.INV(0.05)*_xlfn.STDEV.P($T$3:T151)</f>
        <v>-3.0600993654207563E-2</v>
      </c>
      <c r="X151" s="11">
        <f>_xlfn.NORM.S.INV(0.05)*_xlfn.STDEV.P($U$3:U151)</f>
        <v>-0.12525951167277177</v>
      </c>
      <c r="Y151" s="11">
        <f t="shared" si="14"/>
        <v>0</v>
      </c>
      <c r="Z151" s="11">
        <f t="shared" si="15"/>
        <v>0</v>
      </c>
    </row>
    <row r="152" spans="13:26" x14ac:dyDescent="0.35">
      <c r="M152" s="31">
        <v>43999</v>
      </c>
      <c r="N152" s="11">
        <v>9.3052531796927705E-3</v>
      </c>
      <c r="O152" s="11">
        <v>-5.093382757197268E-4</v>
      </c>
      <c r="P152" s="11">
        <v>8.1811579224708685E-3</v>
      </c>
      <c r="Q152" s="11">
        <v>8.7959149039729678E-3</v>
      </c>
      <c r="R152" s="11">
        <v>8.4112568642893918E-5</v>
      </c>
      <c r="S152" s="11">
        <v>-6.5015465543769024E-3</v>
      </c>
      <c r="T152" s="11">
        <f>SUMPRODUCT(P152:Q152,MARK_FE!$B$25:$C$25)</f>
        <v>8.3132891587215981E-3</v>
      </c>
      <c r="U152" s="11">
        <f>SUMPRODUCT(P152:Q152,MARK_FE!$B$35:$C$35)</f>
        <v>9.8418943827946418E-3</v>
      </c>
      <c r="V152" s="11">
        <v>-1.7706729259845587E-2</v>
      </c>
      <c r="W152" s="11">
        <f>_xlfn.NORM.S.INV(0.05)*_xlfn.STDEV.P($T$3:T152)</f>
        <v>-3.0518461287317701E-2</v>
      </c>
      <c r="X152" s="11">
        <f>_xlfn.NORM.S.INV(0.05)*_xlfn.STDEV.P($U$3:U152)</f>
        <v>-0.12484180618233671</v>
      </c>
      <c r="Y152" s="11">
        <f t="shared" si="14"/>
        <v>0</v>
      </c>
      <c r="Z152" s="11">
        <f t="shared" si="15"/>
        <v>0</v>
      </c>
    </row>
    <row r="153" spans="13:26" x14ac:dyDescent="0.35">
      <c r="M153" s="31">
        <v>44000</v>
      </c>
      <c r="N153" s="11">
        <v>-1.4598016621147618E-2</v>
      </c>
      <c r="O153" s="11">
        <v>1.7392542578975705E-3</v>
      </c>
      <c r="P153" s="11">
        <v>-1.1838696671572745E-2</v>
      </c>
      <c r="Q153" s="11">
        <v>-1.285876236324994E-2</v>
      </c>
      <c r="R153" s="11">
        <v>-6.9998221687893663E-3</v>
      </c>
      <c r="S153" s="11">
        <v>-1.5137928664336121E-3</v>
      </c>
      <c r="T153" s="11">
        <f>SUMPRODUCT(P153:Q153,MARK_FE!$B$25:$C$25)</f>
        <v>-1.2057941909860134E-2</v>
      </c>
      <c r="U153" s="11">
        <f>SUMPRODUCT(P153:Q153,MARK_FE!$B$35:$C$35)</f>
        <v>-1.4594355146494709E-2</v>
      </c>
      <c r="V153" s="11">
        <v>7.8204225115806256E-3</v>
      </c>
      <c r="W153" s="11">
        <f>_xlfn.NORM.S.INV(0.05)*_xlfn.STDEV.P($T$3:T153)</f>
        <v>-3.0461091155589173E-2</v>
      </c>
      <c r="X153" s="11">
        <f>_xlfn.NORM.S.INV(0.05)*_xlfn.STDEV.P($U$3:U153)</f>
        <v>-0.1244615689312141</v>
      </c>
      <c r="Y153" s="11">
        <f t="shared" si="14"/>
        <v>0</v>
      </c>
      <c r="Z153" s="11">
        <f t="shared" si="15"/>
        <v>0</v>
      </c>
    </row>
    <row r="154" spans="13:26" x14ac:dyDescent="0.35">
      <c r="M154" s="31">
        <v>44001</v>
      </c>
      <c r="N154" s="11">
        <v>2.7643510931938597E-3</v>
      </c>
      <c r="O154" s="11">
        <v>1.2006931389831237E-2</v>
      </c>
      <c r="P154" s="11">
        <v>7.3019158270934553E-3</v>
      </c>
      <c r="Q154" s="11">
        <v>1.4771282483025091E-2</v>
      </c>
      <c r="R154" s="11">
        <v>2.0299578066519022E-2</v>
      </c>
      <c r="S154" s="11">
        <v>-8.0320895267177086E-3</v>
      </c>
      <c r="T154" s="11">
        <f>SUMPRODUCT(P154:Q154,MARK_FE!$B$25:$C$25)</f>
        <v>8.9073252489543335E-3</v>
      </c>
      <c r="U154" s="11">
        <f>SUMPRODUCT(P154:Q154,MARK_FE!$B$35:$C$35)</f>
        <v>2.7480051113532605E-2</v>
      </c>
      <c r="V154" s="11">
        <v>-5.623706123913981E-2</v>
      </c>
      <c r="W154" s="11">
        <f>_xlfn.NORM.S.INV(0.05)*_xlfn.STDEV.P($T$3:T154)</f>
        <v>-3.0383264127645027E-2</v>
      </c>
      <c r="X154" s="11">
        <f>_xlfn.NORM.S.INV(0.05)*_xlfn.STDEV.P($U$3:U154)</f>
        <v>-0.12408133360851592</v>
      </c>
      <c r="Y154" s="11">
        <f t="shared" si="14"/>
        <v>0</v>
      </c>
      <c r="Z154" s="11">
        <f t="shared" si="15"/>
        <v>0</v>
      </c>
    </row>
    <row r="155" spans="13:26" x14ac:dyDescent="0.35">
      <c r="M155" s="31">
        <v>44004</v>
      </c>
      <c r="N155" s="11">
        <v>1.4726100488119748E-2</v>
      </c>
      <c r="O155" s="11">
        <v>1.7991595213121487E-3</v>
      </c>
      <c r="P155" s="11">
        <v>-1.463304705255001E-3</v>
      </c>
      <c r="Q155" s="11">
        <v>1.6525260009431983E-2</v>
      </c>
      <c r="R155" s="11">
        <v>-7.3455699135015744E-3</v>
      </c>
      <c r="S155" s="11">
        <v>5.9156466705660099E-3</v>
      </c>
      <c r="T155" s="11">
        <f>SUMPRODUCT(P155:Q155,MARK_FE!$B$25:$C$25)</f>
        <v>2.4030219338020036E-3</v>
      </c>
      <c r="U155" s="11">
        <f>SUMPRODUCT(P155:Q155,MARK_FE!$B$35:$C$35)</f>
        <v>4.7131938926756343E-2</v>
      </c>
      <c r="V155" s="11">
        <v>2.8478969786070958E-2</v>
      </c>
      <c r="W155" s="11">
        <f>_xlfn.NORM.S.INV(0.05)*_xlfn.STDEV.P($T$3:T155)</f>
        <v>-3.0285261246339353E-2</v>
      </c>
      <c r="X155" s="11">
        <f>_xlfn.NORM.S.INV(0.05)*_xlfn.STDEV.P($U$3:U155)</f>
        <v>-0.12378867368708081</v>
      </c>
      <c r="Y155" s="11">
        <f t="shared" si="14"/>
        <v>0</v>
      </c>
      <c r="Z155" s="11">
        <f t="shared" si="15"/>
        <v>0</v>
      </c>
    </row>
    <row r="156" spans="13:26" x14ac:dyDescent="0.35">
      <c r="M156" s="31">
        <v>44005</v>
      </c>
      <c r="N156" s="11">
        <v>9.3724862515817795E-4</v>
      </c>
      <c r="O156" s="11">
        <v>1.2545356088199452E-2</v>
      </c>
      <c r="P156" s="11">
        <v>5.1122905590464162E-3</v>
      </c>
      <c r="Q156" s="11">
        <v>1.348260471335754E-2</v>
      </c>
      <c r="R156" s="11">
        <v>2.465800760047745E-3</v>
      </c>
      <c r="S156" s="11">
        <v>5.0263043990643047E-3</v>
      </c>
      <c r="T156" s="11">
        <f>SUMPRODUCT(P156:Q156,MARK_FE!$B$25:$C$25)</f>
        <v>6.9113428517324667E-3</v>
      </c>
      <c r="U156" s="11">
        <f>SUMPRODUCT(P156:Q156,MARK_FE!$B$35:$C$35)</f>
        <v>2.7724292242155679E-2</v>
      </c>
      <c r="V156" s="11">
        <v>9.3828783664156555E-3</v>
      </c>
      <c r="W156" s="11">
        <f>_xlfn.NORM.S.INV(0.05)*_xlfn.STDEV.P($T$3:T156)</f>
        <v>-3.0199867206057905E-2</v>
      </c>
      <c r="X156" s="11">
        <f>_xlfn.NORM.S.INV(0.05)*_xlfn.STDEV.P($U$3:U156)</f>
        <v>-0.12341529726188587</v>
      </c>
      <c r="Y156" s="11">
        <f t="shared" si="14"/>
        <v>0</v>
      </c>
      <c r="Z156" s="11">
        <f t="shared" si="15"/>
        <v>1</v>
      </c>
    </row>
    <row r="157" spans="13:26" x14ac:dyDescent="0.35">
      <c r="M157" s="31">
        <v>44006</v>
      </c>
      <c r="N157" s="11">
        <v>-8.3734484051446369E-3</v>
      </c>
      <c r="O157" s="11">
        <v>-3.4522392006402759E-2</v>
      </c>
      <c r="P157" s="11">
        <v>1.0327065413407444E-2</v>
      </c>
      <c r="Q157" s="11">
        <v>-4.2895840411547433E-2</v>
      </c>
      <c r="R157" s="11">
        <v>-8.1260606344805645E-3</v>
      </c>
      <c r="S157" s="11">
        <v>-2.7526237670842019E-2</v>
      </c>
      <c r="T157" s="11">
        <f>SUMPRODUCT(P157:Q157,MARK_FE!$B$25:$C$25)</f>
        <v>-1.1122651759327955E-3</v>
      </c>
      <c r="U157" s="11">
        <f>SUMPRODUCT(P157:Q157,MARK_FE!$B$35:$C$35)</f>
        <v>-0.13345205851278308</v>
      </c>
      <c r="V157" s="11">
        <v>-6.0534707157369173E-2</v>
      </c>
      <c r="W157" s="11">
        <f>_xlfn.NORM.S.INV(0.05)*_xlfn.STDEV.P($T$3:T157)</f>
        <v>-3.0102805165682343E-2</v>
      </c>
      <c r="X157" s="11">
        <f>_xlfn.NORM.S.INV(0.05)*_xlfn.STDEV.P($U$3:U157)</f>
        <v>-0.12440988040745615</v>
      </c>
      <c r="Y157" s="11">
        <f t="shared" si="14"/>
        <v>0</v>
      </c>
      <c r="Z157" s="11">
        <f t="shared" si="15"/>
        <v>0</v>
      </c>
    </row>
    <row r="158" spans="13:26" x14ac:dyDescent="0.35">
      <c r="M158" s="31">
        <v>44007</v>
      </c>
      <c r="N158" s="11">
        <v>-1.261863578527441E-3</v>
      </c>
      <c r="O158" s="11">
        <v>7.0683241296619331E-3</v>
      </c>
      <c r="P158" s="11">
        <v>-7.5990191131636107E-3</v>
      </c>
      <c r="Q158" s="11">
        <v>5.8064605511345471E-3</v>
      </c>
      <c r="R158" s="11">
        <v>-4.5968540271505917E-3</v>
      </c>
      <c r="S158" s="11">
        <v>1.1707543248961602E-2</v>
      </c>
      <c r="T158" s="11">
        <f>SUMPRODUCT(P158:Q158,MARK_FE!$B$25:$C$25)</f>
        <v>-4.7177462624677629E-3</v>
      </c>
      <c r="U158" s="11">
        <f>SUMPRODUCT(P158:Q158,MARK_FE!$B$35:$C$35)</f>
        <v>2.8615240369065362E-2</v>
      </c>
      <c r="V158" s="11">
        <v>3.9448692155801837E-2</v>
      </c>
      <c r="W158" s="11">
        <f>_xlfn.NORM.S.INV(0.05)*_xlfn.STDEV.P($T$3:T158)</f>
        <v>-3.0013154296558299E-2</v>
      </c>
      <c r="X158" s="11">
        <f>_xlfn.NORM.S.INV(0.05)*_xlfn.STDEV.P($U$3:U158)</f>
        <v>-0.12404406518358838</v>
      </c>
      <c r="Y158" s="11">
        <f t="shared" si="14"/>
        <v>0</v>
      </c>
      <c r="Z158" s="11">
        <f t="shared" si="15"/>
        <v>1</v>
      </c>
    </row>
    <row r="159" spans="13:26" x14ac:dyDescent="0.35">
      <c r="M159" s="31">
        <v>44008</v>
      </c>
      <c r="N159" s="11">
        <v>1.123368039898838E-2</v>
      </c>
      <c r="O159" s="11">
        <v>-8.682620427283852E-2</v>
      </c>
      <c r="P159" s="11">
        <v>-7.2676148821693479E-4</v>
      </c>
      <c r="Q159" s="11">
        <v>-7.5592523873850084E-2</v>
      </c>
      <c r="R159" s="11">
        <v>-8.0507159977931553E-3</v>
      </c>
      <c r="S159" s="11">
        <v>-2.8766060808729774E-2</v>
      </c>
      <c r="T159" s="11">
        <f>SUMPRODUCT(P159:Q159,MARK_FE!$B$25:$C$25)</f>
        <v>-1.6817844687787374E-2</v>
      </c>
      <c r="U159" s="11">
        <f>SUMPRODUCT(P159:Q159,MARK_FE!$B$35:$C$35)</f>
        <v>-0.20297302296208125</v>
      </c>
      <c r="V159" s="11">
        <v>-6.4012225099554954E-2</v>
      </c>
      <c r="W159" s="11">
        <f>_xlfn.NORM.S.INV(0.05)*_xlfn.STDEV.P($T$3:T159)</f>
        <v>-3.0000025353164018E-2</v>
      </c>
      <c r="X159" s="11">
        <f>_xlfn.NORM.S.INV(0.05)*_xlfn.STDEV.P($U$3:U159)</f>
        <v>-0.12665786026424405</v>
      </c>
      <c r="Y159" s="11">
        <f t="shared" si="14"/>
        <v>0</v>
      </c>
      <c r="Z159" s="11">
        <f t="shared" si="15"/>
        <v>0</v>
      </c>
    </row>
    <row r="160" spans="13:26" x14ac:dyDescent="0.35">
      <c r="M160" s="31">
        <v>44011</v>
      </c>
      <c r="N160" s="11">
        <v>5.7234140289406151E-3</v>
      </c>
      <c r="O160" s="11">
        <v>2.0883690772530571E-2</v>
      </c>
      <c r="P160" s="11">
        <v>9.0465917424856056E-3</v>
      </c>
      <c r="Q160" s="11">
        <v>2.6607104801471201E-2</v>
      </c>
      <c r="R160" s="11">
        <v>8.9691311857839646E-3</v>
      </c>
      <c r="S160" s="11">
        <v>2.2930643311653166E-2</v>
      </c>
      <c r="T160" s="11">
        <f>SUMPRODUCT(P160:Q160,MARK_FE!$B$25:$C$25)</f>
        <v>1.2820916182057541E-2</v>
      </c>
      <c r="U160" s="11">
        <f>SUMPRODUCT(P160:Q160,MARK_FE!$B$35:$C$35)</f>
        <v>5.6485474384844934E-2</v>
      </c>
      <c r="V160" s="11">
        <v>4.6685485658131326E-2</v>
      </c>
      <c r="W160" s="11">
        <f>_xlfn.NORM.S.INV(0.05)*_xlfn.STDEV.P($T$3:T160)</f>
        <v>-2.9951115097667552E-2</v>
      </c>
      <c r="X160" s="11">
        <f>_xlfn.NORM.S.INV(0.05)*_xlfn.STDEV.P($U$3:U160)</f>
        <v>-0.12643189380513775</v>
      </c>
      <c r="Y160" s="11">
        <f t="shared" si="14"/>
        <v>0</v>
      </c>
      <c r="Z160" s="11">
        <f t="shared" si="15"/>
        <v>0</v>
      </c>
    </row>
    <row r="161" spans="13:26" x14ac:dyDescent="0.35">
      <c r="M161" s="31">
        <v>44012</v>
      </c>
      <c r="N161" s="11">
        <v>7.6560750477517904E-3</v>
      </c>
      <c r="O161" s="11">
        <v>2.8725961303961624E-2</v>
      </c>
      <c r="P161" s="11">
        <v>-6.6865639305402954E-3</v>
      </c>
      <c r="Q161" s="11">
        <v>3.6382036351713255E-2</v>
      </c>
      <c r="R161" s="11">
        <v>-1.3979278656674537E-3</v>
      </c>
      <c r="S161" s="11">
        <v>8.4453194018765474E-3</v>
      </c>
      <c r="T161" s="11">
        <f>SUMPRODUCT(P161:Q161,MARK_FE!$B$25:$C$25)</f>
        <v>2.5702766912253667E-3</v>
      </c>
      <c r="U161" s="11">
        <f>SUMPRODUCT(P161:Q161,MARK_FE!$B$35:$C$35)</f>
        <v>0.1096611912573445</v>
      </c>
      <c r="V161" s="11">
        <v>2.5193131881633461E-2</v>
      </c>
      <c r="W161" s="11">
        <f>_xlfn.NORM.S.INV(0.05)*_xlfn.STDEV.P($T$3:T161)</f>
        <v>-2.9858430638185614E-2</v>
      </c>
      <c r="X161" s="11">
        <f>_xlfn.NORM.S.INV(0.05)*_xlfn.STDEV.P($U$3:U161)</f>
        <v>-0.12675580174368137</v>
      </c>
      <c r="Y161" s="11">
        <f t="shared" si="14"/>
        <v>0</v>
      </c>
      <c r="Z161" s="11">
        <f t="shared" si="15"/>
        <v>0</v>
      </c>
    </row>
    <row r="162" spans="13:26" x14ac:dyDescent="0.35">
      <c r="M162" s="31">
        <v>44013</v>
      </c>
      <c r="N162" s="11">
        <v>6.9842380035937592E-3</v>
      </c>
      <c r="O162" s="11">
        <v>4.5119769445167143E-2</v>
      </c>
      <c r="P162" s="11">
        <v>1.1358594837773633E-2</v>
      </c>
      <c r="Q162" s="11">
        <v>5.210400744876087E-2</v>
      </c>
      <c r="R162" s="11">
        <v>-2.5661026450331465E-3</v>
      </c>
      <c r="S162" s="11">
        <v>-3.0228307471422316E-3</v>
      </c>
      <c r="T162" s="11">
        <f>SUMPRODUCT(P162:Q162,MARK_FE!$B$25:$C$25)</f>
        <v>2.0116106995961981E-2</v>
      </c>
      <c r="U162" s="11">
        <f>SUMPRODUCT(P162:Q162,MARK_FE!$B$35:$C$35)</f>
        <v>0.12143037010848934</v>
      </c>
      <c r="V162" s="11">
        <v>-3.799931677399242E-3</v>
      </c>
      <c r="W162" s="11">
        <f>_xlfn.NORM.S.INV(0.05)*_xlfn.STDEV.P($T$3:T162)</f>
        <v>-2.987705188613823E-2</v>
      </c>
      <c r="X162" s="11">
        <f>_xlfn.NORM.S.INV(0.05)*_xlfn.STDEV.P($U$3:U162)</f>
        <v>-0.12723567312993547</v>
      </c>
      <c r="Y162" s="11">
        <f t="shared" si="14"/>
        <v>0</v>
      </c>
      <c r="Z162" s="11">
        <f t="shared" si="15"/>
        <v>0</v>
      </c>
    </row>
    <row r="163" spans="13:26" x14ac:dyDescent="0.35">
      <c r="M163" s="31">
        <v>44014</v>
      </c>
      <c r="N163" s="11">
        <v>-1.8692483883673578E-3</v>
      </c>
      <c r="O163" s="11">
        <v>-1.7538742845889077E-2</v>
      </c>
      <c r="P163" s="11">
        <v>2.0407059064269453E-2</v>
      </c>
      <c r="Q163" s="11">
        <v>-1.9407991234256357E-2</v>
      </c>
      <c r="R163" s="11">
        <v>7.2651522620036275E-3</v>
      </c>
      <c r="S163" s="11">
        <v>3.5835762554422769E-3</v>
      </c>
      <c r="T163" s="11">
        <f>SUMPRODUCT(P163:Q163,MARK_FE!$B$25:$C$25)</f>
        <v>1.184951197554034E-2</v>
      </c>
      <c r="U163" s="11">
        <f>SUMPRODUCT(P163:Q163,MARK_FE!$B$35:$C$35)</f>
        <v>-8.7151387102252009E-2</v>
      </c>
      <c r="V163" s="11">
        <v>-2.6804485030504834E-3</v>
      </c>
      <c r="W163" s="11">
        <f>_xlfn.NORM.S.INV(0.05)*_xlfn.STDEV.P($T$3:T163)</f>
        <v>-2.9821519618361398E-2</v>
      </c>
      <c r="X163" s="11">
        <f>_xlfn.NORM.S.INV(0.05)*_xlfn.STDEV.P($U$3:U163)</f>
        <v>-0.12742376559869298</v>
      </c>
      <c r="Y163" s="11">
        <f t="shared" si="14"/>
        <v>0</v>
      </c>
      <c r="Z163" s="11">
        <f t="shared" si="15"/>
        <v>0</v>
      </c>
    </row>
    <row r="164" spans="13:26" x14ac:dyDescent="0.35">
      <c r="M164" s="31">
        <v>44018</v>
      </c>
      <c r="N164" s="11">
        <v>-2.4854497209222799E-2</v>
      </c>
      <c r="O164" s="11">
        <v>2.896550840418791E-2</v>
      </c>
      <c r="P164" s="11">
        <v>-3.5216815248734504E-2</v>
      </c>
      <c r="Q164" s="11">
        <v>4.1110111949650575E-3</v>
      </c>
      <c r="R164" s="11">
        <v>-2.4588410342817941E-4</v>
      </c>
      <c r="S164" s="11">
        <v>1.7641263956806884E-2</v>
      </c>
      <c r="T164" s="11">
        <f>SUMPRODUCT(P164:Q164,MARK_FE!$B$25:$C$25)</f>
        <v>-2.6763988386381245E-2</v>
      </c>
      <c r="U164" s="11">
        <f>SUMPRODUCT(P164:Q164,MARK_FE!$B$35:$C$35)</f>
        <v>7.1025419074088408E-2</v>
      </c>
      <c r="V164" s="11">
        <v>4.8075387307363604E-2</v>
      </c>
      <c r="W164" s="11">
        <f>_xlfn.NORM.S.INV(0.05)*_xlfn.STDEV.P($T$3:T164)</f>
        <v>-2.9934122812795803E-2</v>
      </c>
      <c r="X164" s="11">
        <f>_xlfn.NORM.S.INV(0.05)*_xlfn.STDEV.P($U$3:U164)</f>
        <v>-0.12730120431994998</v>
      </c>
      <c r="Y164" s="11">
        <f t="shared" si="14"/>
        <v>0</v>
      </c>
      <c r="Z164" s="11">
        <f t="shared" si="15"/>
        <v>0</v>
      </c>
    </row>
    <row r="165" spans="13:26" x14ac:dyDescent="0.35">
      <c r="M165" s="31">
        <v>44019</v>
      </c>
      <c r="N165" s="11">
        <v>-4.7978159203336482E-3</v>
      </c>
      <c r="O165" s="11">
        <v>2.4109501639739015E-3</v>
      </c>
      <c r="P165" s="11">
        <v>1.5347487985651401E-2</v>
      </c>
      <c r="Q165" s="11">
        <v>-2.3868657563599809E-3</v>
      </c>
      <c r="R165" s="11">
        <v>-1.2511820837997729E-3</v>
      </c>
      <c r="S165" s="11">
        <v>-1.5211900725908384E-2</v>
      </c>
      <c r="T165" s="11">
        <f>SUMPRODUCT(P165:Q165,MARK_FE!$B$25:$C$25)</f>
        <v>1.1535799538756209E-2</v>
      </c>
      <c r="U165" s="11">
        <f>SUMPRODUCT(P165:Q165,MARK_FE!$B$35:$C$35)</f>
        <v>-3.2561016912779087E-2</v>
      </c>
      <c r="V165" s="11">
        <v>-3.8965392997876894E-2</v>
      </c>
      <c r="W165" s="11">
        <f>_xlfn.NORM.S.INV(0.05)*_xlfn.STDEV.P($T$3:T165)</f>
        <v>-2.9877652280169427E-2</v>
      </c>
      <c r="X165" s="11">
        <f>_xlfn.NORM.S.INV(0.05)*_xlfn.STDEV.P($U$3:U165)</f>
        <v>-0.1270114979025406</v>
      </c>
      <c r="Y165" s="11">
        <f t="shared" si="14"/>
        <v>0</v>
      </c>
      <c r="Z165" s="11">
        <f t="shared" si="15"/>
        <v>0</v>
      </c>
    </row>
    <row r="166" spans="13:26" x14ac:dyDescent="0.35">
      <c r="M166" s="31">
        <v>44020</v>
      </c>
      <c r="N166" s="11">
        <v>-5.9916725659402313E-3</v>
      </c>
      <c r="O166" s="11">
        <v>1.1229582885695944E-2</v>
      </c>
      <c r="P166" s="11">
        <v>-1.1533883817569108E-2</v>
      </c>
      <c r="Q166" s="11">
        <v>5.2379103197558426E-3</v>
      </c>
      <c r="R166" s="11">
        <v>-9.3868389881929127E-3</v>
      </c>
      <c r="S166" s="11">
        <v>6.8171268697469747E-3</v>
      </c>
      <c r="T166" s="11">
        <f>SUMPRODUCT(P166:Q166,MARK_FE!$B$25:$C$25)</f>
        <v>-7.9290806836661652E-3</v>
      </c>
      <c r="U166" s="11">
        <f>SUMPRODUCT(P166:Q166,MARK_FE!$B$35:$C$35)</f>
        <v>3.3774312538074808E-2</v>
      </c>
      <c r="V166" s="11">
        <v>3.4387396542030962E-2</v>
      </c>
      <c r="W166" s="11">
        <f>_xlfn.NORM.S.INV(0.05)*_xlfn.STDEV.P($T$3:T166)</f>
        <v>-2.9804919606859614E-2</v>
      </c>
      <c r="X166" s="11">
        <f>_xlfn.NORM.S.INV(0.05)*_xlfn.STDEV.P($U$3:U166)</f>
        <v>-0.12667112206262321</v>
      </c>
      <c r="Y166" s="11">
        <f t="shared" si="14"/>
        <v>0</v>
      </c>
      <c r="Z166" s="11">
        <f t="shared" si="15"/>
        <v>0</v>
      </c>
    </row>
    <row r="167" spans="13:26" x14ac:dyDescent="0.35">
      <c r="M167" s="31">
        <v>44021</v>
      </c>
      <c r="N167" s="11">
        <v>1.5166619243748363E-2</v>
      </c>
      <c r="O167" s="11">
        <v>3.769870045107533E-3</v>
      </c>
      <c r="P167" s="11">
        <v>-2.7224706333362461E-3</v>
      </c>
      <c r="Q167" s="11">
        <v>1.8936489288855787E-2</v>
      </c>
      <c r="R167" s="11">
        <v>-1.8523181159183978E-2</v>
      </c>
      <c r="S167" s="11">
        <v>-1.395293830808135E-2</v>
      </c>
      <c r="T167" s="11">
        <f>SUMPRODUCT(P167:Q167,MARK_FE!$B$25:$C$25)</f>
        <v>1.9327431121533003E-3</v>
      </c>
      <c r="U167" s="11">
        <f>SUMPRODUCT(P167:Q167,MARK_FE!$B$35:$C$35)</f>
        <v>5.5788169372063767E-2</v>
      </c>
      <c r="V167" s="11">
        <v>-6.1768895939953092E-3</v>
      </c>
      <c r="W167" s="11">
        <f>_xlfn.NORM.S.INV(0.05)*_xlfn.STDEV.P($T$3:T167)</f>
        <v>-2.9715268874087864E-2</v>
      </c>
      <c r="X167" s="11">
        <f>_xlfn.NORM.S.INV(0.05)*_xlfn.STDEV.P($U$3:U167)</f>
        <v>-0.12644102859903844</v>
      </c>
      <c r="Y167" s="11">
        <f t="shared" si="14"/>
        <v>0</v>
      </c>
      <c r="Z167" s="11">
        <f t="shared" si="15"/>
        <v>0</v>
      </c>
    </row>
    <row r="168" spans="13:26" x14ac:dyDescent="0.35">
      <c r="M168" s="31">
        <v>44022</v>
      </c>
      <c r="N168" s="11">
        <v>8.8549511561663938E-3</v>
      </c>
      <c r="O168" s="11">
        <v>2.3286036702281476E-3</v>
      </c>
      <c r="P168" s="11">
        <v>-2.547758649497054E-3</v>
      </c>
      <c r="Q168" s="11">
        <v>1.1183554826394456E-2</v>
      </c>
      <c r="R168" s="11">
        <v>-9.0222266297272542E-3</v>
      </c>
      <c r="S168" s="11">
        <v>1.4260613304266067E-2</v>
      </c>
      <c r="T168" s="11">
        <f>SUMPRODUCT(P168:Q168,MARK_FE!$B$25:$C$25)</f>
        <v>4.0354646701043538E-4</v>
      </c>
      <c r="U168" s="11">
        <f>SUMPRODUCT(P168:Q168,MARK_FE!$B$35:$C$35)</f>
        <v>3.4546725225787465E-2</v>
      </c>
      <c r="V168" s="11">
        <v>5.3875247236753833E-2</v>
      </c>
      <c r="W168" s="11">
        <f>_xlfn.NORM.S.INV(0.05)*_xlfn.STDEV.P($T$3:T168)</f>
        <v>-2.9625638047997054E-2</v>
      </c>
      <c r="X168" s="11">
        <f>_xlfn.NORM.S.INV(0.05)*_xlfn.STDEV.P($U$3:U168)</f>
        <v>-0.12610778214568338</v>
      </c>
      <c r="Y168" s="11">
        <f t="shared" si="14"/>
        <v>0</v>
      </c>
      <c r="Z168" s="11">
        <f t="shared" si="15"/>
        <v>0</v>
      </c>
    </row>
    <row r="169" spans="13:26" x14ac:dyDescent="0.35">
      <c r="M169" s="31">
        <v>44025</v>
      </c>
      <c r="N169" s="11">
        <v>-5.6242870757860159E-3</v>
      </c>
      <c r="O169" s="11">
        <v>-2.5080360653644197E-2</v>
      </c>
      <c r="P169" s="11">
        <v>-1.8204110772709402E-2</v>
      </c>
      <c r="Q169" s="11">
        <v>-3.0704647729430223E-2</v>
      </c>
      <c r="R169" s="11">
        <v>-2.0882711037753933E-3</v>
      </c>
      <c r="S169" s="11">
        <v>4.0259886495481106E-4</v>
      </c>
      <c r="T169" s="11">
        <f>SUMPRODUCT(P169:Q169,MARK_FE!$B$25:$C$25)</f>
        <v>-2.0890882052400535E-2</v>
      </c>
      <c r="U169" s="11">
        <f>SUMPRODUCT(P169:Q169,MARK_FE!$B$35:$C$35)</f>
        <v>-5.1973710992499929E-2</v>
      </c>
      <c r="V169" s="11">
        <v>4.6406944866408647E-3</v>
      </c>
      <c r="W169" s="11">
        <f>_xlfn.NORM.S.INV(0.05)*_xlfn.STDEV.P($T$3:T169)</f>
        <v>-2.9658179894577481E-2</v>
      </c>
      <c r="X169" s="11">
        <f>_xlfn.NORM.S.INV(0.05)*_xlfn.STDEV.P($U$3:U169)</f>
        <v>-0.12595465845150178</v>
      </c>
      <c r="Y169" s="11">
        <f t="shared" si="14"/>
        <v>0</v>
      </c>
      <c r="Z169" s="11">
        <f t="shared" si="15"/>
        <v>0</v>
      </c>
    </row>
    <row r="170" spans="13:26" x14ac:dyDescent="0.35">
      <c r="M170" s="31">
        <v>44026</v>
      </c>
      <c r="N170" s="11">
        <v>-7.0884492016686142E-3</v>
      </c>
      <c r="O170" s="11">
        <v>3.0497214375324894E-3</v>
      </c>
      <c r="P170" s="11">
        <v>9.0515536803658248E-3</v>
      </c>
      <c r="Q170" s="11">
        <v>-4.0387277641362211E-3</v>
      </c>
      <c r="R170" s="11">
        <v>-5.4692791742782096E-3</v>
      </c>
      <c r="S170" s="11">
        <v>2.1119922402777727E-2</v>
      </c>
      <c r="T170" s="11">
        <f>SUMPRODUCT(P170:Q170,MARK_FE!$B$25:$C$25)</f>
        <v>6.2380271614707605E-3</v>
      </c>
      <c r="U170" s="11">
        <f>SUMPRODUCT(P170:Q170,MARK_FE!$B$35:$C$35)</f>
        <v>-2.6311212949247591E-2</v>
      </c>
      <c r="V170" s="11">
        <v>6.6360171874850549E-2</v>
      </c>
      <c r="W170" s="11">
        <f>_xlfn.NORM.S.INV(0.05)*_xlfn.STDEV.P($T$3:T170)</f>
        <v>-2.9579959967051796E-2</v>
      </c>
      <c r="X170" s="11">
        <f>_xlfn.NORM.S.INV(0.05)*_xlfn.STDEV.P($U$3:U170)</f>
        <v>-0.1256498250904409</v>
      </c>
      <c r="Y170" s="11">
        <f t="shared" si="14"/>
        <v>0</v>
      </c>
      <c r="Z170" s="11">
        <f t="shared" si="15"/>
        <v>0</v>
      </c>
    </row>
    <row r="171" spans="13:26" x14ac:dyDescent="0.35">
      <c r="M171" s="31">
        <v>44027</v>
      </c>
      <c r="N171" s="11">
        <v>-3.151288790417641E-3</v>
      </c>
      <c r="O171" s="11">
        <v>2.2916324511062535E-3</v>
      </c>
      <c r="P171" s="11">
        <v>4.0374090377170366E-3</v>
      </c>
      <c r="Q171" s="11">
        <v>-8.5965633931137694E-4</v>
      </c>
      <c r="R171" s="11">
        <v>1.0974145114494738E-2</v>
      </c>
      <c r="S171" s="11">
        <v>8.503072378261747E-3</v>
      </c>
      <c r="T171" s="11">
        <f>SUMPRODUCT(P171:Q171,MARK_FE!$B$25:$C$25)</f>
        <v>2.9848706823389628E-3</v>
      </c>
      <c r="U171" s="11">
        <f>SUMPRODUCT(P171:Q171,MARK_FE!$B$35:$C$35)</f>
        <v>-9.1917778848108287E-3</v>
      </c>
      <c r="V171" s="11">
        <v>4.2986607968593035E-3</v>
      </c>
      <c r="W171" s="11">
        <f>_xlfn.NORM.S.INV(0.05)*_xlfn.STDEV.P($T$3:T171)</f>
        <v>-2.9494496753086227E-2</v>
      </c>
      <c r="X171" s="11">
        <f>_xlfn.NORM.S.INV(0.05)*_xlfn.STDEV.P($U$3:U171)</f>
        <v>-0.12529371933309835</v>
      </c>
      <c r="Y171" s="11">
        <f t="shared" si="14"/>
        <v>0</v>
      </c>
      <c r="Z171" s="11">
        <f t="shared" si="15"/>
        <v>0</v>
      </c>
    </row>
    <row r="172" spans="13:26" x14ac:dyDescent="0.35">
      <c r="M172" s="31">
        <v>44028</v>
      </c>
      <c r="N172" s="11">
        <v>6.8322337791452709E-3</v>
      </c>
      <c r="O172" s="11">
        <v>2.701499994248624E-3</v>
      </c>
      <c r="P172" s="11">
        <v>2.585335157582009E-2</v>
      </c>
      <c r="Q172" s="11">
        <v>9.5337337733938862E-3</v>
      </c>
      <c r="R172" s="11">
        <v>-3.4108102834836639E-3</v>
      </c>
      <c r="S172" s="11">
        <v>-5.0513734683133834E-3</v>
      </c>
      <c r="T172" s="11">
        <f>SUMPRODUCT(P172:Q172,MARK_FE!$B$25:$C$25)</f>
        <v>2.234573581828091E-2</v>
      </c>
      <c r="U172" s="11">
        <f>SUMPRODUCT(P172:Q172,MARK_FE!$B$35:$C$35)</f>
        <v>-1.8233312127966732E-2</v>
      </c>
      <c r="V172" s="11">
        <v>-7.8427129352509478E-3</v>
      </c>
      <c r="W172" s="11">
        <f>_xlfn.NORM.S.INV(0.05)*_xlfn.STDEV.P($T$3:T172)</f>
        <v>-2.9539748018508189E-2</v>
      </c>
      <c r="X172" s="11">
        <f>_xlfn.NORM.S.INV(0.05)*_xlfn.STDEV.P($U$3:U172)</f>
        <v>-0.12496396214716295</v>
      </c>
      <c r="Y172" s="11">
        <f t="shared" si="14"/>
        <v>0</v>
      </c>
      <c r="Z172" s="11">
        <f t="shared" si="15"/>
        <v>0</v>
      </c>
    </row>
    <row r="173" spans="13:26" x14ac:dyDescent="0.35">
      <c r="M173" s="31">
        <v>44029</v>
      </c>
      <c r="N173" s="11">
        <v>-1.1231277189757296E-2</v>
      </c>
      <c r="O173" s="11">
        <v>4.5552754694516548E-3</v>
      </c>
      <c r="P173" s="11">
        <v>7.1137132792218269E-3</v>
      </c>
      <c r="Q173" s="11">
        <v>-6.6760017203058471E-3</v>
      </c>
      <c r="R173" s="11">
        <v>-3.7869362932092783E-3</v>
      </c>
      <c r="S173" s="11">
        <v>-2.3503341233912425E-3</v>
      </c>
      <c r="T173" s="11">
        <f>SUMPRODUCT(P173:Q173,MARK_FE!$B$25:$C$25)</f>
        <v>4.1498557790096138E-3</v>
      </c>
      <c r="U173" s="11">
        <f>SUMPRODUCT(P173:Q173,MARK_FE!$B$35:$C$35)</f>
        <v>-3.0138539507290112E-2</v>
      </c>
      <c r="V173" s="11">
        <v>9.3975472229389755E-5</v>
      </c>
      <c r="W173" s="11">
        <f>_xlfn.NORM.S.INV(0.05)*_xlfn.STDEV.P($T$3:T173)</f>
        <v>-2.9457228288751459E-2</v>
      </c>
      <c r="X173" s="11">
        <f>_xlfn.NORM.S.INV(0.05)*_xlfn.STDEV.P($U$3:U173)</f>
        <v>-0.1246828927080457</v>
      </c>
      <c r="Y173" s="11">
        <f t="shared" si="14"/>
        <v>0</v>
      </c>
      <c r="Z173" s="11">
        <f t="shared" si="15"/>
        <v>0</v>
      </c>
    </row>
    <row r="174" spans="13:26" x14ac:dyDescent="0.35">
      <c r="M174" s="31">
        <v>44032</v>
      </c>
      <c r="N174" s="11">
        <v>-2.7536570495124437E-3</v>
      </c>
      <c r="O174" s="11">
        <v>1.3909339115256969E-2</v>
      </c>
      <c r="P174" s="11">
        <v>-6.2216746363279391E-3</v>
      </c>
      <c r="Q174" s="11">
        <v>1.1155682065744682E-2</v>
      </c>
      <c r="R174" s="11">
        <v>-1.1420097919861542E-4</v>
      </c>
      <c r="S174" s="11">
        <v>3.3437491616371712E-4</v>
      </c>
      <c r="T174" s="11">
        <f>SUMPRODUCT(P174:Q174,MARK_FE!$B$25:$C$25)</f>
        <v>-2.486716444874016E-3</v>
      </c>
      <c r="U174" s="11">
        <f>SUMPRODUCT(P174:Q174,MARK_FE!$B$35:$C$35)</f>
        <v>4.0722419904361963E-2</v>
      </c>
      <c r="V174" s="11">
        <v>1.0976052581707506E-3</v>
      </c>
      <c r="W174" s="11">
        <f>_xlfn.NORM.S.INV(0.05)*_xlfn.STDEV.P($T$3:T174)</f>
        <v>-2.9373556214852239E-2</v>
      </c>
      <c r="X174" s="11">
        <f>_xlfn.NORM.S.INV(0.05)*_xlfn.STDEV.P($U$3:U174)</f>
        <v>-0.12439433491338525</v>
      </c>
      <c r="Y174" s="11">
        <f t="shared" si="14"/>
        <v>0</v>
      </c>
      <c r="Z174" s="11">
        <f t="shared" si="15"/>
        <v>0</v>
      </c>
    </row>
    <row r="175" spans="13:26" x14ac:dyDescent="0.35">
      <c r="M175" s="31">
        <v>44033</v>
      </c>
      <c r="N175" s="11">
        <v>8.3272606912591744E-3</v>
      </c>
      <c r="O175" s="11">
        <v>-1.5066886065702891E-2</v>
      </c>
      <c r="P175" s="11">
        <v>7.4613743082640425E-3</v>
      </c>
      <c r="Q175" s="11">
        <v>-6.7396253744438032E-3</v>
      </c>
      <c r="R175" s="11">
        <v>1.5244546300821492E-2</v>
      </c>
      <c r="S175" s="11">
        <v>5.961432673608995E-3</v>
      </c>
      <c r="T175" s="11">
        <f>SUMPRODUCT(P175:Q175,MARK_FE!$B$25:$C$25)</f>
        <v>4.4091183753788036E-3</v>
      </c>
      <c r="U175" s="11">
        <f>SUMPRODUCT(P175:Q175,MARK_FE!$B$35:$C$35)</f>
        <v>-3.0901944296908613E-2</v>
      </c>
      <c r="V175" s="11">
        <v>-9.8333393189087674E-3</v>
      </c>
      <c r="W175" s="11">
        <f>_xlfn.NORM.S.INV(0.05)*_xlfn.STDEV.P($T$3:T175)</f>
        <v>-2.9293030728393663E-2</v>
      </c>
      <c r="X175" s="11">
        <f>_xlfn.NORM.S.INV(0.05)*_xlfn.STDEV.P($U$3:U175)</f>
        <v>-0.12412203253832521</v>
      </c>
      <c r="Y175" s="11">
        <f t="shared" si="14"/>
        <v>0</v>
      </c>
      <c r="Z175" s="11">
        <f t="shared" si="15"/>
        <v>0</v>
      </c>
    </row>
    <row r="176" spans="13:26" x14ac:dyDescent="0.35">
      <c r="M176" s="31">
        <v>44034</v>
      </c>
      <c r="N176" s="11">
        <v>6.1218122144516881E-3</v>
      </c>
      <c r="O176" s="11">
        <v>-7.8070452570894568E-3</v>
      </c>
      <c r="P176" s="11">
        <v>-2.4809381069501322E-3</v>
      </c>
      <c r="Q176" s="11">
        <v>-1.6852330426377279E-3</v>
      </c>
      <c r="R176" s="11">
        <v>1.5214581624514166E-2</v>
      </c>
      <c r="S176" s="11">
        <v>6.1449034457458406E-3</v>
      </c>
      <c r="T176" s="11">
        <f>SUMPRODUCT(P176:Q176,MARK_FE!$B$25:$C$25)</f>
        <v>-2.309915252387878E-3</v>
      </c>
      <c r="U176" s="11">
        <f>SUMPRODUCT(P176:Q176,MARK_FE!$B$35:$C$35)</f>
        <v>-3.313790913875396E-4</v>
      </c>
      <c r="V176" s="11">
        <v>-9.2867183820023944E-3</v>
      </c>
      <c r="W176" s="11">
        <f>_xlfn.NORM.S.INV(0.05)*_xlfn.STDEV.P($T$3:T176)</f>
        <v>-2.9210562841272703E-2</v>
      </c>
      <c r="X176" s="11">
        <f>_xlfn.NORM.S.INV(0.05)*_xlfn.STDEV.P($U$3:U176)</f>
        <v>-0.12376759488708346</v>
      </c>
      <c r="Y176" s="11">
        <f t="shared" si="14"/>
        <v>0</v>
      </c>
      <c r="Z176" s="11">
        <f t="shared" si="15"/>
        <v>0</v>
      </c>
    </row>
    <row r="177" spans="13:26" x14ac:dyDescent="0.35">
      <c r="M177" s="31">
        <v>44035</v>
      </c>
      <c r="N177" s="11">
        <v>-1.191900745366329E-2</v>
      </c>
      <c r="O177" s="11">
        <v>-3.0776823196393705E-2</v>
      </c>
      <c r="P177" s="11">
        <v>-1.3216825768889554E-2</v>
      </c>
      <c r="Q177" s="11">
        <v>-4.2695830650057151E-2</v>
      </c>
      <c r="R177" s="11">
        <v>-3.6860865391351316E-4</v>
      </c>
      <c r="S177" s="11">
        <v>-1.3176553775220024E-2</v>
      </c>
      <c r="T177" s="11">
        <f>SUMPRODUCT(P177:Q177,MARK_FE!$B$25:$C$25)</f>
        <v>-1.9552821089955562E-2</v>
      </c>
      <c r="U177" s="11">
        <f>SUMPRODUCT(P177:Q177,MARK_FE!$B$35:$C$35)</f>
        <v>-9.2852941654220672E-2</v>
      </c>
      <c r="V177" s="11">
        <v>-3.4968657266305062E-2</v>
      </c>
      <c r="W177" s="11">
        <f>_xlfn.NORM.S.INV(0.05)*_xlfn.STDEV.P($T$3:T177)</f>
        <v>-2.9230842120131086E-2</v>
      </c>
      <c r="X177" s="11">
        <f>_xlfn.NORM.S.INV(0.05)*_xlfn.STDEV.P($U$3:U177)</f>
        <v>-0.12402379569931966</v>
      </c>
      <c r="Y177" s="11">
        <f t="shared" si="14"/>
        <v>0</v>
      </c>
      <c r="Z177" s="11">
        <f t="shared" si="15"/>
        <v>0</v>
      </c>
    </row>
    <row r="178" spans="13:26" x14ac:dyDescent="0.35">
      <c r="M178" s="31">
        <v>44036</v>
      </c>
      <c r="N178" s="11">
        <v>-4.8732799586189571E-3</v>
      </c>
      <c r="O178" s="11">
        <v>-8.1587249612830072E-3</v>
      </c>
      <c r="P178" s="11">
        <v>1.5520788829003264E-2</v>
      </c>
      <c r="Q178" s="11">
        <v>-1.303200491990201E-2</v>
      </c>
      <c r="R178" s="11">
        <v>-2.0280544615678023E-3</v>
      </c>
      <c r="S178" s="11">
        <v>-6.8686951660000065E-3</v>
      </c>
      <c r="T178" s="11">
        <f>SUMPRODUCT(P178:Q178,MARK_FE!$B$25:$C$25)</f>
        <v>9.3838663539844609E-3</v>
      </c>
      <c r="U178" s="11">
        <f>SUMPRODUCT(P178:Q178,MARK_FE!$B$35:$C$35)</f>
        <v>-6.1613212166070935E-2</v>
      </c>
      <c r="V178" s="11">
        <v>-1.5104812841009594E-2</v>
      </c>
      <c r="W178" s="11">
        <f>_xlfn.NORM.S.INV(0.05)*_xlfn.STDEV.P($T$3:T178)</f>
        <v>-2.9169834794241907E-2</v>
      </c>
      <c r="X178" s="11">
        <f>_xlfn.NORM.S.INV(0.05)*_xlfn.STDEV.P($U$3:U178)</f>
        <v>-0.12395063064488253</v>
      </c>
      <c r="Y178" s="11">
        <f t="shared" si="14"/>
        <v>0</v>
      </c>
      <c r="Z178" s="11">
        <f t="shared" si="15"/>
        <v>0</v>
      </c>
    </row>
    <row r="179" spans="13:26" x14ac:dyDescent="0.35">
      <c r="M179" s="31">
        <v>44039</v>
      </c>
      <c r="N179" s="11">
        <v>5.0074409161927642E-3</v>
      </c>
      <c r="O179" s="11">
        <v>1.2020536190314511E-2</v>
      </c>
      <c r="P179" s="11">
        <v>-3.013900998549915E-3</v>
      </c>
      <c r="Q179" s="11">
        <v>1.702797710650733E-2</v>
      </c>
      <c r="R179" s="11">
        <v>1.0244609648982406E-2</v>
      </c>
      <c r="S179" s="11">
        <v>4.3305935877877956E-3</v>
      </c>
      <c r="T179" s="11">
        <f>SUMPRODUCT(P179:Q179,MARK_FE!$B$25:$C$25)</f>
        <v>1.293749358404343E-3</v>
      </c>
      <c r="U179" s="11">
        <f>SUMPRODUCT(P179:Q179,MARK_FE!$B$35:$C$35)</f>
        <v>5.1128270142160689E-2</v>
      </c>
      <c r="V179" s="11">
        <v>-5.7318207052823051E-3</v>
      </c>
      <c r="W179" s="11">
        <f>_xlfn.NORM.S.INV(0.05)*_xlfn.STDEV.P($T$3:T179)</f>
        <v>-2.9087606122752387E-2</v>
      </c>
      <c r="X179" s="11">
        <f>_xlfn.NORM.S.INV(0.05)*_xlfn.STDEV.P($U$3:U179)</f>
        <v>-0.12372896880591089</v>
      </c>
      <c r="Y179" s="11">
        <f t="shared" si="14"/>
        <v>0</v>
      </c>
      <c r="Z179" s="11">
        <f t="shared" si="15"/>
        <v>0</v>
      </c>
    </row>
    <row r="180" spans="13:26" x14ac:dyDescent="0.35">
      <c r="M180" s="31">
        <v>44040</v>
      </c>
      <c r="N180" s="11">
        <v>9.6096049802354045E-4</v>
      </c>
      <c r="O180" s="11">
        <v>-1.458118684165379E-2</v>
      </c>
      <c r="P180" s="11">
        <v>-2.9917564600402125E-2</v>
      </c>
      <c r="Q180" s="11">
        <v>-1.3620226343630252E-2</v>
      </c>
      <c r="R180" s="11">
        <v>7.6993839723369251E-4</v>
      </c>
      <c r="S180" s="11">
        <v>-7.759650919094834E-3</v>
      </c>
      <c r="T180" s="11">
        <f>SUMPRODUCT(P180:Q180,MARK_FE!$B$25:$C$25)</f>
        <v>-2.6414737440632455E-2</v>
      </c>
      <c r="U180" s="11">
        <f>SUMPRODUCT(P180:Q180,MARK_FE!$B$35:$C$35)</f>
        <v>1.4108911980829072E-2</v>
      </c>
      <c r="V180" s="11">
        <v>-2.2272337486487274E-2</v>
      </c>
      <c r="W180" s="11">
        <f>_xlfn.NORM.S.INV(0.05)*_xlfn.STDEV.P($T$3:T180)</f>
        <v>-2.9190421153249501E-2</v>
      </c>
      <c r="X180" s="11">
        <f>_xlfn.NORM.S.INV(0.05)*_xlfn.STDEV.P($U$3:U180)</f>
        <v>-0.12338538703092065</v>
      </c>
      <c r="Y180" s="11">
        <f t="shared" si="14"/>
        <v>0</v>
      </c>
      <c r="Z180" s="11">
        <f t="shared" si="15"/>
        <v>0</v>
      </c>
    </row>
    <row r="181" spans="13:26" x14ac:dyDescent="0.35">
      <c r="M181" s="31">
        <v>44041</v>
      </c>
      <c r="N181" s="11">
        <v>-1.6063680077999382E-2</v>
      </c>
      <c r="O181" s="11">
        <v>1.3681394569676195E-2</v>
      </c>
      <c r="P181" s="11">
        <v>-4.7680095216804386E-3</v>
      </c>
      <c r="Q181" s="11">
        <v>-2.3822855083229072E-3</v>
      </c>
      <c r="R181" s="11">
        <v>-1.3344743175838266E-3</v>
      </c>
      <c r="S181" s="11">
        <v>6.0580117443131435E-3</v>
      </c>
      <c r="T181" s="11">
        <f>SUMPRODUCT(P181:Q181,MARK_FE!$B$25:$C$25)</f>
        <v>-4.2552399676564221E-3</v>
      </c>
      <c r="U181" s="11">
        <f>SUMPRODUCT(P181:Q181,MARK_FE!$B$35:$C$35)</f>
        <v>1.6769093201876245E-3</v>
      </c>
      <c r="V181" s="11">
        <v>1.8635971736448806E-2</v>
      </c>
      <c r="W181" s="11">
        <f>_xlfn.NORM.S.INV(0.05)*_xlfn.STDEV.P($T$3:T181)</f>
        <v>-2.911366321366678E-2</v>
      </c>
      <c r="X181" s="11">
        <f>_xlfn.NORM.S.INV(0.05)*_xlfn.STDEV.P($U$3:U181)</f>
        <v>-0.12304120330267942</v>
      </c>
      <c r="Y181" s="11">
        <f t="shared" si="14"/>
        <v>0</v>
      </c>
      <c r="Z181" s="11">
        <f t="shared" si="15"/>
        <v>0</v>
      </c>
    </row>
    <row r="182" spans="13:26" x14ac:dyDescent="0.35">
      <c r="M182" s="31">
        <v>44042</v>
      </c>
      <c r="N182" s="11">
        <v>-3.0007524392382128E-3</v>
      </c>
      <c r="O182" s="11">
        <v>5.1733030493594599E-3</v>
      </c>
      <c r="P182" s="11">
        <v>-2.9663571323220384E-2</v>
      </c>
      <c r="Q182" s="11">
        <v>2.1725506101213923E-3</v>
      </c>
      <c r="R182" s="11">
        <v>-1.5604835886287249E-2</v>
      </c>
      <c r="S182" s="11">
        <v>-8.5490077972767992E-3</v>
      </c>
      <c r="T182" s="11">
        <f>SUMPRODUCT(P182:Q182,MARK_FE!$B$25:$C$25)</f>
        <v>-2.2820955012945839E-2</v>
      </c>
      <c r="U182" s="11">
        <f>SUMPRODUCT(P182:Q182,MARK_FE!$B$35:$C$35)</f>
        <v>5.6340183072261095E-2</v>
      </c>
      <c r="V182" s="11">
        <v>3.4561448228131036E-3</v>
      </c>
      <c r="W182" s="11">
        <f>_xlfn.NORM.S.INV(0.05)*_xlfn.STDEV.P($T$3:T182)</f>
        <v>-2.916730663129373E-2</v>
      </c>
      <c r="X182" s="11">
        <f>_xlfn.NORM.S.INV(0.05)*_xlfn.STDEV.P($U$3:U182)</f>
        <v>-0.12285566064093718</v>
      </c>
      <c r="Y182" s="11">
        <f t="shared" si="14"/>
        <v>0</v>
      </c>
      <c r="Z182" s="11">
        <f t="shared" si="15"/>
        <v>0</v>
      </c>
    </row>
    <row r="183" spans="13:26" x14ac:dyDescent="0.35">
      <c r="M183" s="31">
        <v>44043</v>
      </c>
      <c r="N183" s="11">
        <v>1.3287163917172677E-3</v>
      </c>
      <c r="O183" s="11">
        <v>7.857861394111379E-2</v>
      </c>
      <c r="P183" s="11">
        <v>-1.1043573941432865E-2</v>
      </c>
      <c r="Q183" s="11">
        <v>7.9907330332831095E-2</v>
      </c>
      <c r="R183" s="11">
        <v>-3.1582321446813788E-3</v>
      </c>
      <c r="S183" s="11">
        <v>4.3483434976649988E-3</v>
      </c>
      <c r="T183" s="11">
        <f>SUMPRODUCT(P183:Q183,MARK_FE!$B$25:$C$25)</f>
        <v>8.5047285284581726E-3</v>
      </c>
      <c r="U183" s="11">
        <f>SUMPRODUCT(P183:Q183,MARK_FE!$B$35:$C$35)</f>
        <v>0.23465592581637795</v>
      </c>
      <c r="V183" s="11">
        <v>1.7120421431504829E-2</v>
      </c>
      <c r="W183" s="11">
        <f>_xlfn.NORM.S.INV(0.05)*_xlfn.STDEV.P($T$3:T183)</f>
        <v>-2.9105329460282804E-2</v>
      </c>
      <c r="X183" s="11">
        <f>_xlfn.NORM.S.INV(0.05)*_xlfn.STDEV.P($U$3:U183)</f>
        <v>-0.12565081283029378</v>
      </c>
      <c r="Y183" s="11">
        <f t="shared" si="14"/>
        <v>0</v>
      </c>
      <c r="Z183" s="11">
        <f t="shared" si="15"/>
        <v>0</v>
      </c>
    </row>
    <row r="184" spans="13:26" x14ac:dyDescent="0.35">
      <c r="M184" s="31">
        <v>44046</v>
      </c>
      <c r="N184" s="11">
        <v>8.2421656992206164E-3</v>
      </c>
      <c r="O184" s="11">
        <v>-6.763829291532338E-3</v>
      </c>
      <c r="P184" s="11">
        <v>3.1658934541546065E-2</v>
      </c>
      <c r="Q184" s="11">
        <v>1.4783364076881146E-3</v>
      </c>
      <c r="R184" s="11">
        <v>1.4136336199489313E-2</v>
      </c>
      <c r="S184" s="11">
        <v>8.893182749213328E-3</v>
      </c>
      <c r="T184" s="11">
        <f>SUMPRODUCT(P184:Q184,MARK_FE!$B$25:$C$25)</f>
        <v>2.5172144050010198E-2</v>
      </c>
      <c r="U184" s="11">
        <f>SUMPRODUCT(P184:Q184,MARK_FE!$B$35:$C$35)</f>
        <v>-4.9872501820200081E-2</v>
      </c>
      <c r="V184" s="11">
        <v>-2.7791031192637983E-5</v>
      </c>
      <c r="W184" s="11">
        <f>_xlfn.NORM.S.INV(0.05)*_xlfn.STDEV.P($T$3:T184)</f>
        <v>-2.9186254938302448E-2</v>
      </c>
      <c r="X184" s="11">
        <f>_xlfn.NORM.S.INV(0.05)*_xlfn.STDEV.P($U$3:U184)</f>
        <v>-0.12549678750285412</v>
      </c>
      <c r="Y184" s="11">
        <f t="shared" si="14"/>
        <v>0</v>
      </c>
      <c r="Z184" s="11">
        <f t="shared" si="15"/>
        <v>0</v>
      </c>
    </row>
    <row r="185" spans="13:26" x14ac:dyDescent="0.35">
      <c r="M185" s="31">
        <v>44047</v>
      </c>
      <c r="N185" s="11">
        <v>1.2845390609726782E-3</v>
      </c>
      <c r="O185" s="11">
        <v>-8.4896779730894729E-3</v>
      </c>
      <c r="P185" s="11">
        <v>9.599505061956214E-3</v>
      </c>
      <c r="Q185" s="11">
        <v>-7.2051389121169339E-3</v>
      </c>
      <c r="R185" s="11">
        <v>-2.1268007078735609E-3</v>
      </c>
      <c r="S185" s="11">
        <v>6.134306240717406E-3</v>
      </c>
      <c r="T185" s="11">
        <f>SUMPRODUCT(P185:Q185,MARK_FE!$B$25:$C$25)</f>
        <v>5.9876414315143487E-3</v>
      </c>
      <c r="U185" s="11">
        <f>SUMPRODUCT(P185:Q185,MARK_FE!$B$35:$C$35)</f>
        <v>-3.5797433549969386E-2</v>
      </c>
      <c r="V185" s="11">
        <v>2.0190182953925238E-2</v>
      </c>
      <c r="W185" s="11">
        <f>_xlfn.NORM.S.INV(0.05)*_xlfn.STDEV.P($T$3:T185)</f>
        <v>-2.9115058928517994E-2</v>
      </c>
      <c r="X185" s="11">
        <f>_xlfn.NORM.S.INV(0.05)*_xlfn.STDEV.P($U$3:U185)</f>
        <v>-0.12526014088829776</v>
      </c>
      <c r="Y185" s="11">
        <f t="shared" si="14"/>
        <v>0</v>
      </c>
      <c r="Z185" s="11">
        <f t="shared" si="15"/>
        <v>0</v>
      </c>
    </row>
    <row r="186" spans="13:26" x14ac:dyDescent="0.35">
      <c r="M186" s="31">
        <v>44048</v>
      </c>
      <c r="N186" s="11">
        <v>1.842284204163331E-2</v>
      </c>
      <c r="O186" s="11">
        <v>-2.8460065477867668E-3</v>
      </c>
      <c r="P186" s="11">
        <v>9.8721397347931571E-3</v>
      </c>
      <c r="Q186" s="11">
        <v>1.5576835493846771E-2</v>
      </c>
      <c r="R186" s="11">
        <v>1.1543660343413156E-2</v>
      </c>
      <c r="S186" s="11">
        <v>1.3809173554317752E-2</v>
      </c>
      <c r="T186" s="11">
        <f>SUMPRODUCT(P186:Q186,MARK_FE!$B$25:$C$25)</f>
        <v>1.1098264082720508E-2</v>
      </c>
      <c r="U186" s="11">
        <f>SUMPRODUCT(P186:Q186,MARK_FE!$B$35:$C$35)</f>
        <v>2.5283101345942249E-2</v>
      </c>
      <c r="V186" s="11">
        <v>1.7663835475871737E-2</v>
      </c>
      <c r="W186" s="11">
        <f>_xlfn.NORM.S.INV(0.05)*_xlfn.STDEV.P($T$3:T186)</f>
        <v>-2.9065922416565578E-2</v>
      </c>
      <c r="X186" s="11">
        <f>_xlfn.NORM.S.INV(0.05)*_xlfn.STDEV.P($U$3:U186)</f>
        <v>-0.12493972625620109</v>
      </c>
      <c r="Y186" s="11">
        <f t="shared" si="14"/>
        <v>0</v>
      </c>
      <c r="Z186" s="11">
        <f t="shared" si="15"/>
        <v>0</v>
      </c>
    </row>
    <row r="187" spans="13:26" x14ac:dyDescent="0.35">
      <c r="M187" s="31">
        <v>44049</v>
      </c>
      <c r="N187" s="11">
        <v>7.5112967004380823E-3</v>
      </c>
      <c r="O187" s="11">
        <v>6.2851180162288758E-2</v>
      </c>
      <c r="P187" s="11">
        <v>-1.7248208762377926E-2</v>
      </c>
      <c r="Q187" s="11">
        <v>7.0362476862727022E-2</v>
      </c>
      <c r="R187" s="11">
        <v>2.539619917392124E-3</v>
      </c>
      <c r="S187" s="11">
        <v>6.7948982503761761E-3</v>
      </c>
      <c r="T187" s="11">
        <f>SUMPRODUCT(P187:Q187,MARK_FE!$B$25:$C$25)</f>
        <v>1.5821722641767011E-3</v>
      </c>
      <c r="U187" s="11">
        <f>SUMPRODUCT(P187:Q187,MARK_FE!$B$35:$C$35)</f>
        <v>0.21942785073688115</v>
      </c>
      <c r="V187" s="11">
        <v>1.4035049963823003E-2</v>
      </c>
      <c r="W187" s="11">
        <f>_xlfn.NORM.S.INV(0.05)*_xlfn.STDEV.P($T$3:T187)</f>
        <v>-2.8987722088459379E-2</v>
      </c>
      <c r="X187" s="11">
        <f>_xlfn.NORM.S.INV(0.05)*_xlfn.STDEV.P($U$3:U187)</f>
        <v>-0.12721547349162249</v>
      </c>
      <c r="Y187" s="11">
        <f t="shared" si="14"/>
        <v>0</v>
      </c>
      <c r="Z187" s="11">
        <f t="shared" si="15"/>
        <v>0</v>
      </c>
    </row>
    <row r="188" spans="13:26" x14ac:dyDescent="0.35">
      <c r="M188" s="31">
        <v>44050</v>
      </c>
      <c r="N188" s="11">
        <v>-1.6715995992408871E-2</v>
      </c>
      <c r="O188" s="11">
        <v>1.184156456316484E-2</v>
      </c>
      <c r="P188" s="11">
        <v>2.8463891747554565E-2</v>
      </c>
      <c r="Q188" s="11">
        <v>-4.8744314292441136E-3</v>
      </c>
      <c r="R188" s="11">
        <v>1.7525956176961321E-4</v>
      </c>
      <c r="S188" s="11">
        <v>1.6964472883428982E-3</v>
      </c>
      <c r="T188" s="11">
        <f>SUMPRODUCT(P188:Q188,MARK_FE!$B$25:$C$25)</f>
        <v>2.1298403614156747E-2</v>
      </c>
      <c r="U188" s="11">
        <f>SUMPRODUCT(P188:Q188,MARK_FE!$B$35:$C$35)</f>
        <v>-6.1597987160245393E-2</v>
      </c>
      <c r="V188" s="11">
        <v>4.2846751463548197E-3</v>
      </c>
      <c r="W188" s="11">
        <f>_xlfn.NORM.S.INV(0.05)*_xlfn.STDEV.P($T$3:T188)</f>
        <v>-2.9020532602708437E-2</v>
      </c>
      <c r="X188" s="11">
        <f>_xlfn.NORM.S.INV(0.05)*_xlfn.STDEV.P($U$3:U188)</f>
        <v>-0.12714774252501726</v>
      </c>
      <c r="Y188" s="11">
        <f t="shared" si="14"/>
        <v>0</v>
      </c>
      <c r="Z188" s="11">
        <f t="shared" si="15"/>
        <v>0</v>
      </c>
    </row>
    <row r="189" spans="13:26" x14ac:dyDescent="0.35">
      <c r="M189" s="31">
        <v>44053</v>
      </c>
      <c r="N189" s="11">
        <v>-1.8583048321015904E-3</v>
      </c>
      <c r="O189" s="11">
        <v>-2.047340056272845E-2</v>
      </c>
      <c r="P189" s="11">
        <v>9.6671299958691979E-3</v>
      </c>
      <c r="Q189" s="11">
        <v>-2.2331705394830002E-2</v>
      </c>
      <c r="R189" s="11">
        <v>7.4648123909847944E-3</v>
      </c>
      <c r="S189" s="11">
        <v>1.2963857539491854E-2</v>
      </c>
      <c r="T189" s="11">
        <f>SUMPRODUCT(P189:Q189,MARK_FE!$B$25:$C$25)</f>
        <v>2.7895412803643233E-3</v>
      </c>
      <c r="U189" s="11">
        <f>SUMPRODUCT(P189:Q189,MARK_FE!$B$35:$C$35)</f>
        <v>-7.6776186989952519E-2</v>
      </c>
      <c r="V189" s="11">
        <v>2.2320218754614762E-2</v>
      </c>
      <c r="W189" s="11">
        <f>_xlfn.NORM.S.INV(0.05)*_xlfn.STDEV.P($T$3:T189)</f>
        <v>-2.8944319395173786E-2</v>
      </c>
      <c r="X189" s="11">
        <f>_xlfn.NORM.S.INV(0.05)*_xlfn.STDEV.P($U$3:U189)</f>
        <v>-0.12720948655103384</v>
      </c>
      <c r="Y189" s="11">
        <f t="shared" si="14"/>
        <v>0</v>
      </c>
      <c r="Z189" s="11">
        <f t="shared" si="15"/>
        <v>0</v>
      </c>
    </row>
    <row r="190" spans="13:26" x14ac:dyDescent="0.35">
      <c r="M190" s="31">
        <v>44054</v>
      </c>
      <c r="N190" s="11">
        <v>5.5290145845162198E-3</v>
      </c>
      <c r="O190" s="11">
        <v>-2.6468884569999261E-2</v>
      </c>
      <c r="P190" s="11">
        <v>6.9241311975342676E-3</v>
      </c>
      <c r="Q190" s="11">
        <v>-2.0939869985483181E-2</v>
      </c>
      <c r="R190" s="11">
        <v>1.0749814151601525E-2</v>
      </c>
      <c r="S190" s="11">
        <v>-3.7682959723980684E-3</v>
      </c>
      <c r="T190" s="11">
        <f>SUMPRODUCT(P190:Q190,MARK_FE!$B$25:$C$25)</f>
        <v>9.3525260975801851E-4</v>
      </c>
      <c r="U190" s="11">
        <f>SUMPRODUCT(P190:Q190,MARK_FE!$B$35:$C$35)</f>
        <v>-6.8349129761737709E-2</v>
      </c>
      <c r="V190" s="11">
        <v>-2.8470163080718043E-2</v>
      </c>
      <c r="W190" s="11">
        <f>_xlfn.NORM.S.INV(0.05)*_xlfn.STDEV.P($T$3:T190)</f>
        <v>-2.8867319834591666E-2</v>
      </c>
      <c r="X190" s="11">
        <f>_xlfn.NORM.S.INV(0.05)*_xlfn.STDEV.P($U$3:U190)</f>
        <v>-0.1271908347480738</v>
      </c>
      <c r="Y190" s="11">
        <f t="shared" si="14"/>
        <v>0</v>
      </c>
      <c r="Z190" s="11">
        <f t="shared" si="15"/>
        <v>0</v>
      </c>
    </row>
    <row r="191" spans="13:26" x14ac:dyDescent="0.35">
      <c r="M191" s="31">
        <v>44055</v>
      </c>
      <c r="N191" s="11">
        <v>-1.8677375082646857E-4</v>
      </c>
      <c r="O191" s="11">
        <v>1.4573374679117962E-2</v>
      </c>
      <c r="P191" s="11">
        <v>-3.722417026638065E-3</v>
      </c>
      <c r="Q191" s="11">
        <v>1.4386600928291502E-2</v>
      </c>
      <c r="R191" s="11">
        <v>-1.7970099297085929E-3</v>
      </c>
      <c r="S191" s="11">
        <v>1.0417275512954386E-2</v>
      </c>
      <c r="T191" s="11">
        <f>SUMPRODUCT(P191:Q191,MARK_FE!$B$25:$C$25)</f>
        <v>1.6979892481807724E-4</v>
      </c>
      <c r="U191" s="11">
        <f>SUMPRODUCT(P191:Q191,MARK_FE!$B$35:$C$35)</f>
        <v>4.5198225248827828E-2</v>
      </c>
      <c r="V191" s="11">
        <v>3.119929557278215E-2</v>
      </c>
      <c r="W191" s="11">
        <f>_xlfn.NORM.S.INV(0.05)*_xlfn.STDEV.P($T$3:T191)</f>
        <v>-2.8790859014826302E-2</v>
      </c>
      <c r="X191" s="11">
        <f>_xlfn.NORM.S.INV(0.05)*_xlfn.STDEV.P($U$3:U191)</f>
        <v>-0.12693737790193343</v>
      </c>
      <c r="Y191" s="11">
        <f t="shared" si="14"/>
        <v>0</v>
      </c>
      <c r="Z191" s="11">
        <f t="shared" si="15"/>
        <v>0</v>
      </c>
    </row>
    <row r="192" spans="13:26" x14ac:dyDescent="0.35">
      <c r="M192" s="31">
        <v>44056</v>
      </c>
      <c r="N192" s="11">
        <v>-6.0668428933850944E-3</v>
      </c>
      <c r="O192" s="11">
        <v>5.4106043154573359E-3</v>
      </c>
      <c r="P192" s="11">
        <v>2.1287892699489203E-3</v>
      </c>
      <c r="Q192" s="11">
        <v>-6.5623857792774837E-4</v>
      </c>
      <c r="R192" s="11">
        <v>-4.7846047123304705E-4</v>
      </c>
      <c r="S192" s="11">
        <v>-2.8678750782541234E-3</v>
      </c>
      <c r="T192" s="11">
        <f>SUMPRODUCT(P192:Q192,MARK_FE!$B$25:$C$25)</f>
        <v>1.5301963566427444E-3</v>
      </c>
      <c r="U192" s="11">
        <f>SUMPRODUCT(P192:Q192,MARK_FE!$B$35:$C$35)</f>
        <v>-5.3948297033315704E-3</v>
      </c>
      <c r="V192" s="11">
        <v>-6.933349274633409E-3</v>
      </c>
      <c r="W192" s="11">
        <f>_xlfn.NORM.S.INV(0.05)*_xlfn.STDEV.P($T$3:T192)</f>
        <v>-2.8715331417220435E-2</v>
      </c>
      <c r="X192" s="11">
        <f>_xlfn.NORM.S.INV(0.05)*_xlfn.STDEV.P($U$3:U192)</f>
        <v>-0.12661125250084995</v>
      </c>
      <c r="Y192" s="11">
        <f t="shared" si="14"/>
        <v>0</v>
      </c>
      <c r="Z192" s="11">
        <f t="shared" si="15"/>
        <v>0</v>
      </c>
    </row>
    <row r="193" spans="13:26" x14ac:dyDescent="0.35">
      <c r="M193" s="31">
        <v>44057</v>
      </c>
      <c r="N193" s="11">
        <v>-1.4766851577465131E-4</v>
      </c>
      <c r="O193" s="11">
        <v>-2.2963984686227485E-4</v>
      </c>
      <c r="P193" s="11">
        <v>1.1978317040320303E-2</v>
      </c>
      <c r="Q193" s="11">
        <v>-3.7730836263692518E-4</v>
      </c>
      <c r="R193" s="11">
        <v>8.6187771920706088E-3</v>
      </c>
      <c r="S193" s="11">
        <v>1.2287379776288777E-3</v>
      </c>
      <c r="T193" s="11">
        <f>SUMPRODUCT(P193:Q193,MARK_FE!$B$25:$C$25)</f>
        <v>9.3226919587561345E-3</v>
      </c>
      <c r="U193" s="11">
        <f>SUMPRODUCT(P193:Q193,MARK_FE!$B$35:$C$35)</f>
        <v>-2.1399811576708869E-2</v>
      </c>
      <c r="V193" s="11">
        <v>-1.1345058821077517E-2</v>
      </c>
      <c r="W193" s="11">
        <f>_xlfn.NORM.S.INV(0.05)*_xlfn.STDEV.P($T$3:T193)</f>
        <v>-2.8659789299466901E-2</v>
      </c>
      <c r="X193" s="11">
        <f>_xlfn.NORM.S.INV(0.05)*_xlfn.STDEV.P($U$3:U193)</f>
        <v>-0.12632362919084841</v>
      </c>
      <c r="Y193" s="11">
        <f t="shared" si="14"/>
        <v>0</v>
      </c>
      <c r="Z193" s="11">
        <f t="shared" si="15"/>
        <v>0</v>
      </c>
    </row>
    <row r="194" spans="13:26" x14ac:dyDescent="0.35">
      <c r="M194" s="31">
        <v>44060</v>
      </c>
      <c r="N194" s="11">
        <v>-3.7167847130063873E-3</v>
      </c>
      <c r="O194" s="11">
        <v>-3.0622512076455409E-4</v>
      </c>
      <c r="P194" s="11">
        <v>9.931283808847606E-3</v>
      </c>
      <c r="Q194" s="11">
        <v>-4.0230098337708407E-3</v>
      </c>
      <c r="R194" s="11">
        <v>8.5887795843427681E-3</v>
      </c>
      <c r="S194" s="11">
        <v>-3.0876919092508695E-3</v>
      </c>
      <c r="T194" s="11">
        <f>SUMPRODUCT(P194:Q194,MARK_FE!$B$25:$C$25)</f>
        <v>6.9320530144290921E-3</v>
      </c>
      <c r="U194" s="11">
        <f>SUMPRODUCT(P194:Q194,MARK_FE!$B$35:$C$35)</f>
        <v>-2.7765570277683123E-2</v>
      </c>
      <c r="V194" s="11">
        <v>-2.2954647364564415E-2</v>
      </c>
      <c r="W194" s="11">
        <f>_xlfn.NORM.S.INV(0.05)*_xlfn.STDEV.P($T$3:T194)</f>
        <v>-2.8595475538621334E-2</v>
      </c>
      <c r="X194" s="11">
        <f>_xlfn.NORM.S.INV(0.05)*_xlfn.STDEV.P($U$3:U194)</f>
        <v>-0.12605998514214478</v>
      </c>
      <c r="Y194" s="11">
        <f t="shared" si="14"/>
        <v>0</v>
      </c>
      <c r="Z194" s="11">
        <f t="shared" si="15"/>
        <v>0</v>
      </c>
    </row>
    <row r="195" spans="13:26" x14ac:dyDescent="0.35">
      <c r="M195" s="31">
        <v>44061</v>
      </c>
      <c r="N195" s="11">
        <v>-1.0452954586991619E-2</v>
      </c>
      <c r="O195" s="11">
        <v>4.5080955048967834E-3</v>
      </c>
      <c r="P195" s="11">
        <v>3.8068414281791502E-3</v>
      </c>
      <c r="Q195" s="11">
        <v>-5.94485908209495E-3</v>
      </c>
      <c r="R195" s="11">
        <v>-5.0655177160766332E-3</v>
      </c>
      <c r="S195" s="11">
        <v>-2.403318722166101E-3</v>
      </c>
      <c r="T195" s="11">
        <f>SUMPRODUCT(P195:Q195,MARK_FE!$B$25:$C$25)</f>
        <v>1.7108843545058264E-3</v>
      </c>
      <c r="U195" s="11">
        <f>SUMPRODUCT(P195:Q195,MARK_FE!$B$35:$C$35)</f>
        <v>-2.2536909151113539E-2</v>
      </c>
      <c r="V195" s="11">
        <v>2.1262850073697753E-3</v>
      </c>
      <c r="W195" s="11">
        <f>_xlfn.NORM.S.INV(0.05)*_xlfn.STDEV.P($T$3:T195)</f>
        <v>-2.8521688347016256E-2</v>
      </c>
      <c r="X195" s="11">
        <f>_xlfn.NORM.S.INV(0.05)*_xlfn.STDEV.P($U$3:U195)</f>
        <v>-0.12577953730639513</v>
      </c>
      <c r="Y195" s="11">
        <f t="shared" si="14"/>
        <v>0</v>
      </c>
      <c r="Z195" s="11">
        <f t="shared" si="15"/>
        <v>0</v>
      </c>
    </row>
    <row r="196" spans="13:26" x14ac:dyDescent="0.35">
      <c r="M196" s="31">
        <v>44062</v>
      </c>
      <c r="N196" s="11">
        <v>1.1658423169377322E-3</v>
      </c>
      <c r="O196" s="11">
        <v>9.5250803997297569E-4</v>
      </c>
      <c r="P196" s="11">
        <v>-8.3247141595017057E-3</v>
      </c>
      <c r="Q196" s="11">
        <v>2.1183503569108782E-3</v>
      </c>
      <c r="R196" s="11">
        <v>-1.6753376500345508E-3</v>
      </c>
      <c r="S196" s="11">
        <v>-3.0715002780376814E-3</v>
      </c>
      <c r="T196" s="11">
        <f>SUMPRODUCT(P196:Q196,MARK_FE!$B$25:$C$25)</f>
        <v>-6.0801605125822712E-3</v>
      </c>
      <c r="U196" s="11">
        <f>SUMPRODUCT(P196:Q196,MARK_FE!$B$35:$C$35)</f>
        <v>1.9886723077930657E-2</v>
      </c>
      <c r="V196" s="11">
        <v>-5.447003935467926E-3</v>
      </c>
      <c r="W196" s="11">
        <f>_xlfn.NORM.S.INV(0.05)*_xlfn.STDEV.P($T$3:T196)</f>
        <v>-2.845849166071272E-2</v>
      </c>
      <c r="X196" s="11">
        <f>_xlfn.NORM.S.INV(0.05)*_xlfn.STDEV.P($U$3:U196)</f>
        <v>-0.12546516698419488</v>
      </c>
      <c r="Y196" s="11">
        <f t="shared" si="14"/>
        <v>0</v>
      </c>
      <c r="Z196" s="11">
        <f t="shared" si="15"/>
        <v>0</v>
      </c>
    </row>
    <row r="197" spans="13:26" x14ac:dyDescent="0.35">
      <c r="M197" s="31">
        <v>44063</v>
      </c>
      <c r="N197" s="11">
        <v>4.3654857218868243E-3</v>
      </c>
      <c r="O197" s="11">
        <v>2.4154725625820883E-2</v>
      </c>
      <c r="P197" s="11">
        <v>1.7400801060635915E-3</v>
      </c>
      <c r="Q197" s="11">
        <v>2.8520211347707682E-2</v>
      </c>
      <c r="R197" s="11">
        <v>-8.0969693384531118E-3</v>
      </c>
      <c r="S197" s="11">
        <v>1.6903270487365828E-3</v>
      </c>
      <c r="T197" s="11">
        <f>SUMPRODUCT(P197:Q197,MARK_FE!$B$25:$C$25)</f>
        <v>7.495999850592969E-3</v>
      </c>
      <c r="U197" s="11">
        <f>SUMPRODUCT(P197:Q197,MARK_FE!$B$35:$C$35)</f>
        <v>7.4085318474214193E-2</v>
      </c>
      <c r="V197" s="11">
        <v>1.8342941792748205E-2</v>
      </c>
      <c r="W197" s="11">
        <f>_xlfn.NORM.S.INV(0.05)*_xlfn.STDEV.P($T$3:T197)</f>
        <v>-2.8397599501294127E-2</v>
      </c>
      <c r="X197" s="11">
        <f>_xlfn.NORM.S.INV(0.05)*_xlfn.STDEV.P($U$3:U197)</f>
        <v>-0.1253957546444007</v>
      </c>
      <c r="Y197" s="11">
        <f t="shared" ref="Y197:Y260" si="16">IF(W197&gt;T198,1,0)</f>
        <v>0</v>
      </c>
      <c r="Z197" s="11">
        <f t="shared" ref="Z197:Z260" si="17">IF(X197&gt;U198,1,0)</f>
        <v>0</v>
      </c>
    </row>
    <row r="198" spans="13:26" x14ac:dyDescent="0.35">
      <c r="M198" s="31">
        <v>44064</v>
      </c>
      <c r="N198" s="11">
        <v>-4.5604541761551142E-3</v>
      </c>
      <c r="O198" s="11">
        <v>-7.4624424712071919E-3</v>
      </c>
      <c r="P198" s="11">
        <v>-1.3300910739295612E-2</v>
      </c>
      <c r="Q198" s="11">
        <v>-1.2022896647362219E-2</v>
      </c>
      <c r="R198" s="11">
        <v>-1.5920507145969546E-2</v>
      </c>
      <c r="S198" s="11">
        <v>6.8474994230931421E-3</v>
      </c>
      <c r="T198" s="11">
        <f>SUMPRODUCT(P198:Q198,MARK_FE!$B$25:$C$25)</f>
        <v>-1.3026224014306486E-2</v>
      </c>
      <c r="U198" s="11">
        <f>SUMPRODUCT(P198:Q198,MARK_FE!$B$35:$C$35)</f>
        <v>-9.848417049682881E-3</v>
      </c>
      <c r="V198" s="11">
        <v>4.5586169111280064E-2</v>
      </c>
      <c r="W198" s="11">
        <f>_xlfn.NORM.S.INV(0.05)*_xlfn.STDEV.P($T$3:T198)</f>
        <v>-2.8369096026801453E-2</v>
      </c>
      <c r="X198" s="11">
        <f>_xlfn.NORM.S.INV(0.05)*_xlfn.STDEV.P($U$3:U198)</f>
        <v>-0.12509050491499774</v>
      </c>
      <c r="Y198" s="11">
        <f t="shared" si="16"/>
        <v>0</v>
      </c>
      <c r="Z198" s="11">
        <f t="shared" si="17"/>
        <v>0</v>
      </c>
    </row>
    <row r="199" spans="13:26" x14ac:dyDescent="0.35">
      <c r="M199" s="31">
        <v>44067</v>
      </c>
      <c r="N199" s="11">
        <v>5.5755796313101194E-3</v>
      </c>
      <c r="O199" s="11">
        <v>1.6270807674964281E-2</v>
      </c>
      <c r="P199" s="11">
        <v>5.4467547642277755E-3</v>
      </c>
      <c r="Q199" s="11">
        <v>2.1846387306274334E-2</v>
      </c>
      <c r="R199" s="11">
        <v>-1.7407525397220237E-3</v>
      </c>
      <c r="S199" s="11">
        <v>1.3447535107487536E-2</v>
      </c>
      <c r="T199" s="11">
        <f>SUMPRODUCT(P199:Q199,MARK_FE!$B$25:$C$25)</f>
        <v>8.9715682873596058E-3</v>
      </c>
      <c r="U199" s="11">
        <f>SUMPRODUCT(P199:Q199,MARK_FE!$B$35:$C$35)</f>
        <v>4.9749574444195858E-2</v>
      </c>
      <c r="V199" s="11">
        <v>3.9289677084638368E-2</v>
      </c>
      <c r="W199" s="11">
        <f>_xlfn.NORM.S.INV(0.05)*_xlfn.STDEV.P($T$3:T199)</f>
        <v>-2.8314787539296834E-2</v>
      </c>
      <c r="X199" s="11">
        <f>_xlfn.NORM.S.INV(0.05)*_xlfn.STDEV.P($U$3:U199)</f>
        <v>-0.12487441267755411</v>
      </c>
      <c r="Y199" s="11">
        <f t="shared" si="16"/>
        <v>0</v>
      </c>
      <c r="Z199" s="11">
        <f t="shared" si="17"/>
        <v>0</v>
      </c>
    </row>
    <row r="200" spans="13:26" x14ac:dyDescent="0.35">
      <c r="M200" s="31">
        <v>44068</v>
      </c>
      <c r="N200" s="11">
        <v>-6.3240673808490008E-3</v>
      </c>
      <c r="O200" s="11">
        <v>3.4156963604333554E-2</v>
      </c>
      <c r="P200" s="11">
        <v>-5.9754124818874807E-3</v>
      </c>
      <c r="Q200" s="11">
        <v>2.7832896223484643E-2</v>
      </c>
      <c r="R200" s="11">
        <v>5.7755465075272731E-3</v>
      </c>
      <c r="S200" s="11">
        <v>-2.1225175749914329E-3</v>
      </c>
      <c r="T200" s="11">
        <f>SUMPRODUCT(P200:Q200,MARK_FE!$B$25:$C$25)</f>
        <v>1.2910908018525531E-3</v>
      </c>
      <c r="U200" s="11">
        <f>SUMPRODUCT(P200:Q200,MARK_FE!$B$35:$C$35)</f>
        <v>8.5356109759151769E-2</v>
      </c>
      <c r="V200" s="11">
        <v>-1.5560694287596846E-2</v>
      </c>
      <c r="W200" s="11">
        <f>_xlfn.NORM.S.INV(0.05)*_xlfn.STDEV.P($T$3:T200)</f>
        <v>-2.8243373132056909E-2</v>
      </c>
      <c r="X200" s="11">
        <f>_xlfn.NORM.S.INV(0.05)*_xlfn.STDEV.P($U$3:U200)</f>
        <v>-0.12489464479907275</v>
      </c>
      <c r="Y200" s="11">
        <f t="shared" si="16"/>
        <v>0</v>
      </c>
      <c r="Z200" s="11">
        <f t="shared" si="17"/>
        <v>0</v>
      </c>
    </row>
    <row r="201" spans="13:26" x14ac:dyDescent="0.35">
      <c r="M201" s="31">
        <v>44069</v>
      </c>
      <c r="N201" s="11">
        <v>-2.3716395867047729E-3</v>
      </c>
      <c r="O201" s="11">
        <v>7.9017698490707125E-2</v>
      </c>
      <c r="P201" s="11">
        <v>-2.0839660561992306E-2</v>
      </c>
      <c r="Q201" s="11">
        <v>7.6646058904002404E-2</v>
      </c>
      <c r="R201" s="11">
        <v>-1.3074927618519321E-2</v>
      </c>
      <c r="S201" s="11">
        <v>2.9508660071594283E-3</v>
      </c>
      <c r="T201" s="11">
        <f>SUMPRODUCT(P201:Q201,MARK_FE!$B$25:$C$25)</f>
        <v>1.1318587557139839E-4</v>
      </c>
      <c r="U201" s="11">
        <f>SUMPRODUCT(P201:Q201,MARK_FE!$B$35:$C$35)</f>
        <v>0.24251332858583352</v>
      </c>
      <c r="V201" s="11">
        <v>3.021798418340732E-2</v>
      </c>
      <c r="W201" s="11">
        <f>_xlfn.NORM.S.INV(0.05)*_xlfn.STDEV.P($T$3:T201)</f>
        <v>-2.8172345409338453E-2</v>
      </c>
      <c r="X201" s="11">
        <f>_xlfn.NORM.S.INV(0.05)*_xlfn.STDEV.P($U$3:U201)</f>
        <v>-0.12755033229755189</v>
      </c>
      <c r="Y201" s="11">
        <f t="shared" si="16"/>
        <v>0</v>
      </c>
      <c r="Z201" s="11">
        <f t="shared" si="17"/>
        <v>0</v>
      </c>
    </row>
    <row r="202" spans="13:26" x14ac:dyDescent="0.35">
      <c r="M202" s="31">
        <v>44070</v>
      </c>
      <c r="N202" s="11">
        <v>-5.3234691165132068E-4</v>
      </c>
      <c r="O202" s="11">
        <v>-3.5808434183675297E-2</v>
      </c>
      <c r="P202" s="11">
        <v>-1.3043642058563931E-2</v>
      </c>
      <c r="Q202" s="11">
        <v>-3.6340781095326555E-2</v>
      </c>
      <c r="R202" s="11">
        <v>-2.8076234216389182E-3</v>
      </c>
      <c r="S202" s="11">
        <v>5.6437244828178206E-3</v>
      </c>
      <c r="T202" s="11">
        <f>SUMPRODUCT(P202:Q202,MARK_FE!$B$25:$C$25)</f>
        <v>-1.8050953686828963E-2</v>
      </c>
      <c r="U202" s="11">
        <f>SUMPRODUCT(P202:Q202,MARK_FE!$B$35:$C$35)</f>
        <v>-7.5979744264426968E-2</v>
      </c>
      <c r="V202" s="11">
        <v>2.0023287045645141E-2</v>
      </c>
      <c r="W202" s="11">
        <f>_xlfn.NORM.S.INV(0.05)*_xlfn.STDEV.P($T$3:T202)</f>
        <v>-2.8183535498439233E-2</v>
      </c>
      <c r="X202" s="11">
        <f>_xlfn.NORM.S.INV(0.05)*_xlfn.STDEV.P($U$3:U202)</f>
        <v>-0.12760730034978662</v>
      </c>
      <c r="Y202" s="11">
        <f t="shared" si="16"/>
        <v>0</v>
      </c>
      <c r="Z202" s="11">
        <f t="shared" si="17"/>
        <v>0</v>
      </c>
    </row>
    <row r="203" spans="13:26" x14ac:dyDescent="0.35">
      <c r="M203" s="31">
        <v>44071</v>
      </c>
      <c r="N203" s="11">
        <v>-2.3739830025057635E-3</v>
      </c>
      <c r="O203" s="11">
        <v>1.4994652354589815E-3</v>
      </c>
      <c r="P203" s="11">
        <v>-9.1592637438870604E-3</v>
      </c>
      <c r="Q203" s="11">
        <v>-8.7451776704688337E-4</v>
      </c>
      <c r="R203" s="11">
        <v>3.8986206393771794E-3</v>
      </c>
      <c r="S203" s="11">
        <v>5.6556766391580877E-3</v>
      </c>
      <c r="T203" s="11">
        <f>SUMPRODUCT(P203:Q203,MARK_FE!$B$25:$C$25)</f>
        <v>-7.3786028309057727E-3</v>
      </c>
      <c r="U203" s="11">
        <f>SUMPRODUCT(P203:Q203,MARK_FE!$B$35:$C$35)</f>
        <v>1.3221579617404968E-2</v>
      </c>
      <c r="V203" s="11">
        <v>8.6452230358834009E-3</v>
      </c>
      <c r="W203" s="11">
        <f>_xlfn.NORM.S.INV(0.05)*_xlfn.STDEV.P($T$3:T203)</f>
        <v>-2.8127532073739567E-2</v>
      </c>
      <c r="X203" s="11">
        <f>_xlfn.NORM.S.INV(0.05)*_xlfn.STDEV.P($U$3:U203)</f>
        <v>-0.12729090874790758</v>
      </c>
      <c r="Y203" s="11">
        <f t="shared" si="16"/>
        <v>0</v>
      </c>
      <c r="Z203" s="11">
        <f t="shared" si="17"/>
        <v>0</v>
      </c>
    </row>
    <row r="204" spans="13:26" x14ac:dyDescent="0.35">
      <c r="M204" s="31">
        <v>44074</v>
      </c>
      <c r="N204" s="11">
        <v>8.928914602174081E-3</v>
      </c>
      <c r="O204" s="11">
        <v>-1.5676382157960348E-3</v>
      </c>
      <c r="P204" s="11">
        <v>-3.3876176167199026E-2</v>
      </c>
      <c r="Q204" s="11">
        <v>7.3612763863781195E-3</v>
      </c>
      <c r="R204" s="11">
        <v>-2.5552935313269971E-2</v>
      </c>
      <c r="S204" s="11">
        <v>-7.8417707561099885E-3</v>
      </c>
      <c r="T204" s="11">
        <f>SUMPRODUCT(P204:Q204,MARK_FE!$B$25:$C$25)</f>
        <v>-2.501290864899787E-2</v>
      </c>
      <c r="U204" s="11">
        <f>SUMPRODUCT(P204:Q204,MARK_FE!$B$35:$C$35)</f>
        <v>7.7524821377004435E-2</v>
      </c>
      <c r="V204" s="11">
        <v>2.2292925116001651E-2</v>
      </c>
      <c r="W204" s="11">
        <f>_xlfn.NORM.S.INV(0.05)*_xlfn.STDEV.P($T$3:T204)</f>
        <v>-2.8209622636711403E-2</v>
      </c>
      <c r="X204" s="11">
        <f>_xlfn.NORM.S.INV(0.05)*_xlfn.STDEV.P($U$3:U204)</f>
        <v>-0.12722868612561769</v>
      </c>
      <c r="Y204" s="11">
        <f t="shared" si="16"/>
        <v>0</v>
      </c>
      <c r="Z204" s="11">
        <f t="shared" si="17"/>
        <v>0</v>
      </c>
    </row>
    <row r="205" spans="13:26" x14ac:dyDescent="0.35">
      <c r="M205" s="31">
        <v>44075</v>
      </c>
      <c r="N205" s="11">
        <v>-1.1669868890583794E-2</v>
      </c>
      <c r="O205" s="11">
        <v>7.610766373681804E-3</v>
      </c>
      <c r="P205" s="11">
        <v>1.0604115498056286E-2</v>
      </c>
      <c r="Q205" s="11">
        <v>-4.0591025169021801E-3</v>
      </c>
      <c r="R205" s="11">
        <v>1.7416529819407854E-2</v>
      </c>
      <c r="S205" s="11">
        <v>7.5552418733468426E-3</v>
      </c>
      <c r="T205" s="11">
        <f>SUMPRODUCT(P205:Q205,MARK_FE!$B$25:$C$25)</f>
        <v>7.452513837516524E-3</v>
      </c>
      <c r="U205" s="11">
        <f>SUMPRODUCT(P205:Q205,MARK_FE!$B$35:$C$35)</f>
        <v>-2.9007863732528127E-2</v>
      </c>
      <c r="V205" s="11">
        <v>-9.2232659544591589E-3</v>
      </c>
      <c r="W205" s="11">
        <f>_xlfn.NORM.S.INV(0.05)*_xlfn.STDEV.P($T$3:T205)</f>
        <v>-2.8152524109241038E-2</v>
      </c>
      <c r="X205" s="11">
        <f>_xlfn.NORM.S.INV(0.05)*_xlfn.STDEV.P($U$3:U205)</f>
        <v>-0.12698789714822514</v>
      </c>
      <c r="Y205" s="11">
        <f t="shared" si="16"/>
        <v>0</v>
      </c>
      <c r="Z205" s="11">
        <f t="shared" si="17"/>
        <v>0</v>
      </c>
    </row>
    <row r="206" spans="13:26" x14ac:dyDescent="0.35">
      <c r="M206" s="31">
        <v>44076</v>
      </c>
      <c r="N206" s="11">
        <v>1.2709096027679911E-3</v>
      </c>
      <c r="O206" s="11">
        <v>2.3615500157024388E-2</v>
      </c>
      <c r="P206" s="11">
        <v>-8.3222576469238873E-3</v>
      </c>
      <c r="Q206" s="11">
        <v>2.4886409759792446E-2</v>
      </c>
      <c r="R206" s="11">
        <v>-1.1650480864537384E-2</v>
      </c>
      <c r="S206" s="11">
        <v>1.5753402449185744E-2</v>
      </c>
      <c r="T206" s="11">
        <f>SUMPRODUCT(P206:Q206,MARK_FE!$B$25:$C$25)</f>
        <v>-1.1846367483904253E-3</v>
      </c>
      <c r="U206" s="11">
        <f>SUMPRODUCT(P206:Q206,MARK_FE!$B$35:$C$35)</f>
        <v>8.1389362425033349E-2</v>
      </c>
      <c r="V206" s="11">
        <v>6.2379793769119424E-2</v>
      </c>
      <c r="W206" s="11">
        <f>_xlfn.NORM.S.INV(0.05)*_xlfn.STDEV.P($T$3:T206)</f>
        <v>-2.8083897236574937E-2</v>
      </c>
      <c r="X206" s="11">
        <f>_xlfn.NORM.S.INV(0.05)*_xlfn.STDEV.P($U$3:U206)</f>
        <v>-0.12695511910450102</v>
      </c>
      <c r="Y206" s="11">
        <f t="shared" si="16"/>
        <v>0</v>
      </c>
      <c r="Z206" s="11">
        <f t="shared" si="17"/>
        <v>0</v>
      </c>
    </row>
    <row r="207" spans="13:26" x14ac:dyDescent="0.35">
      <c r="M207" s="31">
        <v>44077</v>
      </c>
      <c r="N207" s="11">
        <v>-6.5776894465759484E-3</v>
      </c>
      <c r="O207" s="11">
        <v>-3.8345741342039961E-2</v>
      </c>
      <c r="P207" s="11">
        <v>-5.3323990107267656E-3</v>
      </c>
      <c r="Q207" s="11">
        <v>-4.4923430788615798E-2</v>
      </c>
      <c r="R207" s="11">
        <v>-1.6986806002342446E-2</v>
      </c>
      <c r="S207" s="11">
        <v>-2.8150458395901707E-2</v>
      </c>
      <c r="T207" s="11">
        <f>SUMPRODUCT(P207:Q207,MARK_FE!$B$25:$C$25)</f>
        <v>-1.3841797245574673E-2</v>
      </c>
      <c r="U207" s="11">
        <f>SUMPRODUCT(P207:Q207,MARK_FE!$B$35:$C$35)</f>
        <v>-0.11228566990278409</v>
      </c>
      <c r="V207" s="11">
        <v>-4.7144876781895398E-2</v>
      </c>
      <c r="W207" s="11">
        <f>_xlfn.NORM.S.INV(0.05)*_xlfn.STDEV.P($T$3:T207)</f>
        <v>-2.806153700536855E-2</v>
      </c>
      <c r="X207" s="11">
        <f>_xlfn.NORM.S.INV(0.05)*_xlfn.STDEV.P($U$3:U207)</f>
        <v>-0.12739985156316808</v>
      </c>
      <c r="Y207" s="11">
        <f t="shared" si="16"/>
        <v>0</v>
      </c>
      <c r="Z207" s="11">
        <f t="shared" si="17"/>
        <v>0</v>
      </c>
    </row>
    <row r="208" spans="13:26" x14ac:dyDescent="0.35">
      <c r="M208" s="31">
        <v>44078</v>
      </c>
      <c r="N208" s="11">
        <v>4.3502470874356592E-3</v>
      </c>
      <c r="O208" s="11">
        <v>-2.924311859184503E-2</v>
      </c>
      <c r="P208" s="11">
        <v>-9.9789184074348617E-3</v>
      </c>
      <c r="Q208" s="11">
        <v>-2.4892871504409535E-2</v>
      </c>
      <c r="R208" s="11">
        <v>5.1702305270470911E-4</v>
      </c>
      <c r="S208" s="11">
        <v>-5.6505947718027624E-3</v>
      </c>
      <c r="T208" s="11">
        <f>SUMPRODUCT(P208:Q208,MARK_FE!$B$25:$C$25)</f>
        <v>-1.3184411178372884E-2</v>
      </c>
      <c r="U208" s="11">
        <f>SUMPRODUCT(P208:Q208,MARK_FE!$B$35:$C$35)</f>
        <v>-5.0268246419921905E-2</v>
      </c>
      <c r="V208" s="11">
        <v>-1.6144500285306181E-2</v>
      </c>
      <c r="W208" s="11">
        <f>_xlfn.NORM.S.INV(0.05)*_xlfn.STDEV.P($T$3:T208)</f>
        <v>-2.8034746322835855E-2</v>
      </c>
      <c r="X208" s="11">
        <f>_xlfn.NORM.S.INV(0.05)*_xlfn.STDEV.P($U$3:U208)</f>
        <v>-0.12726443646792082</v>
      </c>
      <c r="Y208" s="11">
        <f t="shared" si="16"/>
        <v>0</v>
      </c>
      <c r="Z208" s="11">
        <f t="shared" si="17"/>
        <v>0</v>
      </c>
    </row>
    <row r="209" spans="13:26" x14ac:dyDescent="0.35">
      <c r="M209" s="31">
        <v>44082</v>
      </c>
      <c r="N209" s="11">
        <v>-1.0485518662011941E-2</v>
      </c>
      <c r="O209" s="11">
        <v>-4.1783350222808074E-2</v>
      </c>
      <c r="P209" s="11">
        <v>-1.515769864456518E-2</v>
      </c>
      <c r="Q209" s="11">
        <v>-5.2268868884819963E-2</v>
      </c>
      <c r="R209" s="11">
        <v>-1.0399174729958924E-2</v>
      </c>
      <c r="S209" s="11">
        <v>-2.2735912480980461E-2</v>
      </c>
      <c r="T209" s="11">
        <f>SUMPRODUCT(P209:Q209,MARK_FE!$B$25:$C$25)</f>
        <v>-2.313409411481231E-2</v>
      </c>
      <c r="U209" s="11">
        <f>SUMPRODUCT(P209:Q209,MARK_FE!$B$35:$C$35)</f>
        <v>-0.11541174269410517</v>
      </c>
      <c r="V209" s="11">
        <v>-4.37262792624094E-2</v>
      </c>
      <c r="W209" s="11">
        <f>_xlfn.NORM.S.INV(0.05)*_xlfn.STDEV.P($T$3:T209)</f>
        <v>-2.8091912359267432E-2</v>
      </c>
      <c r="X209" s="11">
        <f>_xlfn.NORM.S.INV(0.05)*_xlfn.STDEV.P($U$3:U209)</f>
        <v>-0.12773035656689255</v>
      </c>
      <c r="Y209" s="11">
        <f t="shared" si="16"/>
        <v>0</v>
      </c>
      <c r="Z209" s="11">
        <f t="shared" si="17"/>
        <v>0</v>
      </c>
    </row>
    <row r="210" spans="13:26" x14ac:dyDescent="0.35">
      <c r="M210" s="31">
        <v>44083</v>
      </c>
      <c r="N210" s="11">
        <v>-1.0555507667537305E-3</v>
      </c>
      <c r="O210" s="11">
        <v>9.3966224234624009E-3</v>
      </c>
      <c r="P210" s="11">
        <v>-5.8765541182291287E-4</v>
      </c>
      <c r="Q210" s="11">
        <v>8.3410716567085558E-3</v>
      </c>
      <c r="R210" s="11">
        <v>2.3960133305062324E-3</v>
      </c>
      <c r="S210" s="11">
        <v>1.5857810097148678E-2</v>
      </c>
      <c r="T210" s="11">
        <f>SUMPRODUCT(P210:Q210,MARK_FE!$B$25:$C$25)</f>
        <v>1.331417947584532E-3</v>
      </c>
      <c r="U210" s="11">
        <f>SUMPRODUCT(P210:Q210,MARK_FE!$B$35:$C$35)</f>
        <v>2.3532871939909789E-2</v>
      </c>
      <c r="V210" s="11">
        <v>3.8762410759952036E-2</v>
      </c>
      <c r="W210" s="11">
        <f>_xlfn.NORM.S.INV(0.05)*_xlfn.STDEV.P($T$3:T210)</f>
        <v>-2.8024736023265259E-2</v>
      </c>
      <c r="X210" s="11">
        <f>_xlfn.NORM.S.INV(0.05)*_xlfn.STDEV.P($U$3:U210)</f>
        <v>-0.12743669763471696</v>
      </c>
      <c r="Y210" s="11">
        <f t="shared" si="16"/>
        <v>0</v>
      </c>
      <c r="Z210" s="11">
        <f t="shared" si="17"/>
        <v>0</v>
      </c>
    </row>
    <row r="211" spans="13:26" x14ac:dyDescent="0.35">
      <c r="M211" s="31">
        <v>44084</v>
      </c>
      <c r="N211" s="11">
        <v>5.7779734674993288E-3</v>
      </c>
      <c r="O211" s="11">
        <v>-2.0782959626865053E-2</v>
      </c>
      <c r="P211" s="11">
        <v>-1.4207003852140016E-2</v>
      </c>
      <c r="Q211" s="11">
        <v>-1.500498615936559E-2</v>
      </c>
      <c r="R211" s="11">
        <v>6.2974159056370933E-4</v>
      </c>
      <c r="S211" s="11">
        <v>-1.4633528491934313E-2</v>
      </c>
      <c r="T211" s="11">
        <f>SUMPRODUCT(P211:Q211,MARK_FE!$B$25:$C$25)</f>
        <v>-1.4378516160145524E-2</v>
      </c>
      <c r="U211" s="11">
        <f>SUMPRODUCT(P211:Q211,MARK_FE!$B$35:$C$35)</f>
        <v>-1.6362714730062386E-2</v>
      </c>
      <c r="V211" s="11">
        <v>-4.0603249481514038E-2</v>
      </c>
      <c r="W211" s="11">
        <f>_xlfn.NORM.S.INV(0.05)*_xlfn.STDEV.P($T$3:T211)</f>
        <v>-2.8004991750154772E-2</v>
      </c>
      <c r="X211" s="11">
        <f>_xlfn.NORM.S.INV(0.05)*_xlfn.STDEV.P($U$3:U211)</f>
        <v>-0.12715948216325612</v>
      </c>
      <c r="Y211" s="11">
        <f t="shared" si="16"/>
        <v>0</v>
      </c>
      <c r="Z211" s="11">
        <f t="shared" si="17"/>
        <v>0</v>
      </c>
    </row>
    <row r="212" spans="13:26" x14ac:dyDescent="0.35">
      <c r="M212" s="31">
        <v>44085</v>
      </c>
      <c r="N212" s="11">
        <v>-8.1431151799562992E-3</v>
      </c>
      <c r="O212" s="11">
        <v>-5.5358699542641214E-3</v>
      </c>
      <c r="P212" s="11">
        <v>5.7466087571874319E-3</v>
      </c>
      <c r="Q212" s="11">
        <v>-1.3678985134220377E-2</v>
      </c>
      <c r="R212" s="11">
        <v>4.2515683454232992E-3</v>
      </c>
      <c r="S212" s="11">
        <v>4.7485604804684946E-3</v>
      </c>
      <c r="T212" s="11">
        <f>SUMPRODUCT(P212:Q212,MARK_FE!$B$25:$C$25)</f>
        <v>1.571417888261015E-3</v>
      </c>
      <c r="U212" s="11">
        <f>SUMPRODUCT(P212:Q212,MARK_FE!$B$35:$C$35)</f>
        <v>-4.6730700178902421E-2</v>
      </c>
      <c r="V212" s="11">
        <v>5.5941687289878641E-3</v>
      </c>
      <c r="W212" s="11">
        <f>_xlfn.NORM.S.INV(0.05)*_xlfn.STDEV.P($T$3:T212)</f>
        <v>-2.7938875392452652E-2</v>
      </c>
      <c r="X212" s="11">
        <f>_xlfn.NORM.S.INV(0.05)*_xlfn.STDEV.P($U$3:U212)</f>
        <v>-0.12700241355303038</v>
      </c>
      <c r="Y212" s="11">
        <f t="shared" si="16"/>
        <v>0</v>
      </c>
      <c r="Z212" s="11">
        <f t="shared" si="17"/>
        <v>0</v>
      </c>
    </row>
    <row r="213" spans="13:26" x14ac:dyDescent="0.35">
      <c r="M213" s="31">
        <v>44088</v>
      </c>
      <c r="N213" s="11">
        <v>-1.216411121549168E-2</v>
      </c>
      <c r="O213" s="11">
        <v>-1.7268230814485213E-3</v>
      </c>
      <c r="P213" s="11">
        <v>5.1241551780214518E-3</v>
      </c>
      <c r="Q213" s="11">
        <v>-1.3890934296940213E-2</v>
      </c>
      <c r="R213" s="11">
        <v>1.4944855528754967E-2</v>
      </c>
      <c r="S213" s="11">
        <v>1.1775037700920025E-2</v>
      </c>
      <c r="T213" s="11">
        <f>SUMPRODUCT(P213:Q213,MARK_FE!$B$25:$C$25)</f>
        <v>1.0371950371119536E-3</v>
      </c>
      <c r="U213" s="11">
        <f>SUMPRODUCT(P213:Q213,MARK_FE!$B$35:$C$35)</f>
        <v>-4.624419579251543E-2</v>
      </c>
      <c r="V213" s="11">
        <v>6.3817449050949417E-3</v>
      </c>
      <c r="W213" s="11">
        <f>_xlfn.NORM.S.INV(0.05)*_xlfn.STDEV.P($T$3:T213)</f>
        <v>-2.7872883292265227E-2</v>
      </c>
      <c r="X213" s="11">
        <f>_xlfn.NORM.S.INV(0.05)*_xlfn.STDEV.P($U$3:U213)</f>
        <v>-0.12684265564826697</v>
      </c>
      <c r="Y213" s="11">
        <f t="shared" si="16"/>
        <v>0</v>
      </c>
      <c r="Z213" s="11">
        <f t="shared" si="17"/>
        <v>0</v>
      </c>
    </row>
    <row r="214" spans="13:26" x14ac:dyDescent="0.35">
      <c r="M214" s="31">
        <v>44089</v>
      </c>
      <c r="N214" s="11">
        <v>2.0517257885822688E-3</v>
      </c>
      <c r="O214" s="11">
        <v>2.3285003664538284E-2</v>
      </c>
      <c r="P214" s="11">
        <v>1.9639121602048545E-3</v>
      </c>
      <c r="Q214" s="11">
        <v>2.5336729453120745E-2</v>
      </c>
      <c r="R214" s="11">
        <v>-4.1526342194378348E-3</v>
      </c>
      <c r="S214" s="11">
        <v>8.1070705010204494E-5</v>
      </c>
      <c r="T214" s="11">
        <f>SUMPRODUCT(P214:Q214,MARK_FE!$B$25:$C$25)</f>
        <v>6.9874895029614853E-3</v>
      </c>
      <c r="U214" s="11">
        <f>SUMPRODUCT(P214:Q214,MARK_FE!$B$35:$C$35)</f>
        <v>6.5104455540433037E-2</v>
      </c>
      <c r="V214" s="11">
        <v>7.2845162999485959E-3</v>
      </c>
      <c r="W214" s="11">
        <f>_xlfn.NORM.S.INV(0.05)*_xlfn.STDEV.P($T$3:T214)</f>
        <v>-2.7818497868188932E-2</v>
      </c>
      <c r="X214" s="11">
        <f>_xlfn.NORM.S.INV(0.05)*_xlfn.STDEV.P($U$3:U214)</f>
        <v>-0.12671518641563853</v>
      </c>
      <c r="Y214" s="11">
        <f t="shared" si="16"/>
        <v>0</v>
      </c>
      <c r="Z214" s="11">
        <f t="shared" si="17"/>
        <v>1</v>
      </c>
    </row>
    <row r="215" spans="13:26" x14ac:dyDescent="0.35">
      <c r="M215" s="31">
        <v>44091</v>
      </c>
      <c r="N215" s="11">
        <v>-1.1709393160464111E-2</v>
      </c>
      <c r="O215" s="11">
        <v>-6.6787599716020357E-2</v>
      </c>
      <c r="P215" s="11">
        <v>-1.5708210508865634E-3</v>
      </c>
      <c r="Q215" s="11">
        <v>-7.8496992876484442E-2</v>
      </c>
      <c r="R215" s="11">
        <v>-1.6421614856747729E-2</v>
      </c>
      <c r="S215" s="11">
        <v>-3.3496701433409649E-3</v>
      </c>
      <c r="T215" s="11">
        <f>SUMPRODUCT(P215:Q215,MARK_FE!$B$25:$C$25)</f>
        <v>-1.8104753139818144E-2</v>
      </c>
      <c r="U215" s="11">
        <f>SUMPRODUCT(P215:Q215,MARK_FE!$B$35:$C$35)</f>
        <v>-0.20938317967062453</v>
      </c>
      <c r="V215" s="11">
        <v>1.889161597447804E-2</v>
      </c>
      <c r="W215" s="11">
        <f>_xlfn.NORM.S.INV(0.05)*_xlfn.STDEV.P($T$3:T215)</f>
        <v>-2.7827231613882512E-2</v>
      </c>
      <c r="X215" s="11">
        <f>_xlfn.NORM.S.INV(0.05)*_xlfn.STDEV.P($U$3:U215)</f>
        <v>-0.12873331763271575</v>
      </c>
      <c r="Y215" s="11">
        <f t="shared" si="16"/>
        <v>0</v>
      </c>
      <c r="Z215" s="11">
        <f t="shared" si="17"/>
        <v>0</v>
      </c>
    </row>
    <row r="216" spans="13:26" x14ac:dyDescent="0.35">
      <c r="M216" s="31">
        <v>44092</v>
      </c>
      <c r="N216" s="11">
        <v>-1.7085093297705521E-4</v>
      </c>
      <c r="O216" s="11">
        <v>-9.0273914445011278E-3</v>
      </c>
      <c r="P216" s="11">
        <v>-1.3764554468263348E-3</v>
      </c>
      <c r="Q216" s="11">
        <v>-9.1982423774782749E-3</v>
      </c>
      <c r="R216" s="11">
        <v>-3.1482501352365863E-3</v>
      </c>
      <c r="S216" s="11">
        <v>-8.8036272821129021E-3</v>
      </c>
      <c r="T216" s="11">
        <f>SUMPRODUCT(P216:Q216,MARK_FE!$B$25:$C$25)</f>
        <v>-3.0576114286772057E-3</v>
      </c>
      <c r="U216" s="11">
        <f>SUMPRODUCT(P216:Q216,MARK_FE!$B$35:$C$35)</f>
        <v>-2.250663717957873E-2</v>
      </c>
      <c r="V216" s="11">
        <v>-1.8425979884235402E-2</v>
      </c>
      <c r="W216" s="11">
        <f>_xlfn.NORM.S.INV(0.05)*_xlfn.STDEV.P($T$3:T216)</f>
        <v>-2.7764069088721699E-2</v>
      </c>
      <c r="X216" s="11">
        <f>_xlfn.NORM.S.INV(0.05)*_xlfn.STDEV.P($U$3:U216)</f>
        <v>-0.1284714258358462</v>
      </c>
      <c r="Y216" s="11">
        <f t="shared" si="16"/>
        <v>0</v>
      </c>
      <c r="Z216" s="11">
        <f t="shared" si="17"/>
        <v>0</v>
      </c>
    </row>
    <row r="217" spans="13:26" x14ac:dyDescent="0.35">
      <c r="M217" s="31">
        <v>44095</v>
      </c>
      <c r="N217" s="11">
        <v>-4.0043616338726086E-3</v>
      </c>
      <c r="O217" s="11">
        <v>-1.7496671724579079E-2</v>
      </c>
      <c r="P217" s="11">
        <v>1.5729830040188257E-3</v>
      </c>
      <c r="Q217" s="11">
        <v>-2.1501033358451542E-2</v>
      </c>
      <c r="R217" s="11">
        <v>-1.3967688781445352E-2</v>
      </c>
      <c r="S217" s="11">
        <v>-1.8601744103784516E-2</v>
      </c>
      <c r="T217" s="11">
        <f>SUMPRODUCT(P217:Q217,MARK_FE!$B$25:$C$25)</f>
        <v>-3.386372316832227E-3</v>
      </c>
      <c r="U217" s="11">
        <f>SUMPRODUCT(P217:Q217,MARK_FE!$B$35:$C$35)</f>
        <v>-6.0760364013254582E-2</v>
      </c>
      <c r="V217" s="11">
        <v>-2.6486366672929869E-2</v>
      </c>
      <c r="W217" s="11">
        <f>_xlfn.NORM.S.INV(0.05)*_xlfn.STDEV.P($T$3:T217)</f>
        <v>-2.7701790459279643E-2</v>
      </c>
      <c r="X217" s="11">
        <f>_xlfn.NORM.S.INV(0.05)*_xlfn.STDEV.P($U$3:U217)</f>
        <v>-0.12838771716953357</v>
      </c>
      <c r="Y217" s="11">
        <f t="shared" si="16"/>
        <v>0</v>
      </c>
      <c r="Z217" s="11">
        <f t="shared" si="17"/>
        <v>0</v>
      </c>
    </row>
    <row r="218" spans="13:26" x14ac:dyDescent="0.35">
      <c r="M218" s="31">
        <v>44096</v>
      </c>
      <c r="N218" s="11">
        <v>-7.2935812570479308E-4</v>
      </c>
      <c r="O218" s="11">
        <v>2.6249294248308776E-2</v>
      </c>
      <c r="P218" s="11">
        <v>1.1330351327092239E-2</v>
      </c>
      <c r="Q218" s="11">
        <v>2.5519936122603844E-2</v>
      </c>
      <c r="R218" s="11">
        <v>9.4102488769132742E-3</v>
      </c>
      <c r="S218" s="11">
        <v>5.1613304930261143E-3</v>
      </c>
      <c r="T218" s="11">
        <f>SUMPRODUCT(P218:Q218,MARK_FE!$B$25:$C$25)</f>
        <v>1.4380153830081951E-2</v>
      </c>
      <c r="U218" s="11">
        <f>SUMPRODUCT(P218:Q218,MARK_FE!$B$35:$C$35)</f>
        <v>4.9662833162732054E-2</v>
      </c>
      <c r="V218" s="11">
        <v>-2.0680000724844303E-3</v>
      </c>
      <c r="W218" s="11">
        <f>_xlfn.NORM.S.INV(0.05)*_xlfn.STDEV.P($T$3:T218)</f>
        <v>-2.7685286836370667E-2</v>
      </c>
      <c r="X218" s="11">
        <f>_xlfn.NORM.S.INV(0.05)*_xlfn.STDEV.P($U$3:U218)</f>
        <v>-0.12818568313251136</v>
      </c>
      <c r="Y218" s="11">
        <f t="shared" si="16"/>
        <v>0</v>
      </c>
      <c r="Z218" s="11">
        <f t="shared" si="17"/>
        <v>0</v>
      </c>
    </row>
    <row r="219" spans="13:26" x14ac:dyDescent="0.35">
      <c r="M219" s="31">
        <v>44097</v>
      </c>
      <c r="N219" s="11">
        <v>2.5206927575850194E-2</v>
      </c>
      <c r="O219" s="11">
        <v>-2.2749441515601036E-2</v>
      </c>
      <c r="P219" s="11">
        <v>-1.4281767120531533E-2</v>
      </c>
      <c r="Q219" s="11">
        <v>2.4574860602491698E-3</v>
      </c>
      <c r="R219" s="11">
        <v>-6.6961339740852297E-4</v>
      </c>
      <c r="S219" s="11">
        <v>-1.9428403830329337E-2</v>
      </c>
      <c r="T219" s="11">
        <f>SUMPRODUCT(P219:Q219,MARK_FE!$B$25:$C$25)</f>
        <v>-1.068395809478246E-2</v>
      </c>
      <c r="U219" s="11">
        <f>SUMPRODUCT(P219:Q219,MARK_FE!$B$35:$C$35)</f>
        <v>3.093852140386694E-2</v>
      </c>
      <c r="V219" s="11">
        <v>-5.1345584815258957E-2</v>
      </c>
      <c r="W219" s="11">
        <f>_xlfn.NORM.S.INV(0.05)*_xlfn.STDEV.P($T$3:T219)</f>
        <v>-2.7646575026925406E-2</v>
      </c>
      <c r="X219" s="11">
        <f>_xlfn.NORM.S.INV(0.05)*_xlfn.STDEV.P($U$3:U219)</f>
        <v>-0.12792122771580491</v>
      </c>
      <c r="Y219" s="11">
        <f t="shared" si="16"/>
        <v>0</v>
      </c>
      <c r="Z219" s="11">
        <f t="shared" si="17"/>
        <v>0</v>
      </c>
    </row>
    <row r="220" spans="13:26" x14ac:dyDescent="0.35">
      <c r="M220" s="31">
        <v>44098</v>
      </c>
      <c r="N220" s="11">
        <v>2.9345414482355625E-3</v>
      </c>
      <c r="O220" s="11">
        <v>2.0459138494607417E-3</v>
      </c>
      <c r="P220" s="11">
        <v>2.7404417809722467E-2</v>
      </c>
      <c r="Q220" s="11">
        <v>4.9804552976961758E-3</v>
      </c>
      <c r="R220" s="11">
        <v>1.0768346964317058E-2</v>
      </c>
      <c r="S220" s="11">
        <v>1.952594491223425E-3</v>
      </c>
      <c r="T220" s="11">
        <f>SUMPRODUCT(P220:Q220,MARK_FE!$B$25:$C$25)</f>
        <v>2.2584780168333717E-2</v>
      </c>
      <c r="U220" s="11">
        <f>SUMPRODUCT(P220:Q220,MARK_FE!$B$35:$C$35)</f>
        <v>-3.3172839950998685E-2</v>
      </c>
      <c r="V220" s="11">
        <v>-1.3046984943720957E-2</v>
      </c>
      <c r="W220" s="11">
        <f>_xlfn.NORM.S.INV(0.05)*_xlfn.STDEV.P($T$3:T220)</f>
        <v>-2.7698588309351832E-2</v>
      </c>
      <c r="X220" s="11">
        <f>_xlfn.NORM.S.INV(0.05)*_xlfn.STDEV.P($U$3:U220)</f>
        <v>-0.12770052291593886</v>
      </c>
      <c r="Y220" s="11">
        <f t="shared" si="16"/>
        <v>0</v>
      </c>
      <c r="Z220" s="11">
        <f t="shared" si="17"/>
        <v>0</v>
      </c>
    </row>
    <row r="221" spans="13:26" x14ac:dyDescent="0.35">
      <c r="M221" s="31">
        <v>44099</v>
      </c>
      <c r="N221" s="11">
        <v>2.3891428850076231E-2</v>
      </c>
      <c r="O221" s="11">
        <v>2.0978296586911818E-2</v>
      </c>
      <c r="P221" s="11">
        <v>2.461774236697244E-2</v>
      </c>
      <c r="Q221" s="11">
        <v>4.4869725436988035E-2</v>
      </c>
      <c r="R221" s="11">
        <v>1.0060981140796772E-2</v>
      </c>
      <c r="S221" s="11">
        <v>1.3281375696068493E-2</v>
      </c>
      <c r="T221" s="11">
        <f>SUMPRODUCT(P221:Q221,MARK_FE!$B$25:$C$25)</f>
        <v>2.8970551102924742E-2</v>
      </c>
      <c r="U221" s="11">
        <f>SUMPRODUCT(P221:Q221,MARK_FE!$B$35:$C$35)</f>
        <v>7.9327501979714388E-2</v>
      </c>
      <c r="V221" s="11">
        <v>1.8760722364556504E-2</v>
      </c>
      <c r="W221" s="11">
        <f>_xlfn.NORM.S.INV(0.05)*_xlfn.STDEV.P($T$3:T221)</f>
        <v>-2.7821966594198236E-2</v>
      </c>
      <c r="X221" s="11">
        <f>_xlfn.NORM.S.INV(0.05)*_xlfn.STDEV.P($U$3:U221)</f>
        <v>-0.12767141250571043</v>
      </c>
      <c r="Y221" s="11">
        <f t="shared" si="16"/>
        <v>0</v>
      </c>
      <c r="Z221" s="11">
        <f t="shared" si="17"/>
        <v>0</v>
      </c>
    </row>
    <row r="222" spans="13:26" x14ac:dyDescent="0.35">
      <c r="M222" s="31">
        <v>44102</v>
      </c>
      <c r="N222" s="11">
        <v>1.2510988132635976E-2</v>
      </c>
      <c r="O222" s="11">
        <v>7.8180366359660181E-3</v>
      </c>
      <c r="P222" s="11">
        <v>7.0829347057295476E-3</v>
      </c>
      <c r="Q222" s="11">
        <v>2.0329024768601892E-2</v>
      </c>
      <c r="R222" s="11">
        <v>1.7552092160084212E-2</v>
      </c>
      <c r="S222" s="11">
        <v>1.4978893159125477E-2</v>
      </c>
      <c r="T222" s="11">
        <f>SUMPRODUCT(P222:Q222,MARK_FE!$B$25:$C$25)</f>
        <v>9.9299495557591093E-3</v>
      </c>
      <c r="U222" s="11">
        <f>SUMPRODUCT(P222:Q222,MARK_FE!$B$35:$C$35)</f>
        <v>4.286661083478123E-2</v>
      </c>
      <c r="V222" s="11">
        <v>1.0600718643155243E-2</v>
      </c>
      <c r="W222" s="11">
        <f>_xlfn.NORM.S.INV(0.05)*_xlfn.STDEV.P($T$3:T222)</f>
        <v>-2.7780015202816526E-2</v>
      </c>
      <c r="X222" s="11">
        <f>_xlfn.NORM.S.INV(0.05)*_xlfn.STDEV.P($U$3:U222)</f>
        <v>-0.12744679330046971</v>
      </c>
      <c r="Y222" s="11">
        <f t="shared" si="16"/>
        <v>0</v>
      </c>
      <c r="Z222" s="11">
        <f t="shared" si="17"/>
        <v>0</v>
      </c>
    </row>
    <row r="223" spans="13:26" x14ac:dyDescent="0.35">
      <c r="M223" s="31">
        <v>44103</v>
      </c>
      <c r="N223" s="11">
        <v>3.2315686041022398E-3</v>
      </c>
      <c r="O223" s="11">
        <v>1.9167212368379528E-2</v>
      </c>
      <c r="P223" s="11">
        <v>-8.2059261500469684E-3</v>
      </c>
      <c r="Q223" s="11">
        <v>2.2398780972481675E-2</v>
      </c>
      <c r="R223" s="11">
        <v>-2.5973598530145362E-3</v>
      </c>
      <c r="S223" s="11">
        <v>-4.7750170791740036E-3</v>
      </c>
      <c r="T223" s="11">
        <f>SUMPRODUCT(P223:Q223,MARK_FE!$B$25:$C$25)</f>
        <v>-1.6279808661878309E-3</v>
      </c>
      <c r="U223" s="11">
        <f>SUMPRODUCT(P223:Q223,MARK_FE!$B$35:$C$35)</f>
        <v>7.4471220275723976E-2</v>
      </c>
      <c r="V223" s="11">
        <v>-8.4801962621822019E-3</v>
      </c>
      <c r="W223" s="11">
        <f>_xlfn.NORM.S.INV(0.05)*_xlfn.STDEV.P($T$3:T223)</f>
        <v>-2.7717774538603936E-2</v>
      </c>
      <c r="X223" s="11">
        <f>_xlfn.NORM.S.INV(0.05)*_xlfn.STDEV.P($U$3:U223)</f>
        <v>-0.1273825586515836</v>
      </c>
      <c r="Y223" s="11">
        <f t="shared" si="16"/>
        <v>0</v>
      </c>
      <c r="Z223" s="11">
        <f t="shared" si="17"/>
        <v>0</v>
      </c>
    </row>
    <row r="224" spans="13:26" x14ac:dyDescent="0.35">
      <c r="M224" s="31">
        <v>44104</v>
      </c>
      <c r="N224" s="11">
        <v>7.6173510003199412E-4</v>
      </c>
      <c r="O224" s="11">
        <v>4.2003857620732607E-4</v>
      </c>
      <c r="P224" s="11">
        <v>-6.5758654441503894E-3</v>
      </c>
      <c r="Q224" s="11">
        <v>1.1817736762392689E-3</v>
      </c>
      <c r="R224" s="11">
        <v>8.6809459951665835E-3</v>
      </c>
      <c r="S224" s="11">
        <v>1.191443004216439E-2</v>
      </c>
      <c r="T224" s="11">
        <f>SUMPRODUCT(P224:Q224,MARK_FE!$B$25:$C$25)</f>
        <v>-4.9084969095799435E-3</v>
      </c>
      <c r="U224" s="11">
        <f>SUMPRODUCT(P224:Q224,MARK_FE!$B$35:$C$35)</f>
        <v>1.4381024060033573E-2</v>
      </c>
      <c r="V224" s="11">
        <v>1.7416047852169551E-2</v>
      </c>
      <c r="W224" s="11">
        <f>_xlfn.NORM.S.INV(0.05)*_xlfn.STDEV.P($T$3:T224)</f>
        <v>-2.7660832354491897E-2</v>
      </c>
      <c r="X224" s="11">
        <f>_xlfn.NORM.S.INV(0.05)*_xlfn.STDEV.P($U$3:U224)</f>
        <v>-0.12709844253901167</v>
      </c>
      <c r="Y224" s="11">
        <f t="shared" si="16"/>
        <v>0</v>
      </c>
      <c r="Z224" s="11">
        <f t="shared" si="17"/>
        <v>0</v>
      </c>
    </row>
    <row r="225" spans="13:26" x14ac:dyDescent="0.35">
      <c r="M225" s="31">
        <v>44105</v>
      </c>
      <c r="N225" s="11">
        <v>-4.3510246677140735E-3</v>
      </c>
      <c r="O225" s="11">
        <v>1.789921969424569E-2</v>
      </c>
      <c r="P225" s="11">
        <v>-4.913068555224223E-3</v>
      </c>
      <c r="Q225" s="11">
        <v>1.3548195026531692E-2</v>
      </c>
      <c r="R225" s="11">
        <v>-2.2477406322907349E-2</v>
      </c>
      <c r="S225" s="11">
        <v>1.2662612709830187E-3</v>
      </c>
      <c r="T225" s="11">
        <f>SUMPRODUCT(P225:Q225,MARK_FE!$B$25:$C$25)</f>
        <v>-9.4514358128125042E-4</v>
      </c>
      <c r="U225" s="11">
        <f>SUMPRODUCT(P225:Q225,MARK_FE!$B$35:$C$35)</f>
        <v>4.4959148363657275E-2</v>
      </c>
      <c r="V225" s="11">
        <v>4.166497133441275E-2</v>
      </c>
      <c r="W225" s="11">
        <f>_xlfn.NORM.S.INV(0.05)*_xlfn.STDEV.P($T$3:T225)</f>
        <v>-2.7598982709038895E-2</v>
      </c>
      <c r="X225" s="11">
        <f>_xlfn.NORM.S.INV(0.05)*_xlfn.STDEV.P($U$3:U225)</f>
        <v>-0.12688411188514928</v>
      </c>
      <c r="Y225" s="11">
        <f t="shared" si="16"/>
        <v>0</v>
      </c>
      <c r="Z225" s="11">
        <f t="shared" si="17"/>
        <v>0</v>
      </c>
    </row>
    <row r="226" spans="13:26" x14ac:dyDescent="0.35">
      <c r="M226" s="31">
        <v>44106</v>
      </c>
      <c r="N226" s="11">
        <v>-9.707156100502835E-3</v>
      </c>
      <c r="O226" s="11">
        <v>-2.5411105450878681E-2</v>
      </c>
      <c r="P226" s="11">
        <v>-1.5655172656134926E-2</v>
      </c>
      <c r="Q226" s="11">
        <v>-3.5118261551381549E-2</v>
      </c>
      <c r="R226" s="11">
        <v>4.4410719121179635E-4</v>
      </c>
      <c r="S226" s="11">
        <v>-4.8321010196699819E-3</v>
      </c>
      <c r="T226" s="11">
        <f>SUMPRODUCT(P226:Q226,MARK_FE!$B$25:$C$25)</f>
        <v>-1.9838422418834854E-2</v>
      </c>
      <c r="U226" s="11">
        <f>SUMPRODUCT(P226:Q226,MARK_FE!$B$35:$C$35)</f>
        <v>-6.8233772544306279E-2</v>
      </c>
      <c r="V226" s="11">
        <v>-1.3809315887711164E-2</v>
      </c>
      <c r="W226" s="11">
        <f>_xlfn.NORM.S.INV(0.05)*_xlfn.STDEV.P($T$3:T226)</f>
        <v>-2.762394224237983E-2</v>
      </c>
      <c r="X226" s="11">
        <f>_xlfn.NORM.S.INV(0.05)*_xlfn.STDEV.P($U$3:U226)</f>
        <v>-0.12686570200029593</v>
      </c>
      <c r="Y226" s="11">
        <f t="shared" si="16"/>
        <v>0</v>
      </c>
      <c r="Z226" s="11">
        <f t="shared" si="17"/>
        <v>0</v>
      </c>
    </row>
    <row r="227" spans="13:26" x14ac:dyDescent="0.35">
      <c r="M227" s="31">
        <v>44109</v>
      </c>
      <c r="N227" s="11">
        <v>-8.5079878290641037E-3</v>
      </c>
      <c r="O227" s="11">
        <v>1.7957332785017762E-2</v>
      </c>
      <c r="P227" s="11">
        <v>-3.8492062973860438E-4</v>
      </c>
      <c r="Q227" s="11">
        <v>9.449344955953818E-3</v>
      </c>
      <c r="R227" s="11">
        <v>2.6695465766352227E-3</v>
      </c>
      <c r="S227" s="11">
        <v>1.6687400313626935E-2</v>
      </c>
      <c r="T227" s="11">
        <f>SUMPRODUCT(P227:Q227,MARK_FE!$B$25:$C$25)</f>
        <v>1.7287823594987874E-3</v>
      </c>
      <c r="U227" s="11">
        <f>SUMPRODUCT(P227:Q227,MARK_FE!$B$35:$C$35)</f>
        <v>2.6181875535407458E-2</v>
      </c>
      <c r="V227" s="11">
        <v>4.0538105205486695E-2</v>
      </c>
      <c r="W227" s="11">
        <f>_xlfn.NORM.S.INV(0.05)*_xlfn.STDEV.P($T$3:T227)</f>
        <v>-2.7563130297585548E-2</v>
      </c>
      <c r="X227" s="11">
        <f>_xlfn.NORM.S.INV(0.05)*_xlfn.STDEV.P($U$3:U227)</f>
        <v>-0.1266023607272537</v>
      </c>
      <c r="Y227" s="11">
        <f t="shared" si="16"/>
        <v>0</v>
      </c>
      <c r="Z227" s="11">
        <f t="shared" si="17"/>
        <v>0</v>
      </c>
    </row>
    <row r="228" spans="13:26" x14ac:dyDescent="0.35">
      <c r="M228" s="31">
        <v>44110</v>
      </c>
      <c r="N228" s="11">
        <v>-1.1622098489674455E-2</v>
      </c>
      <c r="O228" s="11">
        <v>-2.2893702181129173E-2</v>
      </c>
      <c r="P228" s="11">
        <v>6.9058675527227187E-3</v>
      </c>
      <c r="Q228" s="11">
        <v>-3.4515800670803579E-2</v>
      </c>
      <c r="R228" s="11">
        <v>5.6330191263527143E-3</v>
      </c>
      <c r="S228" s="11">
        <v>-1.3443387228019157E-2</v>
      </c>
      <c r="T228" s="11">
        <f>SUMPRODUCT(P228:Q228,MARK_FE!$B$25:$C$25)</f>
        <v>-1.9969938943634165E-3</v>
      </c>
      <c r="U228" s="11">
        <f>SUMPRODUCT(P228:Q228,MARK_FE!$B$35:$C$35)</f>
        <v>-0.10499277977644131</v>
      </c>
      <c r="V228" s="11">
        <v>-4.590097644901809E-2</v>
      </c>
      <c r="W228" s="11">
        <f>_xlfn.NORM.S.INV(0.05)*_xlfn.STDEV.P($T$3:T228)</f>
        <v>-2.7502960121938459E-2</v>
      </c>
      <c r="X228" s="11">
        <f>_xlfn.NORM.S.INV(0.05)*_xlfn.STDEV.P($U$3:U228)</f>
        <v>-0.1269047088935587</v>
      </c>
      <c r="Y228" s="11">
        <f t="shared" si="16"/>
        <v>0</v>
      </c>
      <c r="Z228" s="11">
        <f t="shared" si="17"/>
        <v>0</v>
      </c>
    </row>
    <row r="229" spans="13:26" x14ac:dyDescent="0.35">
      <c r="M229" s="31">
        <v>44111</v>
      </c>
      <c r="N229" s="11">
        <v>-1.422347261482231E-2</v>
      </c>
      <c r="O229" s="11">
        <v>-2.0898997546106384E-3</v>
      </c>
      <c r="P229" s="11">
        <v>9.5536752969417865E-4</v>
      </c>
      <c r="Q229" s="11">
        <v>-1.6313372369433154E-2</v>
      </c>
      <c r="R229" s="11">
        <v>1.2664929757769909E-2</v>
      </c>
      <c r="S229" s="11">
        <v>1.8928416017653604E-2</v>
      </c>
      <c r="T229" s="11">
        <f>SUMPRODUCT(P229:Q229,MARK_FE!$B$25:$C$25)</f>
        <v>-2.7562453840604233E-3</v>
      </c>
      <c r="U229" s="11">
        <f>SUMPRODUCT(P229:Q229,MARK_FE!$B$35:$C$35)</f>
        <v>-4.5695303934426029E-2</v>
      </c>
      <c r="V229" s="11">
        <v>2.9585437069634114E-2</v>
      </c>
      <c r="W229" s="11">
        <f>_xlfn.NORM.S.INV(0.05)*_xlfn.STDEV.P($T$3:T229)</f>
        <v>-2.7443964644877014E-2</v>
      </c>
      <c r="X229" s="11">
        <f>_xlfn.NORM.S.INV(0.05)*_xlfn.STDEV.P($U$3:U229)</f>
        <v>-0.12674900163813466</v>
      </c>
      <c r="Y229" s="11">
        <f t="shared" si="16"/>
        <v>0</v>
      </c>
      <c r="Z229" s="11">
        <f t="shared" si="17"/>
        <v>0</v>
      </c>
    </row>
    <row r="230" spans="13:26" x14ac:dyDescent="0.35">
      <c r="M230" s="31">
        <v>44112</v>
      </c>
      <c r="N230" s="11">
        <v>2.5532902051778007E-3</v>
      </c>
      <c r="O230" s="11">
        <v>2.1615062979925891E-2</v>
      </c>
      <c r="P230" s="11">
        <v>1.5727456601021882E-2</v>
      </c>
      <c r="Q230" s="11">
        <v>2.4168353185103745E-2</v>
      </c>
      <c r="R230" s="11">
        <v>2.5989983485786034E-2</v>
      </c>
      <c r="S230" s="11">
        <v>4.3028813953204384E-3</v>
      </c>
      <c r="T230" s="11">
        <f>SUMPRODUCT(P230:Q230,MARK_FE!$B$25:$C$25)</f>
        <v>1.7541679349650379E-2</v>
      </c>
      <c r="U230" s="11">
        <f>SUMPRODUCT(P230:Q230,MARK_FE!$B$35:$C$35)</f>
        <v>3.8530133328263369E-2</v>
      </c>
      <c r="V230" s="11">
        <v>-3.2596681235608709E-2</v>
      </c>
      <c r="W230" s="11">
        <f>_xlfn.NORM.S.INV(0.05)*_xlfn.STDEV.P($T$3:T230)</f>
        <v>-2.7450053268506438E-2</v>
      </c>
      <c r="X230" s="11">
        <f>_xlfn.NORM.S.INV(0.05)*_xlfn.STDEV.P($U$3:U230)</f>
        <v>-0.12652149973407753</v>
      </c>
      <c r="Y230" s="11">
        <f t="shared" si="16"/>
        <v>0</v>
      </c>
      <c r="Z230" s="11">
        <f t="shared" si="17"/>
        <v>0</v>
      </c>
    </row>
    <row r="231" spans="13:26" x14ac:dyDescent="0.35">
      <c r="M231" s="31">
        <v>44113</v>
      </c>
      <c r="N231" s="11">
        <v>1.9700218509571474E-3</v>
      </c>
      <c r="O231" s="11">
        <v>2.6126062124564977E-3</v>
      </c>
      <c r="P231" s="11">
        <v>0</v>
      </c>
      <c r="Q231" s="11">
        <v>4.582628063413423E-3</v>
      </c>
      <c r="R231" s="11">
        <v>1.9387309826465345E-3</v>
      </c>
      <c r="S231" s="11">
        <v>5.6616114159878791E-3</v>
      </c>
      <c r="T231" s="11">
        <f>SUMPRODUCT(P231:Q231,MARK_FE!$B$25:$C$25)</f>
        <v>9.8495556702194831E-4</v>
      </c>
      <c r="U231" s="11">
        <f>SUMPRODUCT(P231:Q231,MARK_FE!$B$35:$C$35)</f>
        <v>1.2379749621416233E-2</v>
      </c>
      <c r="V231" s="11">
        <v>1.1995913672900911E-2</v>
      </c>
      <c r="W231" s="11">
        <f>_xlfn.NORM.S.INV(0.05)*_xlfn.STDEV.P($T$3:T231)</f>
        <v>-2.7390232196021054E-2</v>
      </c>
      <c r="X231" s="11">
        <f>_xlfn.NORM.S.INV(0.05)*_xlfn.STDEV.P($U$3:U231)</f>
        <v>-0.12624702533996049</v>
      </c>
      <c r="Y231" s="11">
        <f t="shared" si="16"/>
        <v>0</v>
      </c>
      <c r="Z231" s="11">
        <f t="shared" si="17"/>
        <v>0</v>
      </c>
    </row>
    <row r="232" spans="13:26" x14ac:dyDescent="0.35">
      <c r="M232" s="31">
        <v>44116</v>
      </c>
      <c r="N232" s="11">
        <v>-2.8515003666118744E-3</v>
      </c>
      <c r="O232" s="11">
        <v>4.1842415244426001E-2</v>
      </c>
      <c r="P232" s="11">
        <v>2.2535756264571716E-3</v>
      </c>
      <c r="Q232" s="11">
        <v>3.8990914877814024E-2</v>
      </c>
      <c r="R232" s="11">
        <v>-3.5534297794255561E-3</v>
      </c>
      <c r="S232" s="11">
        <v>8.7287161653958958E-3</v>
      </c>
      <c r="T232" s="11">
        <f>SUMPRODUCT(P232:Q232,MARK_FE!$B$25:$C$25)</f>
        <v>1.0149622679039771E-2</v>
      </c>
      <c r="U232" s="11">
        <f>SUMPRODUCT(P232:Q232,MARK_FE!$B$35:$C$35)</f>
        <v>0.10149773321363488</v>
      </c>
      <c r="V232" s="11">
        <v>2.9626197610480097E-2</v>
      </c>
      <c r="W232" s="11">
        <f>_xlfn.NORM.S.INV(0.05)*_xlfn.STDEV.P($T$3:T232)</f>
        <v>-2.7352359636144762E-2</v>
      </c>
      <c r="X232" s="11">
        <f>_xlfn.NORM.S.INV(0.05)*_xlfn.STDEV.P($U$3:U232)</f>
        <v>-0.12639787301767991</v>
      </c>
      <c r="Y232" s="11">
        <f t="shared" si="16"/>
        <v>0</v>
      </c>
      <c r="Z232" s="11">
        <f t="shared" si="17"/>
        <v>0</v>
      </c>
    </row>
    <row r="233" spans="13:26" x14ac:dyDescent="0.35">
      <c r="M233" s="31">
        <v>44117</v>
      </c>
      <c r="N233" s="11">
        <v>-1.1714594002585588E-2</v>
      </c>
      <c r="O233" s="11">
        <v>1.413379674665308E-3</v>
      </c>
      <c r="P233" s="11">
        <v>-2.2575252502787808E-2</v>
      </c>
      <c r="Q233" s="11">
        <v>-1.0301214327920189E-2</v>
      </c>
      <c r="R233" s="11">
        <v>-5.5001563586152156E-3</v>
      </c>
      <c r="S233" s="11">
        <v>-5.4838908210293252E-3</v>
      </c>
      <c r="T233" s="11">
        <f>SUMPRODUCT(P233:Q233,MARK_FE!$B$25:$C$25)</f>
        <v>-1.9937163165646435E-2</v>
      </c>
      <c r="U233" s="11">
        <f>SUMPRODUCT(P233:Q233,MARK_FE!$B$35:$C$35)</f>
        <v>1.0582472135983005E-2</v>
      </c>
      <c r="V233" s="11">
        <v>-5.4562157900190644E-3</v>
      </c>
      <c r="W233" s="11">
        <f>_xlfn.NORM.S.INV(0.05)*_xlfn.STDEV.P($T$3:T233)</f>
        <v>-2.7378895251841454E-2</v>
      </c>
      <c r="X233" s="11">
        <f>_xlfn.NORM.S.INV(0.05)*_xlfn.STDEV.P($U$3:U233)</f>
        <v>-0.12612489593752915</v>
      </c>
      <c r="Y233" s="11">
        <f t="shared" si="16"/>
        <v>0</v>
      </c>
      <c r="Z233" s="11">
        <f t="shared" si="17"/>
        <v>0</v>
      </c>
    </row>
    <row r="234" spans="13:26" x14ac:dyDescent="0.35">
      <c r="M234" s="31">
        <v>44118</v>
      </c>
      <c r="N234" s="11">
        <v>1.7028105198218454E-3</v>
      </c>
      <c r="O234" s="11">
        <v>-1.5767929528740249E-2</v>
      </c>
      <c r="P234" s="11">
        <v>-2.6243075777096045E-2</v>
      </c>
      <c r="Q234" s="11">
        <v>-1.406511900891852E-2</v>
      </c>
      <c r="R234" s="11">
        <v>-2.785347958397761E-3</v>
      </c>
      <c r="S234" s="11">
        <v>-5.7982152246942925E-3</v>
      </c>
      <c r="T234" s="11">
        <f>SUMPRODUCT(P234:Q234,MARK_FE!$B$25:$C$25)</f>
        <v>-2.3625637453979192E-2</v>
      </c>
      <c r="U234" s="11">
        <f>SUMPRODUCT(P234:Q234,MARK_FE!$B$35:$C$35)</f>
        <v>6.6550895560454904E-3</v>
      </c>
      <c r="V234" s="11">
        <v>-1.0924464177995474E-2</v>
      </c>
      <c r="W234" s="11">
        <f>_xlfn.NORM.S.INV(0.05)*_xlfn.STDEV.P($T$3:T234)</f>
        <v>-2.7438512860152517E-2</v>
      </c>
      <c r="X234" s="11">
        <f>_xlfn.NORM.S.INV(0.05)*_xlfn.STDEV.P($U$3:U234)</f>
        <v>-0.12585279237199468</v>
      </c>
      <c r="Y234" s="11">
        <f t="shared" si="16"/>
        <v>0</v>
      </c>
      <c r="Z234" s="11">
        <f t="shared" si="17"/>
        <v>0</v>
      </c>
    </row>
    <row r="235" spans="13:26" x14ac:dyDescent="0.35">
      <c r="M235" s="31">
        <v>44119</v>
      </c>
      <c r="N235" s="11">
        <v>7.0164191478285388E-3</v>
      </c>
      <c r="O235" s="11">
        <v>-1.8940685527802866E-2</v>
      </c>
      <c r="P235" s="11">
        <v>-1.1825272659728241E-3</v>
      </c>
      <c r="Q235" s="11">
        <v>-1.192426637997426E-2</v>
      </c>
      <c r="R235" s="11">
        <v>8.8090276752657033E-4</v>
      </c>
      <c r="S235" s="11">
        <v>-6.9466434890143834E-4</v>
      </c>
      <c r="T235" s="11">
        <f>SUMPRODUCT(P235:Q235,MARK_FE!$B$25:$C$25)</f>
        <v>-3.491275781764959E-3</v>
      </c>
      <c r="U235" s="11">
        <f>SUMPRODUCT(P235:Q235,MARK_FE!$B$35:$C$35)</f>
        <v>-3.0200819584215104E-2</v>
      </c>
      <c r="V235" s="11">
        <v>-3.3754161270482799E-3</v>
      </c>
      <c r="W235" s="11">
        <f>_xlfn.NORM.S.INV(0.05)*_xlfn.STDEV.P($T$3:T235)</f>
        <v>-2.7382040858296215E-2</v>
      </c>
      <c r="X235" s="11">
        <f>_xlfn.NORM.S.INV(0.05)*_xlfn.STDEV.P($U$3:U235)</f>
        <v>-0.12564331691280825</v>
      </c>
      <c r="Y235" s="11">
        <f t="shared" si="16"/>
        <v>0</v>
      </c>
      <c r="Z235" s="11">
        <f t="shared" si="17"/>
        <v>0</v>
      </c>
    </row>
    <row r="236" spans="13:26" x14ac:dyDescent="0.35">
      <c r="M236" s="31">
        <v>44120</v>
      </c>
      <c r="N236" s="11">
        <v>-3.1827530236566391E-3</v>
      </c>
      <c r="O236" s="11">
        <v>-2.9663328196033192E-3</v>
      </c>
      <c r="P236" s="11">
        <v>3.9361918250041244E-3</v>
      </c>
      <c r="Q236" s="11">
        <v>-6.1490858432600931E-3</v>
      </c>
      <c r="R236" s="11">
        <v>-4.813085166997153E-3</v>
      </c>
      <c r="S236" s="11">
        <v>3.9268116001434537E-3</v>
      </c>
      <c r="T236" s="11">
        <f>SUMPRODUCT(P236:Q236,MARK_FE!$B$25:$C$25)</f>
        <v>1.7685381889549756E-3</v>
      </c>
      <c r="U236" s="11">
        <f>SUMPRODUCT(P236:Q236,MARK_FE!$B$35:$C$35)</f>
        <v>-2.3308701425741866E-2</v>
      </c>
      <c r="V236" s="11">
        <v>1.8797326194564139E-2</v>
      </c>
      <c r="W236" s="11">
        <f>_xlfn.NORM.S.INV(0.05)*_xlfn.STDEV.P($T$3:T236)</f>
        <v>-2.7324192629846762E-2</v>
      </c>
      <c r="X236" s="11">
        <f>_xlfn.NORM.S.INV(0.05)*_xlfn.STDEV.P($U$3:U236)</f>
        <v>-0.12541403612390703</v>
      </c>
      <c r="Y236" s="11">
        <f t="shared" si="16"/>
        <v>0</v>
      </c>
      <c r="Z236" s="11">
        <f t="shared" si="17"/>
        <v>0</v>
      </c>
    </row>
    <row r="237" spans="13:26" x14ac:dyDescent="0.35">
      <c r="M237" s="31">
        <v>44123</v>
      </c>
      <c r="N237" s="11">
        <v>3.9078839883462477E-3</v>
      </c>
      <c r="O237" s="11">
        <v>-1.7181311695337737E-2</v>
      </c>
      <c r="P237" s="11">
        <v>0</v>
      </c>
      <c r="Q237" s="11">
        <v>-1.3273427706991296E-2</v>
      </c>
      <c r="R237" s="11">
        <v>-5.0488296566784663E-3</v>
      </c>
      <c r="S237" s="11">
        <v>-1.4467791343018736E-2</v>
      </c>
      <c r="T237" s="11">
        <f>SUMPRODUCT(P237:Q237,MARK_FE!$B$25:$C$25)</f>
        <v>-2.8528905973936557E-3</v>
      </c>
      <c r="U237" s="11">
        <f>SUMPRODUCT(P237:Q237,MARK_FE!$B$35:$C$35)</f>
        <v>-3.5857527461681964E-2</v>
      </c>
      <c r="V237" s="11">
        <v>-3.0493702283707864E-2</v>
      </c>
      <c r="W237" s="11">
        <f>_xlfn.NORM.S.INV(0.05)*_xlfn.STDEV.P($T$3:T237)</f>
        <v>-2.7267614926599255E-2</v>
      </c>
      <c r="X237" s="11">
        <f>_xlfn.NORM.S.INV(0.05)*_xlfn.STDEV.P($U$3:U237)</f>
        <v>-0.12522671507352728</v>
      </c>
      <c r="Y237" s="11">
        <f t="shared" si="16"/>
        <v>0</v>
      </c>
      <c r="Z237" s="11">
        <f t="shared" si="17"/>
        <v>0</v>
      </c>
    </row>
    <row r="238" spans="13:26" x14ac:dyDescent="0.35">
      <c r="M238" s="31">
        <v>44124</v>
      </c>
      <c r="N238" s="11">
        <v>-9.7134907064170065E-3</v>
      </c>
      <c r="O238" s="11">
        <v>2.329205453845528E-2</v>
      </c>
      <c r="P238" s="11">
        <v>1.9259563609648141E-2</v>
      </c>
      <c r="Q238" s="11">
        <v>1.357856383203818E-2</v>
      </c>
      <c r="R238" s="11">
        <v>1.3601131935742992E-2</v>
      </c>
      <c r="S238" s="11">
        <v>4.0127733902391568E-3</v>
      </c>
      <c r="T238" s="11">
        <f>SUMPRODUCT(P238:Q238,MARK_FE!$B$25:$C$25)</f>
        <v>1.8038532297532561E-2</v>
      </c>
      <c r="U238" s="11">
        <f>SUMPRODUCT(P238:Q238,MARK_FE!$B$35:$C$35)</f>
        <v>3.9126155543117366E-3</v>
      </c>
      <c r="V238" s="11">
        <v>-1.2301358170619269E-2</v>
      </c>
      <c r="W238" s="11">
        <f>_xlfn.NORM.S.INV(0.05)*_xlfn.STDEV.P($T$3:T238)</f>
        <v>-2.7278620173163341E-2</v>
      </c>
      <c r="X238" s="11">
        <f>_xlfn.NORM.S.INV(0.05)*_xlfn.STDEV.P($U$3:U238)</f>
        <v>-0.12496127057855023</v>
      </c>
      <c r="Y238" s="11">
        <f t="shared" si="16"/>
        <v>0</v>
      </c>
      <c r="Z238" s="11">
        <f t="shared" si="17"/>
        <v>0</v>
      </c>
    </row>
    <row r="239" spans="13:26" x14ac:dyDescent="0.35">
      <c r="M239" s="31">
        <v>44125</v>
      </c>
      <c r="N239" s="11">
        <v>-1.9994948839361223E-3</v>
      </c>
      <c r="O239" s="11">
        <v>4.0899778010796625E-2</v>
      </c>
      <c r="P239" s="11">
        <v>3.0780260430717855E-3</v>
      </c>
      <c r="Q239" s="11">
        <v>3.8900283126860627E-2</v>
      </c>
      <c r="R239" s="11">
        <v>1.2161850666928823E-2</v>
      </c>
      <c r="S239" s="11">
        <v>-3.4667206372634369E-3</v>
      </c>
      <c r="T239" s="11">
        <f>SUMPRODUCT(P239:Q239,MARK_FE!$B$25:$C$25)</f>
        <v>1.0777392225473255E-2</v>
      </c>
      <c r="U239" s="11">
        <f>SUMPRODUCT(P239:Q239,MARK_FE!$B$35:$C$35)</f>
        <v>9.9850133103618566E-2</v>
      </c>
      <c r="V239" s="11">
        <v>-3.0057984111073341E-2</v>
      </c>
      <c r="W239" s="11">
        <f>_xlfn.NORM.S.INV(0.05)*_xlfn.STDEV.P($T$3:T239)</f>
        <v>-2.7245301726994589E-2</v>
      </c>
      <c r="X239" s="11">
        <f>_xlfn.NORM.S.INV(0.05)*_xlfn.STDEV.P($U$3:U239)</f>
        <v>-0.12510070563141046</v>
      </c>
      <c r="Y239" s="11">
        <f t="shared" si="16"/>
        <v>0</v>
      </c>
      <c r="Z239" s="11">
        <f t="shared" si="17"/>
        <v>0</v>
      </c>
    </row>
    <row r="240" spans="13:26" x14ac:dyDescent="0.35">
      <c r="M240" s="31">
        <v>44126</v>
      </c>
      <c r="N240" s="11">
        <v>-2.0841037848317564E-3</v>
      </c>
      <c r="O240" s="11">
        <v>-2.1909535330793127E-3</v>
      </c>
      <c r="P240" s="11">
        <v>2.1849447236834928E-2</v>
      </c>
      <c r="Q240" s="11">
        <v>-4.2750573179110504E-3</v>
      </c>
      <c r="R240" s="11">
        <v>-4.4123839304012653E-4</v>
      </c>
      <c r="S240" s="11">
        <v>5.4031504511253825E-3</v>
      </c>
      <c r="T240" s="11">
        <f>SUMPRODUCT(P240:Q240,MARK_FE!$B$25:$C$25)</f>
        <v>1.6234442955269712E-2</v>
      </c>
      <c r="U240" s="11">
        <f>SUMPRODUCT(P240:Q240,MARK_FE!$B$35:$C$35)</f>
        <v>-4.8724647124731908E-2</v>
      </c>
      <c r="V240" s="11">
        <v>1.5347097378437464E-2</v>
      </c>
      <c r="W240" s="11">
        <f>_xlfn.NORM.S.INV(0.05)*_xlfn.STDEV.P($T$3:T240)</f>
        <v>-2.724258421969181E-2</v>
      </c>
      <c r="X240" s="11">
        <f>_xlfn.NORM.S.INV(0.05)*_xlfn.STDEV.P($U$3:U240)</f>
        <v>-0.12497382684631765</v>
      </c>
      <c r="Y240" s="11">
        <f t="shared" si="16"/>
        <v>0</v>
      </c>
      <c r="Z240" s="11">
        <f t="shared" si="17"/>
        <v>0</v>
      </c>
    </row>
    <row r="241" spans="13:26" x14ac:dyDescent="0.35">
      <c r="M241" s="31">
        <v>44127</v>
      </c>
      <c r="N241" s="11">
        <v>-1.2430554190878409E-3</v>
      </c>
      <c r="O241" s="11">
        <v>2.3699440911083863E-2</v>
      </c>
      <c r="P241" s="11">
        <v>-4.7095108494359314E-3</v>
      </c>
      <c r="Q241" s="11">
        <v>2.245638549199603E-2</v>
      </c>
      <c r="R241" s="11">
        <v>1.4355588941108754E-3</v>
      </c>
      <c r="S241" s="11">
        <v>-9.908369149199403E-4</v>
      </c>
      <c r="T241" s="11">
        <f>SUMPRODUCT(P241:Q241,MARK_FE!$B$25:$C$25)</f>
        <v>1.1293223406842767E-3</v>
      </c>
      <c r="U241" s="11">
        <f>SUMPRODUCT(P241:Q241,MARK_FE!$B$35:$C$35)</f>
        <v>6.8677853408481357E-2</v>
      </c>
      <c r="V241" s="11">
        <v>-5.1192328504063318E-3</v>
      </c>
      <c r="W241" s="11">
        <f>_xlfn.NORM.S.INV(0.05)*_xlfn.STDEV.P($T$3:T241)</f>
        <v>-2.7185750253088576E-2</v>
      </c>
      <c r="X241" s="11">
        <f>_xlfn.NORM.S.INV(0.05)*_xlfn.STDEV.P($U$3:U241)</f>
        <v>-0.12489025274961064</v>
      </c>
      <c r="Y241" s="11">
        <f t="shared" si="16"/>
        <v>0</v>
      </c>
      <c r="Z241" s="11">
        <f t="shared" si="17"/>
        <v>0</v>
      </c>
    </row>
    <row r="242" spans="13:26" x14ac:dyDescent="0.35">
      <c r="M242" s="31">
        <v>44130</v>
      </c>
      <c r="N242" s="11">
        <v>-1.6154324793997887E-3</v>
      </c>
      <c r="O242" s="11">
        <v>-2.7337613021551497E-2</v>
      </c>
      <c r="P242" s="11">
        <v>-1.3305620992927871E-2</v>
      </c>
      <c r="Q242" s="11">
        <v>-2.8953045500951225E-2</v>
      </c>
      <c r="R242" s="11">
        <v>-1.2003728273514728E-2</v>
      </c>
      <c r="S242" s="11">
        <v>-2.3213409876915492E-2</v>
      </c>
      <c r="T242" s="11">
        <f>SUMPRODUCT(P242:Q242,MARK_FE!$B$25:$C$25)</f>
        <v>-1.6668760585638664E-2</v>
      </c>
      <c r="U242" s="11">
        <f>SUMPRODUCT(P242:Q242,MARK_FE!$B$35:$C$35)</f>
        <v>-5.5576386795608612E-2</v>
      </c>
      <c r="V242" s="11">
        <v>-4.2286144752789377E-2</v>
      </c>
      <c r="W242" s="11">
        <f>_xlfn.NORM.S.INV(0.05)*_xlfn.STDEV.P($T$3:T242)</f>
        <v>-2.7187217693186119E-2</v>
      </c>
      <c r="X242" s="11">
        <f>_xlfn.NORM.S.INV(0.05)*_xlfn.STDEV.P($U$3:U242)</f>
        <v>-0.12480119079049816</v>
      </c>
      <c r="Y242" s="11">
        <f t="shared" si="16"/>
        <v>0</v>
      </c>
      <c r="Z242" s="11">
        <f t="shared" si="17"/>
        <v>0</v>
      </c>
    </row>
    <row r="243" spans="13:26" x14ac:dyDescent="0.35">
      <c r="M243" s="31">
        <v>44131</v>
      </c>
      <c r="N243" s="11">
        <v>-5.2204502298867092E-3</v>
      </c>
      <c r="O243" s="11">
        <v>2.2056654570153603E-2</v>
      </c>
      <c r="P243" s="11">
        <v>-3.6422627373717681E-3</v>
      </c>
      <c r="Q243" s="11">
        <v>1.6836204340267051E-2</v>
      </c>
      <c r="R243" s="11">
        <v>-6.4147069612596041E-3</v>
      </c>
      <c r="S243" s="11">
        <v>-8.0579644040438148E-3</v>
      </c>
      <c r="T243" s="11">
        <f>SUMPRODUCT(P243:Q243,MARK_FE!$B$25:$C$25)</f>
        <v>7.5922476566855175E-4</v>
      </c>
      <c r="U243" s="11">
        <f>SUMPRODUCT(P243:Q243,MARK_FE!$B$35:$C$35)</f>
        <v>5.1679332544517197E-2</v>
      </c>
      <c r="V243" s="11">
        <v>-1.0853888021492635E-2</v>
      </c>
      <c r="W243" s="11">
        <f>_xlfn.NORM.S.INV(0.05)*_xlfn.STDEV.P($T$3:T243)</f>
        <v>-2.7130861560928497E-2</v>
      </c>
      <c r="X243" s="11">
        <f>_xlfn.NORM.S.INV(0.05)*_xlfn.STDEV.P($U$3:U243)</f>
        <v>-0.12463611922019585</v>
      </c>
      <c r="Y243" s="11">
        <f t="shared" si="16"/>
        <v>0</v>
      </c>
      <c r="Z243" s="11">
        <f t="shared" si="17"/>
        <v>1</v>
      </c>
    </row>
    <row r="244" spans="13:26" x14ac:dyDescent="0.35">
      <c r="M244" s="31">
        <v>44132</v>
      </c>
      <c r="N244" s="11">
        <v>2.9258557993501631E-3</v>
      </c>
      <c r="O244" s="11">
        <v>-5.6716212644152511E-2</v>
      </c>
      <c r="P244" s="11">
        <v>-5.3918780071272668E-3</v>
      </c>
      <c r="Q244" s="11">
        <v>-5.3790356844802233E-2</v>
      </c>
      <c r="R244" s="11">
        <v>-1.6118062275078563E-2</v>
      </c>
      <c r="S244" s="11">
        <v>-3.4949292151390317E-2</v>
      </c>
      <c r="T244" s="11">
        <f>SUMPRODUCT(P244:Q244,MARK_FE!$B$25:$C$25)</f>
        <v>-1.5794282589587337E-2</v>
      </c>
      <c r="U244" s="11">
        <f>SUMPRODUCT(P244:Q244,MARK_FE!$B$35:$C$35)</f>
        <v>-0.13613804413205957</v>
      </c>
      <c r="V244" s="11">
        <v>-6.6989725370168576E-2</v>
      </c>
      <c r="W244" s="11">
        <f>_xlfn.NORM.S.INV(0.05)*_xlfn.STDEV.P($T$3:T244)</f>
        <v>-2.7126249712764759E-2</v>
      </c>
      <c r="X244" s="11">
        <f>_xlfn.NORM.S.INV(0.05)*_xlfn.STDEV.P($U$3:U244)</f>
        <v>-0.12528017644736186</v>
      </c>
      <c r="Y244" s="11">
        <f t="shared" si="16"/>
        <v>0</v>
      </c>
      <c r="Z244" s="11">
        <f t="shared" si="17"/>
        <v>0</v>
      </c>
    </row>
    <row r="245" spans="13:26" x14ac:dyDescent="0.35">
      <c r="M245" s="31">
        <v>44133</v>
      </c>
      <c r="N245" s="11">
        <v>-4.8732108595698695E-3</v>
      </c>
      <c r="O245" s="11">
        <v>4.7994530691912111E-2</v>
      </c>
      <c r="P245" s="11">
        <v>-4.450909904284722E-3</v>
      </c>
      <c r="Q245" s="11">
        <v>4.3121319832342325E-2</v>
      </c>
      <c r="R245" s="11">
        <v>-1.5967431072634743E-2</v>
      </c>
      <c r="S245" s="11">
        <v>5.2336569065221262E-3</v>
      </c>
      <c r="T245" s="11">
        <f>SUMPRODUCT(P245:Q245,MARK_FE!$B$25:$C$25)</f>
        <v>5.7739069183653487E-3</v>
      </c>
      <c r="U245" s="11">
        <f>SUMPRODUCT(P245:Q245,MARK_FE!$B$35:$C$35)</f>
        <v>0.12406318395679591</v>
      </c>
      <c r="V245" s="11">
        <v>4.1306289869073122E-2</v>
      </c>
      <c r="W245" s="11">
        <f>_xlfn.NORM.S.INV(0.05)*_xlfn.STDEV.P($T$3:T245)</f>
        <v>-2.7077264299510715E-2</v>
      </c>
      <c r="X245" s="11">
        <f>_xlfn.NORM.S.INV(0.05)*_xlfn.STDEV.P($U$3:U245)</f>
        <v>-0.12564415806196091</v>
      </c>
      <c r="Y245" s="11">
        <f t="shared" si="16"/>
        <v>0</v>
      </c>
      <c r="Z245" s="11">
        <f t="shared" si="17"/>
        <v>1</v>
      </c>
    </row>
    <row r="246" spans="13:26" x14ac:dyDescent="0.35">
      <c r="M246" s="31">
        <v>44134</v>
      </c>
      <c r="N246" s="11">
        <v>1.3557239940779712E-2</v>
      </c>
      <c r="O246" s="11">
        <v>-6.5177319085001739E-2</v>
      </c>
      <c r="P246" s="11">
        <v>-6.0305254885332782E-3</v>
      </c>
      <c r="Q246" s="11">
        <v>-5.1620079144221946E-2</v>
      </c>
      <c r="R246" s="11">
        <v>5.0546313294836361E-3</v>
      </c>
      <c r="S246" s="11">
        <v>-5.9258136291446255E-3</v>
      </c>
      <c r="T246" s="11">
        <f>SUMPRODUCT(P246:Q246,MARK_FE!$B$25:$C$25)</f>
        <v>-1.5829200844649643E-2</v>
      </c>
      <c r="U246" s="11">
        <f>SUMPRODUCT(P246:Q246,MARK_FE!$B$35:$C$35)</f>
        <v>-0.12918851513981572</v>
      </c>
      <c r="V246" s="11">
        <v>-2.4608513363587346E-2</v>
      </c>
      <c r="W246" s="11">
        <f>_xlfn.NORM.S.INV(0.05)*_xlfn.STDEV.P($T$3:T246)</f>
        <v>-2.7072859941415089E-2</v>
      </c>
      <c r="X246" s="11">
        <f>_xlfn.NORM.S.INV(0.05)*_xlfn.STDEV.P($U$3:U246)</f>
        <v>-0.1261882660151086</v>
      </c>
      <c r="Y246" s="11">
        <f t="shared" si="16"/>
        <v>0</v>
      </c>
      <c r="Z246" s="11">
        <f t="shared" si="17"/>
        <v>0</v>
      </c>
    </row>
    <row r="247" spans="13:26" x14ac:dyDescent="0.35">
      <c r="M247" s="31">
        <v>44138</v>
      </c>
      <c r="N247" s="11">
        <v>9.9761533318617809E-3</v>
      </c>
      <c r="O247" s="11">
        <v>8.2890772364702259E-3</v>
      </c>
      <c r="P247" s="11">
        <v>2.3907056969907855E-2</v>
      </c>
      <c r="Q247" s="11">
        <v>1.8265230568331955E-2</v>
      </c>
      <c r="R247" s="11">
        <v>1.2846519250753707E-2</v>
      </c>
      <c r="S247" s="11">
        <v>3.6254439700193937E-2</v>
      </c>
      <c r="T247" s="11">
        <f>SUMPRODUCT(P247:Q247,MARK_FE!$B$25:$C$25)</f>
        <v>2.2694445288246649E-2</v>
      </c>
      <c r="U247" s="11">
        <f>SUMPRODUCT(P247:Q247,MARK_FE!$B$35:$C$35)</f>
        <v>8.6659339085304946E-3</v>
      </c>
      <c r="V247" s="11">
        <v>7.608189212241763E-2</v>
      </c>
      <c r="W247" s="11">
        <f>_xlfn.NORM.S.INV(0.05)*_xlfn.STDEV.P($T$3:T247)</f>
        <v>-2.712279137560673E-2</v>
      </c>
      <c r="X247" s="11">
        <f>_xlfn.NORM.S.INV(0.05)*_xlfn.STDEV.P($U$3:U247)</f>
        <v>-0.12593093740061306</v>
      </c>
      <c r="Y247" s="11">
        <f t="shared" si="16"/>
        <v>0</v>
      </c>
      <c r="Z247" s="11">
        <f t="shared" si="17"/>
        <v>0</v>
      </c>
    </row>
    <row r="248" spans="13:26" x14ac:dyDescent="0.35">
      <c r="M248" s="31">
        <v>44139</v>
      </c>
      <c r="N248" s="11">
        <v>-5.9210359765269225E-3</v>
      </c>
      <c r="O248" s="11">
        <v>7.9944183287746898E-2</v>
      </c>
      <c r="P248" s="11">
        <v>1.8123913547758164E-2</v>
      </c>
      <c r="Q248" s="11">
        <v>7.402314731121995E-2</v>
      </c>
      <c r="R248" s="11">
        <v>2.5811678927010182E-4</v>
      </c>
      <c r="S248" s="11">
        <v>1.3289413426811301E-2</v>
      </c>
      <c r="T248" s="11">
        <f>SUMPRODUCT(P248:Q248,MARK_FE!$B$25:$C$25)</f>
        <v>3.0138473910436205E-2</v>
      </c>
      <c r="U248" s="11">
        <f>SUMPRODUCT(P248:Q248,MARK_FE!$B$35:$C$35)</f>
        <v>0.16913300886264515</v>
      </c>
      <c r="V248" s="11">
        <v>3.5461538795768077E-2</v>
      </c>
      <c r="W248" s="11">
        <f>_xlfn.NORM.S.INV(0.05)*_xlfn.STDEV.P($T$3:T248)</f>
        <v>-2.7250455555546633E-2</v>
      </c>
      <c r="X248" s="11">
        <f>_xlfn.NORM.S.INV(0.05)*_xlfn.STDEV.P($U$3:U248)</f>
        <v>-0.12683722837726677</v>
      </c>
      <c r="Y248" s="11">
        <f t="shared" si="16"/>
        <v>0</v>
      </c>
      <c r="Z248" s="11">
        <f t="shared" si="17"/>
        <v>0</v>
      </c>
    </row>
    <row r="249" spans="13:26" x14ac:dyDescent="0.35">
      <c r="M249" s="31">
        <v>44140</v>
      </c>
      <c r="N249" s="11">
        <v>-4.4946227534393805E-3</v>
      </c>
      <c r="O249" s="11">
        <v>2.508459886040466E-2</v>
      </c>
      <c r="P249" s="11">
        <v>1.8903489229275323E-2</v>
      </c>
      <c r="Q249" s="11">
        <v>2.0589976106965283E-2</v>
      </c>
      <c r="R249" s="11">
        <v>2.4338878862179961E-2</v>
      </c>
      <c r="S249" s="11">
        <v>1.9294352834513306E-2</v>
      </c>
      <c r="T249" s="11">
        <f>SUMPRODUCT(P249:Q249,MARK_FE!$B$25:$C$25)</f>
        <v>1.9265970018879901E-2</v>
      </c>
      <c r="U249" s="11">
        <f>SUMPRODUCT(P249:Q249,MARK_FE!$B$35:$C$35)</f>
        <v>2.3459452531707135E-2</v>
      </c>
      <c r="V249" s="11">
        <v>1.0711334074110464E-2</v>
      </c>
      <c r="W249" s="11">
        <f>_xlfn.NORM.S.INV(0.05)*_xlfn.STDEV.P($T$3:T249)</f>
        <v>-2.7268441580402758E-2</v>
      </c>
      <c r="X249" s="11">
        <f>_xlfn.NORM.S.INV(0.05)*_xlfn.STDEV.P($U$3:U249)</f>
        <v>-0.12659320854438166</v>
      </c>
      <c r="Y249" s="11">
        <f t="shared" si="16"/>
        <v>0</v>
      </c>
      <c r="Z249" s="11">
        <f t="shared" si="17"/>
        <v>0</v>
      </c>
    </row>
    <row r="250" spans="13:26" x14ac:dyDescent="0.35">
      <c r="M250" s="31">
        <v>44141</v>
      </c>
      <c r="N250" s="11">
        <v>-5.7359721144990749E-3</v>
      </c>
      <c r="O250" s="11">
        <v>-4.3190361362498699E-3</v>
      </c>
      <c r="P250" s="11">
        <v>-7.1856619482352857E-3</v>
      </c>
      <c r="Q250" s="11">
        <v>-1.0055008250749016E-2</v>
      </c>
      <c r="R250" s="11">
        <v>3.4168867533415372E-3</v>
      </c>
      <c r="S250" s="11">
        <v>-2.3549678143907154E-3</v>
      </c>
      <c r="T250" s="11">
        <f>SUMPRODUCT(P250:Q250,MARK_FE!$B$25:$C$25)</f>
        <v>-7.802377635231195E-3</v>
      </c>
      <c r="U250" s="11">
        <f>SUMPRODUCT(P250:Q250,MARK_FE!$B$35:$C$35)</f>
        <v>-1.493706317711826E-2</v>
      </c>
      <c r="V250" s="11">
        <v>-1.2175501153987233E-2</v>
      </c>
      <c r="W250" s="11">
        <f>_xlfn.NORM.S.INV(0.05)*_xlfn.STDEV.P($T$3:T250)</f>
        <v>-2.7226274073132183E-2</v>
      </c>
      <c r="X250" s="11">
        <f>_xlfn.NORM.S.INV(0.05)*_xlfn.STDEV.P($U$3:U250)</f>
        <v>-0.12635686601568469</v>
      </c>
      <c r="Y250" s="11">
        <f t="shared" si="16"/>
        <v>0</v>
      </c>
      <c r="Z250" s="11">
        <f t="shared" si="17"/>
        <v>1</v>
      </c>
    </row>
    <row r="251" spans="13:26" x14ac:dyDescent="0.35">
      <c r="M251" s="31">
        <v>44144</v>
      </c>
      <c r="N251" s="11">
        <v>-1.3078086757338363E-2</v>
      </c>
      <c r="O251" s="11">
        <v>-5.1183932303409993E-2</v>
      </c>
      <c r="P251" s="11">
        <v>-1.4340462987727339E-2</v>
      </c>
      <c r="Q251" s="11">
        <v>-6.4262019060748382E-2</v>
      </c>
      <c r="R251" s="11">
        <v>2.8704354894537015E-2</v>
      </c>
      <c r="S251" s="11">
        <v>2.9039980993665199E-2</v>
      </c>
      <c r="T251" s="11">
        <f>SUMPRODUCT(P251:Q251,MARK_FE!$B$25:$C$25)</f>
        <v>-2.5070226321803203E-2</v>
      </c>
      <c r="U251" s="11">
        <f>SUMPRODUCT(P251:Q251,MARK_FE!$B$35:$C$35)</f>
        <v>-0.14920114911444626</v>
      </c>
      <c r="V251" s="11">
        <v>2.9611032682069396E-2</v>
      </c>
      <c r="W251" s="11">
        <f>_xlfn.NORM.S.INV(0.05)*_xlfn.STDEV.P($T$3:T251)</f>
        <v>-2.7298357974090231E-2</v>
      </c>
      <c r="X251" s="11">
        <f>_xlfn.NORM.S.INV(0.05)*_xlfn.STDEV.P($U$3:U251)</f>
        <v>-0.12713328694346751</v>
      </c>
      <c r="Y251" s="11">
        <f t="shared" si="16"/>
        <v>0</v>
      </c>
      <c r="Z251" s="11">
        <f t="shared" si="17"/>
        <v>0</v>
      </c>
    </row>
    <row r="252" spans="13:26" x14ac:dyDescent="0.35">
      <c r="M252" s="31">
        <v>44145</v>
      </c>
      <c r="N252" s="11">
        <v>-6.8243815065258638E-3</v>
      </c>
      <c r="O252" s="11">
        <v>-2.3005354945198963E-2</v>
      </c>
      <c r="P252" s="11">
        <v>5.798168609941731E-3</v>
      </c>
      <c r="Q252" s="11">
        <v>-2.9829736451724834E-2</v>
      </c>
      <c r="R252" s="11">
        <v>1.8788608123109299E-2</v>
      </c>
      <c r="S252" s="11">
        <v>8.9776703622386524E-3</v>
      </c>
      <c r="T252" s="11">
        <f>SUMPRODUCT(P252:Q252,MARK_FE!$B$25:$C$25)</f>
        <v>-1.8594250123692459E-3</v>
      </c>
      <c r="U252" s="11">
        <f>SUMPRODUCT(P252:Q252,MARK_FE!$B$35:$C$35)</f>
        <v>-9.0448905797071821E-2</v>
      </c>
      <c r="V252" s="11">
        <v>-7.7151690436564543E-3</v>
      </c>
      <c r="W252" s="11">
        <f>_xlfn.NORM.S.INV(0.05)*_xlfn.STDEV.P($T$3:T252)</f>
        <v>-2.7244460080199113E-2</v>
      </c>
      <c r="X252" s="11">
        <f>_xlfn.NORM.S.INV(0.05)*_xlfn.STDEV.P($U$3:U252)</f>
        <v>-0.12726884641857295</v>
      </c>
      <c r="Y252" s="11">
        <f t="shared" si="16"/>
        <v>0</v>
      </c>
      <c r="Z252" s="11">
        <f t="shared" si="17"/>
        <v>0</v>
      </c>
    </row>
    <row r="253" spans="13:26" x14ac:dyDescent="0.35">
      <c r="M253" s="31">
        <v>44146</v>
      </c>
      <c r="N253" s="11">
        <v>-1.2689286906491916E-2</v>
      </c>
      <c r="O253" s="11">
        <v>1.4756850726396974E-2</v>
      </c>
      <c r="P253" s="11">
        <v>1.4909041150259913E-3</v>
      </c>
      <c r="Q253" s="11">
        <v>2.0675638199048941E-3</v>
      </c>
      <c r="R253" s="11">
        <v>1.1182773968449957E-2</v>
      </c>
      <c r="S253" s="11">
        <v>-7.9189520679473263E-4</v>
      </c>
      <c r="T253" s="11">
        <f>SUMPRODUCT(P253:Q253,MARK_FE!$B$25:$C$25)</f>
        <v>1.6148470095262795E-3</v>
      </c>
      <c r="U253" s="11">
        <f>SUMPRODUCT(P253:Q253,MARK_FE!$B$35:$C$35)</f>
        <v>3.0487226122668737E-3</v>
      </c>
      <c r="V253" s="11">
        <v>-2.1166219695766229E-2</v>
      </c>
      <c r="W253" s="11">
        <f>_xlfn.NORM.S.INV(0.05)*_xlfn.STDEV.P($T$3:T253)</f>
        <v>-2.7190596462381998E-2</v>
      </c>
      <c r="X253" s="11">
        <f>_xlfn.NORM.S.INV(0.05)*_xlfn.STDEV.P($U$3:U253)</f>
        <v>-0.12701524259855423</v>
      </c>
      <c r="Y253" s="11">
        <f t="shared" si="16"/>
        <v>0</v>
      </c>
      <c r="Z253" s="11">
        <f t="shared" si="17"/>
        <v>0</v>
      </c>
    </row>
    <row r="254" spans="13:26" x14ac:dyDescent="0.35">
      <c r="M254" s="31">
        <v>44147</v>
      </c>
      <c r="N254" s="11">
        <v>2.0509405694618052E-3</v>
      </c>
      <c r="O254" s="11">
        <v>-5.0766082089144784E-3</v>
      </c>
      <c r="P254" s="11">
        <v>1.3318634981546189E-2</v>
      </c>
      <c r="Q254" s="11">
        <v>-3.0256676394524716E-3</v>
      </c>
      <c r="R254" s="11">
        <v>-1.2882760946129078E-2</v>
      </c>
      <c r="S254" s="11">
        <v>-1.085759216221914E-2</v>
      </c>
      <c r="T254" s="11">
        <f>SUMPRODUCT(P254:Q254,MARK_FE!$B$25:$C$25)</f>
        <v>9.8057136549890948E-3</v>
      </c>
      <c r="U254" s="11">
        <f>SUMPRODUCT(P254:Q254,MARK_FE!$B$35:$C$35)</f>
        <v>-3.0834713574065475E-2</v>
      </c>
      <c r="V254" s="11">
        <v>-7.411864740068979E-3</v>
      </c>
      <c r="W254" s="11">
        <f>_xlfn.NORM.S.INV(0.05)*_xlfn.STDEV.P($T$3:T254)</f>
        <v>-2.7155183761799932E-2</v>
      </c>
      <c r="X254" s="11">
        <f>_xlfn.NORM.S.INV(0.05)*_xlfn.STDEV.P($U$3:U254)</f>
        <v>-0.12681731998315368</v>
      </c>
      <c r="Y254" s="11">
        <f t="shared" si="16"/>
        <v>0</v>
      </c>
      <c r="Z254" s="11">
        <f t="shared" si="17"/>
        <v>0</v>
      </c>
    </row>
    <row r="255" spans="13:26" x14ac:dyDescent="0.35">
      <c r="M255" s="31">
        <v>44148</v>
      </c>
      <c r="N255" s="11">
        <v>8.5605344761086524E-3</v>
      </c>
      <c r="O255" s="11">
        <v>6.7751106155777251E-3</v>
      </c>
      <c r="P255" s="11">
        <v>2.360744257669441E-2</v>
      </c>
      <c r="Q255" s="11">
        <v>1.5335645091686129E-2</v>
      </c>
      <c r="R255" s="11">
        <v>1.1238180003318747E-2</v>
      </c>
      <c r="S255" s="11">
        <v>1.3649144899729284E-2</v>
      </c>
      <c r="T255" s="11">
        <f>SUMPRODUCT(P255:Q255,MARK_FE!$B$25:$C$25)</f>
        <v>2.1829564715040412E-2</v>
      </c>
      <c r="U255" s="11">
        <f>SUMPRODUCT(P255:Q255,MARK_FE!$B$35:$C$35)</f>
        <v>1.2615789442033259E-3</v>
      </c>
      <c r="V255" s="11">
        <v>1.7751285878499497E-2</v>
      </c>
      <c r="W255" s="11">
        <f>_xlfn.NORM.S.INV(0.05)*_xlfn.STDEV.P($T$3:T255)</f>
        <v>-2.7193846583286621E-2</v>
      </c>
      <c r="X255" s="11">
        <f>_xlfn.NORM.S.INV(0.05)*_xlfn.STDEV.P($U$3:U255)</f>
        <v>-0.12656700798287041</v>
      </c>
      <c r="Y255" s="11">
        <f t="shared" si="16"/>
        <v>0</v>
      </c>
      <c r="Z255" s="11">
        <f t="shared" si="17"/>
        <v>0</v>
      </c>
    </row>
    <row r="256" spans="13:26" x14ac:dyDescent="0.35">
      <c r="M256" s="31">
        <v>44152</v>
      </c>
      <c r="N256" s="11">
        <v>-2.2818230420036919E-3</v>
      </c>
      <c r="O256" s="11">
        <v>-7.0659301416615174E-3</v>
      </c>
      <c r="P256" s="11">
        <v>2.358893005961657E-2</v>
      </c>
      <c r="Q256" s="11">
        <v>-9.3477531836650158E-3</v>
      </c>
      <c r="R256" s="11">
        <v>2.796827480045486E-2</v>
      </c>
      <c r="S256" s="11">
        <v>1.0243858598171755E-2</v>
      </c>
      <c r="T256" s="11">
        <f>SUMPRODUCT(P256:Q256,MARK_FE!$B$25:$C$25)</f>
        <v>1.6509767389027822E-2</v>
      </c>
      <c r="U256" s="11">
        <f>SUMPRODUCT(P256:Q256,MARK_FE!$B$35:$C$35)</f>
        <v>-6.5387937857524836E-2</v>
      </c>
      <c r="V256" s="11">
        <v>-1.9913384311674283E-2</v>
      </c>
      <c r="W256" s="11">
        <f>_xlfn.NORM.S.INV(0.05)*_xlfn.STDEV.P($T$3:T256)</f>
        <v>-2.7192112851792304E-2</v>
      </c>
      <c r="X256" s="11">
        <f>_xlfn.NORM.S.INV(0.05)*_xlfn.STDEV.P($U$3:U256)</f>
        <v>-0.12652495812254885</v>
      </c>
      <c r="Y256" s="11">
        <f t="shared" si="16"/>
        <v>0</v>
      </c>
      <c r="Z256" s="11">
        <f t="shared" si="17"/>
        <v>0</v>
      </c>
    </row>
    <row r="257" spans="13:26" x14ac:dyDescent="0.35">
      <c r="M257" s="31">
        <v>44153</v>
      </c>
      <c r="N257" s="11">
        <v>-2.2919236825791108E-3</v>
      </c>
      <c r="O257" s="11">
        <v>-1.1079327894188248E-2</v>
      </c>
      <c r="P257" s="11">
        <v>7.3350463552644797E-3</v>
      </c>
      <c r="Q257" s="11">
        <v>-1.3371251576767379E-2</v>
      </c>
      <c r="R257" s="11">
        <v>7.2165459523963289E-3</v>
      </c>
      <c r="S257" s="11">
        <v>-1.1648878113508836E-2</v>
      </c>
      <c r="T257" s="11">
        <f>SUMPRODUCT(P257:Q257,MARK_FE!$B$25:$C$25)</f>
        <v>2.8845906040337009E-3</v>
      </c>
      <c r="U257" s="11">
        <f>SUMPRODUCT(P257:Q257,MARK_FE!$B$35:$C$35)</f>
        <v>-4.8602023037634556E-2</v>
      </c>
      <c r="V257" s="11">
        <v>-4.3747491103620903E-2</v>
      </c>
      <c r="W257" s="11">
        <f>_xlfn.NORM.S.INV(0.05)*_xlfn.STDEV.P($T$3:T257)</f>
        <v>-2.7140064434268685E-2</v>
      </c>
      <c r="X257" s="11">
        <f>_xlfn.NORM.S.INV(0.05)*_xlfn.STDEV.P($U$3:U257)</f>
        <v>-0.12639514344821276</v>
      </c>
      <c r="Y257" s="11">
        <f t="shared" si="16"/>
        <v>0</v>
      </c>
      <c r="Z257" s="11">
        <f t="shared" si="17"/>
        <v>0</v>
      </c>
    </row>
    <row r="258" spans="13:26" x14ac:dyDescent="0.35">
      <c r="M258" s="31">
        <v>44154</v>
      </c>
      <c r="N258" s="11">
        <v>-7.9452439186032241E-3</v>
      </c>
      <c r="O258" s="11">
        <v>3.560228365202465E-3</v>
      </c>
      <c r="P258" s="11">
        <v>-1.6668554266459457E-2</v>
      </c>
      <c r="Q258" s="11">
        <v>-4.3850155534007401E-3</v>
      </c>
      <c r="R258" s="11">
        <v>-9.1247076110200775E-3</v>
      </c>
      <c r="S258" s="11">
        <v>1.5210217413044167E-3</v>
      </c>
      <c r="T258" s="11">
        <f>SUMPRODUCT(P258:Q258,MARK_FE!$B$25:$C$25)</f>
        <v>-1.4028422955181946E-2</v>
      </c>
      <c r="U258" s="11">
        <f>SUMPRODUCT(P258:Q258,MARK_FE!$B$35:$C$35)</f>
        <v>1.6514835619948078E-2</v>
      </c>
      <c r="V258" s="11">
        <v>1.963421894715503E-2</v>
      </c>
      <c r="W258" s="11">
        <f>_xlfn.NORM.S.INV(0.05)*_xlfn.STDEV.P($T$3:T258)</f>
        <v>-2.7126810814481376E-2</v>
      </c>
      <c r="X258" s="11">
        <f>_xlfn.NORM.S.INV(0.05)*_xlfn.STDEV.P($U$3:U258)</f>
        <v>-0.12615413980306128</v>
      </c>
      <c r="Y258" s="11">
        <f t="shared" si="16"/>
        <v>0</v>
      </c>
      <c r="Z258" s="11">
        <f t="shared" si="17"/>
        <v>0</v>
      </c>
    </row>
    <row r="259" spans="13:26" x14ac:dyDescent="0.35">
      <c r="M259" s="31">
        <v>44155</v>
      </c>
      <c r="N259" s="11">
        <v>-4.0631219606259202E-3</v>
      </c>
      <c r="O259" s="11">
        <v>-1.1941723498020007E-2</v>
      </c>
      <c r="P259" s="11">
        <v>1.5101219626589505E-2</v>
      </c>
      <c r="Q259" s="11">
        <v>-1.6004845458646104E-2</v>
      </c>
      <c r="R259" s="11">
        <v>8.6514516775624878E-4</v>
      </c>
      <c r="S259" s="11">
        <v>-7.481304789306335E-3</v>
      </c>
      <c r="T259" s="11">
        <f>SUMPRODUCT(P259:Q259,MARK_FE!$B$25:$C$25)</f>
        <v>8.4155162376418242E-3</v>
      </c>
      <c r="U259" s="11">
        <f>SUMPRODUCT(P259:Q259,MARK_FE!$B$35:$C$35)</f>
        <v>-6.8930321256494745E-2</v>
      </c>
      <c r="V259" s="11">
        <v>-2.1682388532622391E-2</v>
      </c>
      <c r="W259" s="11">
        <f>_xlfn.NORM.S.INV(0.05)*_xlfn.STDEV.P($T$3:T259)</f>
        <v>-2.7086945722975105E-2</v>
      </c>
      <c r="X259" s="11">
        <f>_xlfn.NORM.S.INV(0.05)*_xlfn.STDEV.P($U$3:U259)</f>
        <v>-0.12613260669342752</v>
      </c>
      <c r="Y259" s="11">
        <f t="shared" si="16"/>
        <v>0</v>
      </c>
      <c r="Z259" s="11">
        <f t="shared" si="17"/>
        <v>0</v>
      </c>
    </row>
    <row r="260" spans="13:26" x14ac:dyDescent="0.35">
      <c r="M260" s="31">
        <v>44158</v>
      </c>
      <c r="N260" s="11">
        <v>-2.6221672134265151E-3</v>
      </c>
      <c r="O260" s="11">
        <v>-4.7201283933610396E-3</v>
      </c>
      <c r="P260" s="11">
        <v>-2.8143423801265887E-3</v>
      </c>
      <c r="Q260" s="11">
        <v>-7.3422956067875182E-3</v>
      </c>
      <c r="R260" s="11">
        <v>8.6048032663943001E-3</v>
      </c>
      <c r="S260" s="11">
        <v>1.1139031302580189E-2</v>
      </c>
      <c r="T260" s="11">
        <f>SUMPRODUCT(P260:Q260,MARK_FE!$B$25:$C$25)</f>
        <v>-3.7875465494592222E-3</v>
      </c>
      <c r="U260" s="11">
        <f>SUMPRODUCT(P260:Q260,MARK_FE!$B$35:$C$35)</f>
        <v>-1.504639055594841E-2</v>
      </c>
      <c r="V260" s="11">
        <v>1.5450898593665096E-2</v>
      </c>
      <c r="W260" s="11">
        <f>_xlfn.NORM.S.INV(0.05)*_xlfn.STDEV.P($T$3:T260)</f>
        <v>-2.7037573670742037E-2</v>
      </c>
      <c r="X260" s="11">
        <f>_xlfn.NORM.S.INV(0.05)*_xlfn.STDEV.P($U$3:U260)</f>
        <v>-0.12590326510421124</v>
      </c>
      <c r="Y260" s="11">
        <f t="shared" si="16"/>
        <v>1</v>
      </c>
      <c r="Z260" s="11">
        <f t="shared" si="17"/>
        <v>0</v>
      </c>
    </row>
    <row r="261" spans="13:26" x14ac:dyDescent="0.35">
      <c r="M261" s="31">
        <v>44159</v>
      </c>
      <c r="N261" s="11">
        <v>-3.4042163734044916E-3</v>
      </c>
      <c r="O261" s="11">
        <v>3.1138556508585193E-2</v>
      </c>
      <c r="P261" s="11">
        <v>-4.4668006656126642E-2</v>
      </c>
      <c r="Q261" s="11">
        <v>2.7734340135180703E-2</v>
      </c>
      <c r="R261" s="11">
        <v>1.1041545952918399E-2</v>
      </c>
      <c r="S261" s="11">
        <v>1.5258166601249639E-2</v>
      </c>
      <c r="T261" s="11">
        <f>SUMPRODUCT(P261:Q261,MARK_FE!$B$25:$C$25)</f>
        <v>-2.9106391453946463E-2</v>
      </c>
      <c r="U261" s="11">
        <f>SUMPRODUCT(P261:Q261,MARK_FE!$B$35:$C$35)</f>
        <v>0.15092345590121159</v>
      </c>
      <c r="V261" s="11">
        <v>2.2432544120889342E-2</v>
      </c>
      <c r="W261" s="11">
        <f>_xlfn.NORM.S.INV(0.05)*_xlfn.STDEV.P($T$3:T261)</f>
        <v>-2.7150971082834596E-2</v>
      </c>
      <c r="X261" s="11">
        <f>_xlfn.NORM.S.INV(0.05)*_xlfn.STDEV.P($U$3:U261)</f>
        <v>-0.12654929898820916</v>
      </c>
      <c r="Y261" s="11">
        <f t="shared" ref="Y261:Y285" si="18">IF(W261&gt;T262,1,0)</f>
        <v>0</v>
      </c>
      <c r="Z261" s="11">
        <f t="shared" ref="Z261:Z285" si="19">IF(X261&gt;U262,1,0)</f>
        <v>0</v>
      </c>
    </row>
    <row r="262" spans="13:26" x14ac:dyDescent="0.35">
      <c r="M262" s="31">
        <v>44160</v>
      </c>
      <c r="N262" s="11">
        <v>-7.9565576174547468E-4</v>
      </c>
      <c r="O262" s="11">
        <v>-4.814463258145025E-3</v>
      </c>
      <c r="P262" s="11">
        <v>-2.2351456161712926E-2</v>
      </c>
      <c r="Q262" s="11">
        <v>-5.6101190198903578E-3</v>
      </c>
      <c r="R262" s="11">
        <v>-1.2618700736913631E-2</v>
      </c>
      <c r="S262" s="11">
        <v>-5.8001921419381019E-3</v>
      </c>
      <c r="T262" s="11">
        <f>SUMPRODUCT(P262:Q262,MARK_FE!$B$25:$C$25)</f>
        <v>-1.8753199225070533E-2</v>
      </c>
      <c r="U262" s="11">
        <f>SUMPRODUCT(P262:Q262,MARK_FE!$B$35:$C$35)</f>
        <v>2.2874462083352837E-2</v>
      </c>
      <c r="V262" s="11">
        <v>5.8011727568991825E-3</v>
      </c>
      <c r="W262" s="11">
        <f>_xlfn.NORM.S.INV(0.05)*_xlfn.STDEV.P($T$3:T262)</f>
        <v>-2.716686522908604E-2</v>
      </c>
      <c r="X262" s="11">
        <f>_xlfn.NORM.S.INV(0.05)*_xlfn.STDEV.P($U$3:U262)</f>
        <v>-0.12631929250332219</v>
      </c>
      <c r="Y262" s="11">
        <f t="shared" si="18"/>
        <v>0</v>
      </c>
      <c r="Z262" s="11">
        <f t="shared" si="19"/>
        <v>0</v>
      </c>
    </row>
    <row r="263" spans="13:26" x14ac:dyDescent="0.35">
      <c r="M263" s="31">
        <v>44162</v>
      </c>
      <c r="N263" s="11">
        <v>-2.7249398519453437E-3</v>
      </c>
      <c r="O263" s="11">
        <v>8.0231800967834679E-3</v>
      </c>
      <c r="P263" s="11">
        <v>-3.9633639066036777E-3</v>
      </c>
      <c r="Q263" s="11">
        <v>5.298240244838149E-3</v>
      </c>
      <c r="R263" s="11">
        <v>-1.2549547694568342E-2</v>
      </c>
      <c r="S263" s="11">
        <v>1.2678702843721963E-3</v>
      </c>
      <c r="T263" s="11">
        <f>SUMPRODUCT(P263:Q263,MARK_FE!$B$25:$C$25)</f>
        <v>-1.9727444536862208E-3</v>
      </c>
      <c r="U263" s="11">
        <f>SUMPRODUCT(P263:Q263,MARK_FE!$B$35:$C$35)</f>
        <v>2.1056414897377175E-2</v>
      </c>
      <c r="V263" s="11">
        <v>2.4777543360324263E-2</v>
      </c>
      <c r="W263" s="11">
        <f>_xlfn.NORM.S.INV(0.05)*_xlfn.STDEV.P($T$3:T263)</f>
        <v>-2.7115560979710924E-2</v>
      </c>
      <c r="X263" s="11">
        <f>_xlfn.NORM.S.INV(0.05)*_xlfn.STDEV.P($U$3:U263)</f>
        <v>-0.12608796572067921</v>
      </c>
      <c r="Y263" s="11">
        <f t="shared" si="18"/>
        <v>0</v>
      </c>
      <c r="Z263" s="11">
        <f t="shared" si="19"/>
        <v>0</v>
      </c>
    </row>
    <row r="264" spans="13:26" x14ac:dyDescent="0.35">
      <c r="M264" s="31">
        <v>44165</v>
      </c>
      <c r="N264" s="11">
        <v>9.9767541628006133E-6</v>
      </c>
      <c r="O264" s="11">
        <v>-3.0282189099079654E-3</v>
      </c>
      <c r="P264" s="11">
        <v>6.9725685754605067E-3</v>
      </c>
      <c r="Q264" s="11">
        <v>-3.0182421557451724E-3</v>
      </c>
      <c r="R264" s="11">
        <v>2.5060849187560396E-3</v>
      </c>
      <c r="S264" s="11">
        <v>-9.126277768971465E-3</v>
      </c>
      <c r="T264" s="11">
        <f>SUMPRODUCT(P264:Q264,MARK_FE!$B$25:$C$25)</f>
        <v>4.8252189514908402E-3</v>
      </c>
      <c r="U264" s="11">
        <f>SUMPRODUCT(P264:Q264,MARK_FE!$B$35:$C$35)</f>
        <v>-2.0017126781827013E-2</v>
      </c>
      <c r="V264" s="11">
        <v>-2.8918184209536815E-2</v>
      </c>
      <c r="W264" s="11">
        <f>_xlfn.NORM.S.INV(0.05)*_xlfn.STDEV.P($T$3:T264)</f>
        <v>-2.7068087344319574E-2</v>
      </c>
      <c r="X264" s="11">
        <f>_xlfn.NORM.S.INV(0.05)*_xlfn.STDEV.P($U$3:U264)</f>
        <v>-0.12587229324618435</v>
      </c>
      <c r="Y264" s="11">
        <f t="shared" si="18"/>
        <v>0</v>
      </c>
      <c r="Z264" s="11">
        <f t="shared" si="19"/>
        <v>0</v>
      </c>
    </row>
    <row r="265" spans="13:26" x14ac:dyDescent="0.35">
      <c r="M265" s="31">
        <v>44166</v>
      </c>
      <c r="N265" s="11">
        <v>1.5451947527207795E-3</v>
      </c>
      <c r="O265" s="11">
        <v>3.4003798436717199E-2</v>
      </c>
      <c r="P265" s="11">
        <v>3.5602819695171116E-2</v>
      </c>
      <c r="Q265" s="11">
        <v>3.5548993189437841E-2</v>
      </c>
      <c r="R265" s="11">
        <v>2.6379194925327986E-2</v>
      </c>
      <c r="S265" s="11">
        <v>6.2318169588968988E-3</v>
      </c>
      <c r="T265" s="11">
        <f>SUMPRODUCT(P265:Q265,MARK_FE!$B$25:$C$25)</f>
        <v>3.5591250631362821E-2</v>
      </c>
      <c r="U265" s="11">
        <f>SUMPRODUCT(P265:Q265,MARK_FE!$B$35:$C$35)</f>
        <v>3.5457409975081948E-2</v>
      </c>
      <c r="V265" s="11">
        <v>-2.8047979023995775E-2</v>
      </c>
      <c r="W265" s="11">
        <f>_xlfn.NORM.S.INV(0.05)*_xlfn.STDEV.P($T$3:T265)</f>
        <v>-2.7254785541961604E-2</v>
      </c>
      <c r="X265" s="11">
        <f>_xlfn.NORM.S.INV(0.05)*_xlfn.STDEV.P($U$3:U265)</f>
        <v>-0.12567131267794149</v>
      </c>
      <c r="Y265" s="11">
        <f t="shared" si="18"/>
        <v>0</v>
      </c>
      <c r="Z265" s="11">
        <f t="shared" si="19"/>
        <v>0</v>
      </c>
    </row>
    <row r="266" spans="13:26" x14ac:dyDescent="0.35">
      <c r="M266" s="31">
        <v>44167</v>
      </c>
      <c r="N266" s="11">
        <v>3.0882103240723029E-3</v>
      </c>
      <c r="O266" s="11">
        <v>3.3793856568027597E-3</v>
      </c>
      <c r="P266" s="11">
        <v>1.546515594692667E-2</v>
      </c>
      <c r="Q266" s="11">
        <v>6.4675959808751949E-3</v>
      </c>
      <c r="R266" s="11">
        <v>1.8001990254918072E-2</v>
      </c>
      <c r="S266" s="11">
        <v>2.0054080815423304E-3</v>
      </c>
      <c r="T266" s="11">
        <f>SUMPRODUCT(P266:Q266,MARK_FE!$B$25:$C$25)</f>
        <v>1.3531288162864112E-2</v>
      </c>
      <c r="U266" s="11">
        <f>SUMPRODUCT(P266:Q266,MARK_FE!$B$35:$C$35)</f>
        <v>-8.8413201715884654E-3</v>
      </c>
      <c r="V266" s="11">
        <v>-2.5212008211563271E-2</v>
      </c>
      <c r="W266" s="11">
        <f>_xlfn.NORM.S.INV(0.05)*_xlfn.STDEV.P($T$3:T266)</f>
        <v>-2.7236402836442637E-2</v>
      </c>
      <c r="X266" s="11">
        <f>_xlfn.NORM.S.INV(0.05)*_xlfn.STDEV.P($U$3:U266)</f>
        <v>-0.12544067800922695</v>
      </c>
      <c r="Y266" s="11">
        <f t="shared" si="18"/>
        <v>0</v>
      </c>
      <c r="Z266" s="11">
        <f t="shared" si="19"/>
        <v>0</v>
      </c>
    </row>
    <row r="267" spans="13:26" x14ac:dyDescent="0.35">
      <c r="M267" s="31">
        <v>44168</v>
      </c>
      <c r="N267" s="11">
        <v>-4.4289035485538635E-3</v>
      </c>
      <c r="O267" s="11">
        <v>-1.9917348961537115E-2</v>
      </c>
      <c r="P267" s="11">
        <v>1.0826244461542048E-2</v>
      </c>
      <c r="Q267" s="11">
        <v>-2.4346252510091176E-2</v>
      </c>
      <c r="R267" s="11">
        <v>5.9213883331042149E-3</v>
      </c>
      <c r="S267" s="11">
        <v>2.8646879727233722E-3</v>
      </c>
      <c r="T267" s="11">
        <f>SUMPRODUCT(P267:Q267,MARK_FE!$B$25:$C$25)</f>
        <v>3.2665328247071202E-3</v>
      </c>
      <c r="U267" s="11">
        <f>SUMPRODUCT(P267:Q267,MARK_FE!$B$35:$C$35)</f>
        <v>-8.4190566862331229E-2</v>
      </c>
      <c r="V267" s="11">
        <v>-2.3361408849709624E-3</v>
      </c>
      <c r="W267" s="11">
        <f>_xlfn.NORM.S.INV(0.05)*_xlfn.STDEV.P($T$3:T267)</f>
        <v>-2.7186656449990049E-2</v>
      </c>
      <c r="X267" s="11">
        <f>_xlfn.NORM.S.INV(0.05)*_xlfn.STDEV.P($U$3:U267)</f>
        <v>-0.12552486431175619</v>
      </c>
      <c r="Y267" s="11">
        <f t="shared" si="18"/>
        <v>1</v>
      </c>
      <c r="Z267" s="11">
        <f t="shared" si="19"/>
        <v>0</v>
      </c>
    </row>
    <row r="268" spans="13:26" x14ac:dyDescent="0.35">
      <c r="M268" s="31">
        <v>44169</v>
      </c>
      <c r="N268" s="11">
        <v>-5.4862158839608388E-5</v>
      </c>
      <c r="O268" s="11">
        <v>-7.6573927044792526E-3</v>
      </c>
      <c r="P268" s="11">
        <v>-3.612578350525468E-2</v>
      </c>
      <c r="Q268" s="11">
        <v>-7.7122548633187758E-3</v>
      </c>
      <c r="R268" s="11">
        <v>-6.5809529835223601E-3</v>
      </c>
      <c r="S268" s="11">
        <v>8.2655201451323906E-3</v>
      </c>
      <c r="T268" s="11">
        <f>SUMPRODUCT(P268:Q268,MARK_FE!$B$25:$C$25)</f>
        <v>-3.0018793623608778E-2</v>
      </c>
      <c r="U268" s="11">
        <f>SUMPRODUCT(P268:Q268,MARK_FE!$B$35:$C$35)</f>
        <v>4.0631999491888351E-2</v>
      </c>
      <c r="V268" s="11">
        <v>3.3526081135438555E-2</v>
      </c>
      <c r="W268" s="11">
        <f>_xlfn.NORM.S.INV(0.05)*_xlfn.STDEV.P($T$3:T268)</f>
        <v>-2.7306267031320254E-2</v>
      </c>
      <c r="X268" s="11">
        <f>_xlfn.NORM.S.INV(0.05)*_xlfn.STDEV.P($U$3:U268)</f>
        <v>-0.12534164666317441</v>
      </c>
      <c r="Y268" s="11">
        <f t="shared" si="18"/>
        <v>0</v>
      </c>
      <c r="Z268" s="11">
        <f t="shared" si="19"/>
        <v>0</v>
      </c>
    </row>
    <row r="269" spans="13:26" x14ac:dyDescent="0.35">
      <c r="M269" s="31">
        <v>44172</v>
      </c>
      <c r="N269" s="11">
        <v>-7.0774608454878384E-3</v>
      </c>
      <c r="O269" s="11">
        <v>2.0804511369729495E-2</v>
      </c>
      <c r="P269" s="11">
        <v>-1.0301774765013798E-2</v>
      </c>
      <c r="Q269" s="11">
        <v>1.3727050524241653E-2</v>
      </c>
      <c r="R269" s="11">
        <v>-8.9937427499859352E-3</v>
      </c>
      <c r="S269" s="11">
        <v>-4.9253875696782133E-3</v>
      </c>
      <c r="T269" s="11">
        <f>SUMPRODUCT(P269:Q269,MARK_FE!$B$25:$C$25)</f>
        <v>-5.1372000035130681E-3</v>
      </c>
      <c r="U269" s="11">
        <f>SUMPRODUCT(P269:Q269,MARK_FE!$B$35:$C$35)</f>
        <v>5.4610942710940913E-2</v>
      </c>
      <c r="V269" s="11">
        <v>1.9967233769303729E-3</v>
      </c>
      <c r="W269" s="11">
        <f>_xlfn.NORM.S.INV(0.05)*_xlfn.STDEV.P($T$3:T269)</f>
        <v>-2.7260273795055748E-2</v>
      </c>
      <c r="X269" s="11">
        <f>_xlfn.NORM.S.INV(0.05)*_xlfn.STDEV.P($U$3:U269)</f>
        <v>-0.12520766426959223</v>
      </c>
      <c r="Y269" s="11">
        <f t="shared" si="18"/>
        <v>0</v>
      </c>
      <c r="Z269" s="11">
        <f t="shared" si="19"/>
        <v>0</v>
      </c>
    </row>
    <row r="270" spans="13:26" x14ac:dyDescent="0.35">
      <c r="M270" s="31">
        <v>44173</v>
      </c>
      <c r="N270" s="11">
        <v>-6.2733092127512649E-3</v>
      </c>
      <c r="O270" s="11">
        <v>-7.6628483956623925E-3</v>
      </c>
      <c r="P270" s="11">
        <v>2.0319581013627831E-3</v>
      </c>
      <c r="Q270" s="11">
        <v>-1.393615760841372E-2</v>
      </c>
      <c r="R270" s="11">
        <v>-3.6271567051819244E-3</v>
      </c>
      <c r="S270" s="11">
        <v>3.4556958340020436E-3</v>
      </c>
      <c r="T270" s="11">
        <f>SUMPRODUCT(P270:Q270,MARK_FE!$B$25:$C$25)</f>
        <v>-1.4001084433264016E-3</v>
      </c>
      <c r="U270" s="11">
        <f>SUMPRODUCT(P270:Q270,MARK_FE!$B$35:$C$35)</f>
        <v>-4.1105139580876596E-2</v>
      </c>
      <c r="V270" s="11">
        <v>1.5506829258147021E-2</v>
      </c>
      <c r="W270" s="11">
        <f>_xlfn.NORM.S.INV(0.05)*_xlfn.STDEV.P($T$3:T270)</f>
        <v>-2.7209804232855579E-2</v>
      </c>
      <c r="X270" s="11">
        <f>_xlfn.NORM.S.INV(0.05)*_xlfn.STDEV.P($U$3:U270)</f>
        <v>-0.12505848600451844</v>
      </c>
      <c r="Y270" s="11">
        <f t="shared" si="18"/>
        <v>0</v>
      </c>
      <c r="Z270" s="11">
        <f t="shared" si="19"/>
        <v>0</v>
      </c>
    </row>
    <row r="271" spans="13:26" x14ac:dyDescent="0.35">
      <c r="M271" s="31">
        <v>44174</v>
      </c>
      <c r="N271" s="11">
        <v>1.8936960748244989E-3</v>
      </c>
      <c r="O271" s="11">
        <v>-1.9525956816246467E-2</v>
      </c>
      <c r="P271" s="11">
        <v>-8.8972209277215115E-3</v>
      </c>
      <c r="Q271" s="11">
        <v>-1.7632260741421928E-2</v>
      </c>
      <c r="R271" s="11">
        <v>-8.427315028766048E-3</v>
      </c>
      <c r="S271" s="11">
        <v>-3.4882378621313424E-3</v>
      </c>
      <c r="T271" s="11">
        <f>SUMPRODUCT(P271:Q271,MARK_FE!$B$25:$C$25)</f>
        <v>-1.0774664607114091E-2</v>
      </c>
      <c r="U271" s="11">
        <f>SUMPRODUCT(P271:Q271,MARK_FE!$B$35:$C$35)</f>
        <v>-3.2494511462831166E-2</v>
      </c>
      <c r="V271" s="11">
        <v>4.9153647256645061E-3</v>
      </c>
      <c r="W271" s="11">
        <f>_xlfn.NORM.S.INV(0.05)*_xlfn.STDEV.P($T$3:T271)</f>
        <v>-2.7181113930734344E-2</v>
      </c>
      <c r="X271" s="11">
        <f>_xlfn.NORM.S.INV(0.05)*_xlfn.STDEV.P($U$3:U271)</f>
        <v>-0.12488101719590626</v>
      </c>
      <c r="Y271" s="11">
        <f t="shared" si="18"/>
        <v>0</v>
      </c>
      <c r="Z271" s="11">
        <f t="shared" si="19"/>
        <v>0</v>
      </c>
    </row>
    <row r="272" spans="13:26" x14ac:dyDescent="0.35">
      <c r="M272" s="31">
        <v>44175</v>
      </c>
      <c r="N272" s="11">
        <v>-3.4163014907025498E-3</v>
      </c>
      <c r="O272" s="11">
        <v>-2.8827419374992829E-3</v>
      </c>
      <c r="P272" s="11">
        <v>3.2783846838481456E-2</v>
      </c>
      <c r="Q272" s="11">
        <v>-6.2990434282018202E-3</v>
      </c>
      <c r="R272" s="11">
        <v>1.8126840557860562E-2</v>
      </c>
      <c r="S272" s="11">
        <v>-2.3157331913207821E-3</v>
      </c>
      <c r="T272" s="11">
        <f>SUMPRODUCT(P272:Q272,MARK_FE!$B$25:$C$25)</f>
        <v>2.4383664713553729E-2</v>
      </c>
      <c r="U272" s="11">
        <f>SUMPRODUCT(P272:Q272,MARK_FE!$B$35:$C$35)</f>
        <v>-7.2796704165789539E-2</v>
      </c>
      <c r="V272" s="11">
        <v>-3.7097790621065219E-2</v>
      </c>
      <c r="W272" s="11">
        <f>_xlfn.NORM.S.INV(0.05)*_xlfn.STDEV.P($T$3:T272)</f>
        <v>-2.7239094678915391E-2</v>
      </c>
      <c r="X272" s="11">
        <f>_xlfn.NORM.S.INV(0.05)*_xlfn.STDEV.P($U$3:U272)</f>
        <v>-0.12488830519046919</v>
      </c>
      <c r="Y272" s="11">
        <f t="shared" si="18"/>
        <v>0</v>
      </c>
      <c r="Z272" s="11">
        <f t="shared" si="19"/>
        <v>0</v>
      </c>
    </row>
    <row r="273" spans="13:26" x14ac:dyDescent="0.35">
      <c r="M273" s="31">
        <v>44176</v>
      </c>
      <c r="N273" s="11">
        <v>4.1979829524588681E-3</v>
      </c>
      <c r="O273" s="11">
        <v>-1.2966230689177065E-2</v>
      </c>
      <c r="P273" s="11">
        <v>2.6668271465291157E-2</v>
      </c>
      <c r="Q273" s="11">
        <v>-8.7682477367180094E-3</v>
      </c>
      <c r="R273" s="11">
        <v>2.1484355974458907E-3</v>
      </c>
      <c r="S273" s="11">
        <v>1.5691195353710824E-3</v>
      </c>
      <c r="T273" s="11">
        <f>SUMPRODUCT(P273:Q273,MARK_FE!$B$25:$C$25)</f>
        <v>1.9051812878446799E-2</v>
      </c>
      <c r="U273" s="11">
        <f>SUMPRODUCT(P273:Q273,MARK_FE!$B$35:$C$35)</f>
        <v>-6.9061783233630866E-2</v>
      </c>
      <c r="V273" s="11">
        <v>5.834410788183057E-4</v>
      </c>
      <c r="W273" s="11">
        <f>_xlfn.NORM.S.INV(0.05)*_xlfn.STDEV.P($T$3:T273)</f>
        <v>-2.7253854607847246E-2</v>
      </c>
      <c r="X273" s="11">
        <f>_xlfn.NORM.S.INV(0.05)*_xlfn.STDEV.P($U$3:U273)</f>
        <v>-0.12487144465050294</v>
      </c>
      <c r="Y273" s="11">
        <f t="shared" si="18"/>
        <v>0</v>
      </c>
      <c r="Z273" s="11">
        <f t="shared" si="19"/>
        <v>0</v>
      </c>
    </row>
    <row r="274" spans="13:26" x14ac:dyDescent="0.35">
      <c r="M274" s="31">
        <v>44179</v>
      </c>
      <c r="N274" s="11">
        <v>6.0511819564943569E-3</v>
      </c>
      <c r="O274" s="11">
        <v>2.336927385097106E-3</v>
      </c>
      <c r="P274" s="11">
        <v>-5.8547490631252908E-3</v>
      </c>
      <c r="Q274" s="11">
        <v>8.3881093415914907E-3</v>
      </c>
      <c r="R274" s="11">
        <v>-9.7425342504320193E-4</v>
      </c>
      <c r="S274" s="11">
        <v>-6.1701006003441099E-3</v>
      </c>
      <c r="T274" s="11">
        <f>SUMPRODUCT(P274:Q274,MARK_FE!$B$25:$C$25)</f>
        <v>-2.7934963317435106E-3</v>
      </c>
      <c r="U274" s="11">
        <f>SUMPRODUCT(P274:Q274,MARK_FE!$B$35:$C$35)</f>
        <v>3.2621648869187239E-2</v>
      </c>
      <c r="V274" s="11">
        <v>-1.5010585025879269E-2</v>
      </c>
      <c r="W274" s="11">
        <f>_xlfn.NORM.S.INV(0.05)*_xlfn.STDEV.P($T$3:T274)</f>
        <v>-2.7205397056995963E-2</v>
      </c>
      <c r="X274" s="11">
        <f>_xlfn.NORM.S.INV(0.05)*_xlfn.STDEV.P($U$3:U274)</f>
        <v>-0.12467448235559653</v>
      </c>
      <c r="Y274" s="11">
        <f t="shared" si="18"/>
        <v>0</v>
      </c>
      <c r="Z274" s="11">
        <f t="shared" si="19"/>
        <v>0</v>
      </c>
    </row>
    <row r="275" spans="13:26" x14ac:dyDescent="0.35">
      <c r="M275" s="31">
        <v>44180</v>
      </c>
      <c r="N275" s="11">
        <v>7.5028993141295457E-3</v>
      </c>
      <c r="O275" s="11">
        <v>4.9477527527129628E-3</v>
      </c>
      <c r="P275" s="11">
        <v>-1.3976271346462735E-2</v>
      </c>
      <c r="Q275" s="11">
        <v>1.2450652066842543E-2</v>
      </c>
      <c r="R275" s="11">
        <v>-6.0813480458064232E-4</v>
      </c>
      <c r="S275" s="11">
        <v>1.1247368724593079E-2</v>
      </c>
      <c r="T275" s="11">
        <f>SUMPRODUCT(P275:Q275,MARK_FE!$B$25:$C$25)</f>
        <v>-8.2962674327675349E-3</v>
      </c>
      <c r="U275" s="11">
        <f>SUMPRODUCT(P275:Q275,MARK_FE!$B$35:$C$35)</f>
        <v>5.7414793037098413E-2</v>
      </c>
      <c r="V275" s="11">
        <v>3.1418938589995754E-2</v>
      </c>
      <c r="W275" s="11">
        <f>_xlfn.NORM.S.INV(0.05)*_xlfn.STDEV.P($T$3:T275)</f>
        <v>-2.7168766683252285E-2</v>
      </c>
      <c r="X275" s="11">
        <f>_xlfn.NORM.S.INV(0.05)*_xlfn.STDEV.P($U$3:U275)</f>
        <v>-0.1245590490609763</v>
      </c>
      <c r="Y275" s="11">
        <f t="shared" si="18"/>
        <v>0</v>
      </c>
      <c r="Z275" s="11">
        <f t="shared" si="19"/>
        <v>0</v>
      </c>
    </row>
    <row r="276" spans="13:26" x14ac:dyDescent="0.35">
      <c r="M276" s="31">
        <v>44181</v>
      </c>
      <c r="N276" s="11">
        <v>3.4901103558659576E-3</v>
      </c>
      <c r="O276" s="11">
        <v>4.3548855875759216E-4</v>
      </c>
      <c r="P276" s="11">
        <v>6.4748609249931106E-3</v>
      </c>
      <c r="Q276" s="11">
        <v>3.9255989146235477E-3</v>
      </c>
      <c r="R276" s="11">
        <v>5.6580853297496887E-3</v>
      </c>
      <c r="S276" s="11">
        <v>-1.4836333556773405E-3</v>
      </c>
      <c r="T276" s="11">
        <f>SUMPRODUCT(P276:Q276,MARK_FE!$B$25:$C$25)</f>
        <v>5.9269417453944977E-3</v>
      </c>
      <c r="U276" s="11">
        <f>SUMPRODUCT(P276:Q276,MARK_FE!$B$35:$C$35)</f>
        <v>-4.1184796149158938E-4</v>
      </c>
      <c r="V276" s="11">
        <v>-1.363492470046457E-2</v>
      </c>
      <c r="W276" s="11">
        <f>_xlfn.NORM.S.INV(0.05)*_xlfn.STDEV.P($T$3:T276)</f>
        <v>-2.7125075415300605E-2</v>
      </c>
      <c r="X276" s="11">
        <f>_xlfn.NORM.S.INV(0.05)*_xlfn.STDEV.P($U$3:U276)</f>
        <v>-0.12433238551681038</v>
      </c>
      <c r="Y276" s="11">
        <f t="shared" si="18"/>
        <v>0</v>
      </c>
      <c r="Z276" s="11">
        <f t="shared" si="19"/>
        <v>0</v>
      </c>
    </row>
    <row r="277" spans="13:26" x14ac:dyDescent="0.35">
      <c r="M277" s="31">
        <v>44182</v>
      </c>
      <c r="N277" s="11">
        <v>-3.3011440012603727E-3</v>
      </c>
      <c r="O277" s="11">
        <v>-4.3261067127626082E-3</v>
      </c>
      <c r="P277" s="11">
        <v>9.4567927535920328E-3</v>
      </c>
      <c r="Q277" s="11">
        <v>-7.6272507140231049E-3</v>
      </c>
      <c r="R277" s="11">
        <v>1.215744314664848E-2</v>
      </c>
      <c r="S277" s="11">
        <v>4.9234379111308896E-3</v>
      </c>
      <c r="T277" s="11">
        <f>SUMPRODUCT(P277:Q277,MARK_FE!$B$25:$C$25)</f>
        <v>5.7848770999924526E-3</v>
      </c>
      <c r="U277" s="11">
        <f>SUMPRODUCT(P277:Q277,MARK_FE!$B$35:$C$35)</f>
        <v>-3.6694930171294791E-2</v>
      </c>
      <c r="V277" s="11">
        <v>-7.384874566348669E-3</v>
      </c>
      <c r="W277" s="11">
        <f>_xlfn.NORM.S.INV(0.05)*_xlfn.STDEV.P($T$3:T277)</f>
        <v>-2.7081299769955748E-2</v>
      </c>
      <c r="X277" s="11">
        <f>_xlfn.NORM.S.INV(0.05)*_xlfn.STDEV.P($U$3:U277)</f>
        <v>-0.12417209850448307</v>
      </c>
      <c r="Y277" s="11">
        <f t="shared" si="18"/>
        <v>0</v>
      </c>
      <c r="Z277" s="11">
        <f t="shared" si="19"/>
        <v>0</v>
      </c>
    </row>
    <row r="278" spans="13:26" x14ac:dyDescent="0.35">
      <c r="M278" s="31">
        <v>44183</v>
      </c>
      <c r="N278" s="11">
        <v>-7.9875420305620688E-3</v>
      </c>
      <c r="O278" s="11">
        <v>6.9706315598713287E-3</v>
      </c>
      <c r="P278" s="11">
        <v>3.545421224423259E-3</v>
      </c>
      <c r="Q278" s="11">
        <v>-1.0169104706905334E-3</v>
      </c>
      <c r="R278" s="11">
        <v>-1.0255031097786192E-2</v>
      </c>
      <c r="S278" s="11">
        <v>-4.1108981828642316E-3</v>
      </c>
      <c r="T278" s="11">
        <f>SUMPRODUCT(P278:Q278,MARK_FE!$B$25:$C$25)</f>
        <v>2.5648280059642793E-3</v>
      </c>
      <c r="U278" s="11">
        <f>SUMPRODUCT(P278:Q278,MARK_FE!$B$35:$C$35)</f>
        <v>-8.7794987328141377E-3</v>
      </c>
      <c r="V278" s="11">
        <v>6.3430488848995291E-3</v>
      </c>
      <c r="W278" s="11">
        <f>_xlfn.NORM.S.INV(0.05)*_xlfn.STDEV.P($T$3:T278)</f>
        <v>-2.7033163801142689E-2</v>
      </c>
      <c r="X278" s="11">
        <f>_xlfn.NORM.S.INV(0.05)*_xlfn.STDEV.P($U$3:U278)</f>
        <v>-0.12395341501599406</v>
      </c>
      <c r="Y278" s="11">
        <f t="shared" si="18"/>
        <v>0</v>
      </c>
      <c r="Z278" s="11">
        <f t="shared" si="19"/>
        <v>0</v>
      </c>
    </row>
    <row r="279" spans="13:26" x14ac:dyDescent="0.35">
      <c r="M279" s="31">
        <v>44186</v>
      </c>
      <c r="N279" s="11">
        <v>-6.739010532206431E-3</v>
      </c>
      <c r="O279" s="11">
        <v>-1.3146768787502153E-2</v>
      </c>
      <c r="P279" s="11">
        <v>-1.6954042365082377E-2</v>
      </c>
      <c r="Q279" s="11">
        <v>-1.9885779319708655E-2</v>
      </c>
      <c r="R279" s="11">
        <v>-1.4407273431238923E-2</v>
      </c>
      <c r="S279" s="11">
        <v>1.2384513011737942E-3</v>
      </c>
      <c r="T279" s="11">
        <f>SUMPRODUCT(P279:Q279,MARK_FE!$B$25:$C$25)</f>
        <v>-1.7584167829018074E-2</v>
      </c>
      <c r="U279" s="11">
        <f>SUMPRODUCT(P279:Q279,MARK_FE!$B$35:$C$35)</f>
        <v>-2.4873988944184085E-2</v>
      </c>
      <c r="V279" s="11">
        <v>2.7858900509265563E-2</v>
      </c>
      <c r="W279" s="11">
        <f>_xlfn.NORM.S.INV(0.05)*_xlfn.STDEV.P($T$3:T279)</f>
        <v>-2.7041664477309751E-2</v>
      </c>
      <c r="X279" s="11">
        <f>_xlfn.NORM.S.INV(0.05)*_xlfn.STDEV.P($U$3:U279)</f>
        <v>-0.12376222828382909</v>
      </c>
      <c r="Y279" s="11">
        <f t="shared" si="18"/>
        <v>0</v>
      </c>
      <c r="Z279" s="11">
        <f t="shared" si="19"/>
        <v>0</v>
      </c>
    </row>
    <row r="280" spans="13:26" x14ac:dyDescent="0.35">
      <c r="M280" s="31">
        <v>44187</v>
      </c>
      <c r="N280" s="11">
        <v>6.6086847174855468E-3</v>
      </c>
      <c r="O280" s="11">
        <v>-2.1116636120878277E-2</v>
      </c>
      <c r="P280" s="11">
        <v>-4.3290290881454691E-3</v>
      </c>
      <c r="Q280" s="11">
        <v>-1.4507951403392545E-2</v>
      </c>
      <c r="R280" s="11">
        <v>-1.5015838100724713E-2</v>
      </c>
      <c r="S280" s="11">
        <v>-6.672211956721262E-3</v>
      </c>
      <c r="T280" s="11">
        <f>SUMPRODUCT(P280:Q280,MARK_FE!$B$25:$C$25)</f>
        <v>-6.5168099994373898E-3</v>
      </c>
      <c r="U280" s="11">
        <f>SUMPRODUCT(P280:Q280,MARK_FE!$B$35:$C$35)</f>
        <v>-3.182689885520297E-2</v>
      </c>
      <c r="V280" s="11">
        <v>7.5240672042951977E-3</v>
      </c>
      <c r="W280" s="11">
        <f>_xlfn.NORM.S.INV(0.05)*_xlfn.STDEV.P($T$3:T280)</f>
        <v>-2.7001070219856364E-2</v>
      </c>
      <c r="X280" s="11">
        <f>_xlfn.NORM.S.INV(0.05)*_xlfn.STDEV.P($U$3:U280)</f>
        <v>-0.12358947611645492</v>
      </c>
      <c r="Y280" s="11">
        <f t="shared" si="18"/>
        <v>0</v>
      </c>
      <c r="Z280" s="11">
        <f t="shared" si="19"/>
        <v>0</v>
      </c>
    </row>
    <row r="281" spans="13:26" x14ac:dyDescent="0.35">
      <c r="M281" s="31">
        <v>44188</v>
      </c>
      <c r="N281" s="11">
        <v>7.0830882157141666E-3</v>
      </c>
      <c r="O281" s="11">
        <v>3.8116228367588035E-3</v>
      </c>
      <c r="P281" s="11">
        <v>1.2752736933053857E-2</v>
      </c>
      <c r="Q281" s="11">
        <v>1.0894711052472757E-2</v>
      </c>
      <c r="R281" s="11">
        <v>2.310082441323761E-2</v>
      </c>
      <c r="S281" s="11">
        <v>3.8014732302987225E-3</v>
      </c>
      <c r="T281" s="11">
        <f>SUMPRODUCT(P281:Q281,MARK_FE!$B$25:$C$25)</f>
        <v>1.2353386841921639E-2</v>
      </c>
      <c r="U281" s="11">
        <f>SUMPRODUCT(P281:Q281,MARK_FE!$B$35:$C$35)</f>
        <v>7.7333692528908232E-3</v>
      </c>
      <c r="V281" s="11">
        <v>-2.9035445909037574E-2</v>
      </c>
      <c r="W281" s="11">
        <f>_xlfn.NORM.S.INV(0.05)*_xlfn.STDEV.P($T$3:T281)</f>
        <v>-2.6979236742313294E-2</v>
      </c>
      <c r="X281" s="11">
        <f>_xlfn.NORM.S.INV(0.05)*_xlfn.STDEV.P($U$3:U281)</f>
        <v>-0.12336841024718075</v>
      </c>
      <c r="Y281" s="11">
        <f t="shared" si="18"/>
        <v>0</v>
      </c>
      <c r="Z281" s="11">
        <f t="shared" si="19"/>
        <v>0</v>
      </c>
    </row>
    <row r="282" spans="13:26" x14ac:dyDescent="0.35">
      <c r="M282" s="31">
        <v>44189</v>
      </c>
      <c r="N282" s="11">
        <v>-1.7087336366713246E-3</v>
      </c>
      <c r="O282" s="11">
        <v>-2.6516458846749806E-3</v>
      </c>
      <c r="P282" s="11">
        <v>-4.6511533281489359E-3</v>
      </c>
      <c r="Q282" s="11">
        <v>-4.3603795213463256E-3</v>
      </c>
      <c r="R282" s="11">
        <v>-5.1765748835846332E-3</v>
      </c>
      <c r="S282" s="11">
        <v>2.3218777939362054E-3</v>
      </c>
      <c r="T282" s="11">
        <f>SUMPRODUCT(P282:Q282,MARK_FE!$B$25:$C$25)</f>
        <v>-4.5886565957518784E-3</v>
      </c>
      <c r="U282" s="11">
        <f>SUMPRODUCT(P282:Q282,MARK_FE!$B$35:$C$35)</f>
        <v>-3.865641854193292E-3</v>
      </c>
      <c r="V282" s="11">
        <v>1.508013489325059E-2</v>
      </c>
      <c r="W282" s="11">
        <f>_xlfn.NORM.S.INV(0.05)*_xlfn.STDEV.P($T$3:T282)</f>
        <v>-2.6935136646006715E-2</v>
      </c>
      <c r="X282" s="11">
        <f>_xlfn.NORM.S.INV(0.05)*_xlfn.STDEV.P($U$3:U282)</f>
        <v>-0.12315019185110103</v>
      </c>
      <c r="Y282" s="11">
        <f t="shared" si="18"/>
        <v>0</v>
      </c>
      <c r="Z282" s="11">
        <f t="shared" si="19"/>
        <v>0</v>
      </c>
    </row>
    <row r="283" spans="13:26" x14ac:dyDescent="0.35">
      <c r="M283" s="31">
        <v>44193</v>
      </c>
      <c r="N283" s="11">
        <v>3.051750153698208E-3</v>
      </c>
      <c r="O283" s="11">
        <v>3.5271863957790736E-2</v>
      </c>
      <c r="P283" s="11">
        <v>5.3648197341187058E-3</v>
      </c>
      <c r="Q283" s="11">
        <v>3.8323614111488942E-2</v>
      </c>
      <c r="R283" s="11">
        <v>1.1717683021825022E-2</v>
      </c>
      <c r="S283" s="11">
        <v>6.7356238210468126E-3</v>
      </c>
      <c r="T283" s="11">
        <f>SUMPRODUCT(P283:Q283,MARK_FE!$B$25:$C$25)</f>
        <v>1.2448734805363241E-2</v>
      </c>
      <c r="U283" s="11">
        <f>SUMPRODUCT(P283:Q283,MARK_FE!$B$35:$C$35)</f>
        <v>9.4401419818059426E-2</v>
      </c>
      <c r="V283" s="11">
        <v>-1.7411106335271341E-3</v>
      </c>
      <c r="W283" s="11">
        <f>_xlfn.NORM.S.INV(0.05)*_xlfn.STDEV.P($T$3:T283)</f>
        <v>-2.6913941086214324E-2</v>
      </c>
      <c r="X283" s="11">
        <f>_xlfn.NORM.S.INV(0.05)*_xlfn.STDEV.P($U$3:U283)</f>
        <v>-0.12325116934520218</v>
      </c>
      <c r="Y283" s="11">
        <f t="shared" si="18"/>
        <v>0</v>
      </c>
      <c r="Z283" s="11">
        <f t="shared" si="19"/>
        <v>0</v>
      </c>
    </row>
    <row r="284" spans="13:26" x14ac:dyDescent="0.35">
      <c r="M284" s="31">
        <v>44194</v>
      </c>
      <c r="N284" s="11">
        <v>-1.3300437254664883E-2</v>
      </c>
      <c r="O284" s="11">
        <v>-7.94543002532286E-4</v>
      </c>
      <c r="P284" s="11">
        <v>2.4139997194916631E-2</v>
      </c>
      <c r="Q284" s="11">
        <v>-1.4094980257197111E-2</v>
      </c>
      <c r="R284" s="11">
        <v>1.8302654332795973E-2</v>
      </c>
      <c r="S284" s="11">
        <v>-2.248969835356409E-3</v>
      </c>
      <c r="T284" s="11">
        <f>SUMPRODUCT(P284:Q284,MARK_FE!$B$25:$C$25)</f>
        <v>1.5922059065247258E-2</v>
      </c>
      <c r="U284" s="11">
        <f>SUMPRODUCT(P284:Q284,MARK_FE!$B$35:$C$35)</f>
        <v>-7.914995806387673E-2</v>
      </c>
      <c r="V284" s="11">
        <v>-3.7216571315567597E-2</v>
      </c>
      <c r="W284" s="11">
        <f>_xlfn.NORM.S.INV(0.05)*_xlfn.STDEV.P($T$3:T284)</f>
        <v>-2.6909904690871501E-2</v>
      </c>
      <c r="X284" s="11">
        <f>_xlfn.NORM.S.INV(0.05)*_xlfn.STDEV.P($U$3:U284)</f>
        <v>-0.12330119548858852</v>
      </c>
      <c r="Y284" s="11">
        <f t="shared" si="18"/>
        <v>0</v>
      </c>
      <c r="Z284" s="11">
        <f t="shared" si="19"/>
        <v>0</v>
      </c>
    </row>
    <row r="285" spans="13:26" x14ac:dyDescent="0.35">
      <c r="M285" s="31">
        <v>44195</v>
      </c>
      <c r="N285" s="11">
        <v>9.8247881720703641E-3</v>
      </c>
      <c r="O285" s="11">
        <v>-1.7898970706711304E-2</v>
      </c>
      <c r="P285" s="11">
        <v>0</v>
      </c>
      <c r="Q285" s="11">
        <v>-8.0741825346410199E-3</v>
      </c>
      <c r="R285" s="11">
        <v>-6.1178268968544564E-7</v>
      </c>
      <c r="S285" s="11">
        <v>2.4328053700095951E-3</v>
      </c>
      <c r="T285" s="11">
        <f>SUMPRODUCT(P285:Q285,MARK_FE!$B$25:$C$25)</f>
        <v>-1.7354039923376172E-3</v>
      </c>
      <c r="U285" s="11">
        <f>SUMPRODUCT(P285:Q285,MARK_FE!$B$35:$C$35)</f>
        <v>-2.1812016335014124E-2</v>
      </c>
      <c r="V285" s="11">
        <v>6.5731477845307161E-3</v>
      </c>
      <c r="W285" s="11">
        <f>_xlfn.NORM.S.INV(0.05)*_xlfn.STDEV.P($T$3:T285)</f>
        <v>-2.6863049307447602E-2</v>
      </c>
      <c r="X285" s="11">
        <f>_xlfn.NORM.S.INV(0.05)*_xlfn.STDEV.P($U$3:U285)</f>
        <v>-0.12310848106848557</v>
      </c>
      <c r="Y285" s="11"/>
      <c r="Z285" s="11"/>
    </row>
  </sheetData>
  <mergeCells count="17">
    <mergeCell ref="A33:E34"/>
    <mergeCell ref="G33:K34"/>
    <mergeCell ref="I29:K29"/>
    <mergeCell ref="G31:K31"/>
    <mergeCell ref="N1:V1"/>
    <mergeCell ref="W1:X1"/>
    <mergeCell ref="Y1:Z1"/>
    <mergeCell ref="A29:B29"/>
    <mergeCell ref="C29:E29"/>
    <mergeCell ref="A31:E31"/>
    <mergeCell ref="G29:H29"/>
    <mergeCell ref="A5:E5"/>
    <mergeCell ref="G5:K5"/>
    <mergeCell ref="A1:K1"/>
    <mergeCell ref="A17:K17"/>
    <mergeCell ref="A20:E20"/>
    <mergeCell ref="G20:K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CF54-CE12-4233-A4B7-C2BE9A3B0AB5}">
  <dimension ref="A1:K63"/>
  <sheetViews>
    <sheetView showGridLines="0" showRowColHeaders="0" topLeftCell="A28" workbookViewId="0"/>
  </sheetViews>
  <sheetFormatPr defaultColWidth="0" defaultRowHeight="14.5" zeroHeight="1" x14ac:dyDescent="0.35"/>
  <cols>
    <col min="1" max="1" width="8.7265625" customWidth="1"/>
    <col min="2" max="2" width="13.6328125" bestFit="1" customWidth="1"/>
    <col min="3" max="4" width="12.453125" bestFit="1" customWidth="1"/>
    <col min="5" max="5" width="13.6328125" bestFit="1" customWidth="1"/>
    <col min="6" max="7" width="8.7265625" customWidth="1"/>
    <col min="8" max="9" width="12.453125" bestFit="1" customWidth="1"/>
    <col min="10" max="10" width="13.6328125" bestFit="1" customWidth="1"/>
    <col min="11" max="11" width="14.6328125" bestFit="1" customWidth="1"/>
    <col min="12" max="16384" width="8.7265625" hidden="1"/>
  </cols>
  <sheetData>
    <row r="1" x14ac:dyDescent="0.35"/>
    <row r="2" x14ac:dyDescent="0.35"/>
    <row r="3" x14ac:dyDescent="0.35"/>
    <row r="4" x14ac:dyDescent="0.35"/>
    <row r="5" x14ac:dyDescent="0.35"/>
    <row r="6" x14ac:dyDescent="0.35"/>
    <row r="7" x14ac:dyDescent="0.35"/>
    <row r="8" x14ac:dyDescent="0.35"/>
    <row r="9" x14ac:dyDescent="0.35"/>
    <row r="10" x14ac:dyDescent="0.35"/>
    <row r="11" x14ac:dyDescent="0.35"/>
    <row r="12" x14ac:dyDescent="0.35"/>
    <row r="13" x14ac:dyDescent="0.35"/>
    <row r="14" x14ac:dyDescent="0.35"/>
    <row r="15" x14ac:dyDescent="0.35"/>
    <row r="16" x14ac:dyDescent="0.35"/>
    <row r="17" spans="1:11" x14ac:dyDescent="0.35"/>
    <row r="18" spans="1:11" x14ac:dyDescent="0.35"/>
    <row r="19" spans="1:11" x14ac:dyDescent="0.35">
      <c r="B19" s="14" t="s">
        <v>63</v>
      </c>
      <c r="C19" s="14" t="s">
        <v>66</v>
      </c>
      <c r="D19" s="14" t="s">
        <v>67</v>
      </c>
    </row>
    <row r="20" spans="1:11" x14ac:dyDescent="0.35">
      <c r="B20" s="14" t="s">
        <v>64</v>
      </c>
      <c r="C20" s="11">
        <v>0.78506753037943633</v>
      </c>
      <c r="D20" s="11">
        <v>0.21493246962056373</v>
      </c>
    </row>
    <row r="21" spans="1:11" x14ac:dyDescent="0.35">
      <c r="B21" s="14" t="s">
        <v>65</v>
      </c>
      <c r="C21" s="11">
        <v>-1.701451972559832</v>
      </c>
      <c r="D21" s="11">
        <v>2.7014519725598318</v>
      </c>
    </row>
    <row r="22" spans="1:11" x14ac:dyDescent="0.35"/>
    <row r="23" spans="1:11" ht="15" thickBot="1" x14ac:dyDescent="0.4">
      <c r="B23" s="19" t="s">
        <v>75</v>
      </c>
      <c r="C23" s="20" t="s">
        <v>112</v>
      </c>
      <c r="D23" s="21" t="s">
        <v>66</v>
      </c>
      <c r="E23" s="21" t="s">
        <v>67</v>
      </c>
    </row>
    <row r="24" spans="1:11" ht="15" thickBot="1" x14ac:dyDescent="0.4">
      <c r="B24" s="19" t="s">
        <v>50</v>
      </c>
      <c r="C24" s="2">
        <v>8.9368285138486476E-4</v>
      </c>
      <c r="D24" s="2">
        <v>-5.8738568338726517E-6</v>
      </c>
      <c r="E24" s="2">
        <v>1.3586282816793192E-3</v>
      </c>
    </row>
    <row r="25" spans="1:11" ht="15" thickBot="1" x14ac:dyDescent="0.4">
      <c r="B25" s="19" t="s">
        <v>77</v>
      </c>
      <c r="C25" s="2">
        <v>1</v>
      </c>
      <c r="D25" s="2">
        <v>6.6214614374453695E-2</v>
      </c>
      <c r="E25" s="2">
        <v>0.36806903042404637</v>
      </c>
    </row>
    <row r="26" spans="1:11" x14ac:dyDescent="0.35"/>
    <row r="27" spans="1:11" x14ac:dyDescent="0.35"/>
    <row r="28" spans="1:11" x14ac:dyDescent="0.35"/>
    <row r="29" spans="1:11" x14ac:dyDescent="0.35"/>
    <row r="30" spans="1:11" x14ac:dyDescent="0.35">
      <c r="A30" s="32" t="s">
        <v>97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spans="1:11" x14ac:dyDescent="0.35"/>
    <row r="32" spans="1:11" x14ac:dyDescent="0.35">
      <c r="A32" s="23" t="s">
        <v>83</v>
      </c>
      <c r="B32" s="34">
        <v>1000000</v>
      </c>
      <c r="C32" s="22" t="s">
        <v>84</v>
      </c>
    </row>
    <row r="33" spans="1:11" x14ac:dyDescent="0.35"/>
    <row r="34" spans="1:11" x14ac:dyDescent="0.35">
      <c r="A34" s="33" t="s">
        <v>85</v>
      </c>
      <c r="B34" s="33"/>
      <c r="C34" s="33"/>
      <c r="D34" s="33"/>
      <c r="E34" s="33"/>
      <c r="G34" s="33" t="s">
        <v>96</v>
      </c>
      <c r="H34" s="33"/>
      <c r="I34" s="33"/>
      <c r="J34" s="33"/>
      <c r="K34" s="33"/>
    </row>
    <row r="35" spans="1:11" x14ac:dyDescent="0.35"/>
    <row r="36" spans="1:11" x14ac:dyDescent="0.35">
      <c r="A36" s="23" t="s">
        <v>86</v>
      </c>
      <c r="B36" s="18">
        <v>0.05</v>
      </c>
      <c r="G36" s="23" t="s">
        <v>86</v>
      </c>
      <c r="H36" s="18">
        <v>0.05</v>
      </c>
    </row>
    <row r="37" spans="1:11" x14ac:dyDescent="0.35"/>
    <row r="38" spans="1:11" x14ac:dyDescent="0.35">
      <c r="A38" s="23" t="s">
        <v>87</v>
      </c>
      <c r="B38" s="23" t="s">
        <v>88</v>
      </c>
      <c r="C38" s="23" t="s">
        <v>89</v>
      </c>
      <c r="D38" s="23" t="s">
        <v>90</v>
      </c>
      <c r="E38" s="23" t="s">
        <v>91</v>
      </c>
      <c r="G38" s="23" t="s">
        <v>87</v>
      </c>
      <c r="H38" s="23" t="s">
        <v>88</v>
      </c>
      <c r="I38" s="23" t="s">
        <v>89</v>
      </c>
      <c r="J38" s="23" t="s">
        <v>90</v>
      </c>
      <c r="K38" s="23" t="s">
        <v>91</v>
      </c>
    </row>
    <row r="39" spans="1:11" x14ac:dyDescent="0.35">
      <c r="A39" s="35" t="s">
        <v>92</v>
      </c>
      <c r="B39" s="18">
        <v>2.8740195759930818E-4</v>
      </c>
      <c r="C39" s="11">
        <v>1.4370097879965408E-3</v>
      </c>
      <c r="D39" s="11">
        <v>5.7480391519861632E-3</v>
      </c>
      <c r="E39" s="11">
        <v>7.185048939982705E-2</v>
      </c>
      <c r="G39" s="35" t="s">
        <v>92</v>
      </c>
      <c r="H39" s="11">
        <v>3.680263136814698E-3</v>
      </c>
      <c r="I39" s="11">
        <v>1.840131568407349E-2</v>
      </c>
      <c r="J39" s="11">
        <v>7.3605262736293961E-2</v>
      </c>
      <c r="K39" s="11">
        <v>0.92006578420367446</v>
      </c>
    </row>
    <row r="40" spans="1:11" x14ac:dyDescent="0.35">
      <c r="A40" s="35" t="s">
        <v>93</v>
      </c>
      <c r="B40" s="11">
        <v>2.6672032082945515E-4</v>
      </c>
      <c r="C40" s="11">
        <v>1.3336016041472758E-3</v>
      </c>
      <c r="D40" s="11">
        <v>5.3344064165891034E-3</v>
      </c>
      <c r="E40" s="11">
        <v>6.6680080207363782E-2</v>
      </c>
      <c r="G40" s="35" t="s">
        <v>93</v>
      </c>
      <c r="H40" s="11">
        <v>5.6017204558471614E-3</v>
      </c>
      <c r="I40" s="11">
        <v>2.8008602279235809E-2</v>
      </c>
      <c r="J40" s="11">
        <v>0.11203440911694323</v>
      </c>
      <c r="K40" s="11">
        <v>1.4004301139617903</v>
      </c>
    </row>
    <row r="41" spans="1:11" x14ac:dyDescent="0.35">
      <c r="A41" s="35" t="s">
        <v>72</v>
      </c>
      <c r="B41" s="11">
        <v>1.6331574352445484E-2</v>
      </c>
      <c r="C41" s="11">
        <v>8.1657871762227413E-2</v>
      </c>
      <c r="D41" s="11">
        <v>0.32663148704890965</v>
      </c>
      <c r="E41" s="11">
        <v>4.0828935881113706</v>
      </c>
      <c r="G41" s="35" t="s">
        <v>72</v>
      </c>
      <c r="H41" s="11">
        <v>7.4844642131866465E-2</v>
      </c>
      <c r="I41" s="11">
        <v>0.37422321065933234</v>
      </c>
      <c r="J41" s="11">
        <v>1.4968928426373294</v>
      </c>
      <c r="K41" s="11">
        <v>18.711160532966616</v>
      </c>
    </row>
    <row r="42" spans="1:11" x14ac:dyDescent="0.35">
      <c r="A42" s="35" t="s">
        <v>94</v>
      </c>
      <c r="B42" s="36">
        <v>-26863.049307447603</v>
      </c>
      <c r="C42" s="36">
        <v>-134315.24653723801</v>
      </c>
      <c r="D42" s="36">
        <v>-537260.98614895204</v>
      </c>
      <c r="E42" s="36">
        <v>-6715762.3268619003</v>
      </c>
      <c r="G42" s="35" t="s">
        <v>94</v>
      </c>
      <c r="H42" s="36">
        <v>-123108.48106848556</v>
      </c>
      <c r="I42" s="36">
        <v>-615542.40534242778</v>
      </c>
      <c r="J42" s="36">
        <v>-2462169.6213697111</v>
      </c>
      <c r="K42" s="36">
        <v>-30777120.26712139</v>
      </c>
    </row>
    <row r="43" spans="1:11" x14ac:dyDescent="0.35">
      <c r="A43" s="35" t="s">
        <v>95</v>
      </c>
      <c r="B43" s="11">
        <v>-2.6863049307447602E-2</v>
      </c>
      <c r="C43" s="11">
        <v>-0.134315246537238</v>
      </c>
      <c r="D43" s="11">
        <v>-0.53726098614895201</v>
      </c>
      <c r="E43" s="11">
        <v>-6.7157623268619</v>
      </c>
      <c r="G43" s="35" t="s">
        <v>95</v>
      </c>
      <c r="H43" s="11">
        <v>-0.12310848106848556</v>
      </c>
      <c r="I43" s="11">
        <v>-0.61554240534242777</v>
      </c>
      <c r="J43" s="11">
        <v>-2.4621696213697111</v>
      </c>
      <c r="K43" s="11">
        <v>-30.77712026712139</v>
      </c>
    </row>
    <row r="44" spans="1:11" x14ac:dyDescent="0.35"/>
    <row r="45" spans="1:11" x14ac:dyDescent="0.35"/>
    <row r="46" spans="1:11" x14ac:dyDescent="0.35">
      <c r="A46" s="32" t="s">
        <v>98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11" x14ac:dyDescent="0.35"/>
    <row r="48" spans="1:11" x14ac:dyDescent="0.35"/>
    <row r="49" spans="1:11" x14ac:dyDescent="0.35">
      <c r="A49" s="33" t="s">
        <v>99</v>
      </c>
      <c r="B49" s="33"/>
      <c r="C49" s="33"/>
      <c r="D49" s="33"/>
      <c r="E49" s="33"/>
      <c r="G49" s="33" t="s">
        <v>100</v>
      </c>
      <c r="H49" s="33"/>
      <c r="I49" s="33"/>
      <c r="J49" s="33"/>
      <c r="K49" s="33"/>
    </row>
    <row r="50" spans="1:11" x14ac:dyDescent="0.35"/>
    <row r="51" spans="1:11" x14ac:dyDescent="0.35">
      <c r="A51" s="35" t="s">
        <v>86</v>
      </c>
      <c r="B51" s="11">
        <v>0.05</v>
      </c>
      <c r="G51" s="35" t="s">
        <v>86</v>
      </c>
      <c r="H51" s="11">
        <v>0.05</v>
      </c>
    </row>
    <row r="52" spans="1:11" x14ac:dyDescent="0.35">
      <c r="A52" s="35" t="s">
        <v>101</v>
      </c>
      <c r="B52" s="11">
        <v>16</v>
      </c>
      <c r="G52" s="35" t="s">
        <v>101</v>
      </c>
      <c r="H52" s="11">
        <v>18</v>
      </c>
    </row>
    <row r="53" spans="1:11" x14ac:dyDescent="0.35">
      <c r="A53" s="35" t="s">
        <v>107</v>
      </c>
      <c r="B53" s="11">
        <v>281</v>
      </c>
      <c r="G53" s="35" t="s">
        <v>107</v>
      </c>
      <c r="H53" s="11">
        <v>281</v>
      </c>
    </row>
    <row r="54" spans="1:11" x14ac:dyDescent="0.35">
      <c r="A54" s="35" t="s">
        <v>102</v>
      </c>
      <c r="B54" s="11">
        <v>5.6939501779359428E-2</v>
      </c>
      <c r="G54" s="35" t="s">
        <v>102</v>
      </c>
      <c r="H54" s="11">
        <v>6.4056939501779361E-2</v>
      </c>
    </row>
    <row r="55" spans="1:11" x14ac:dyDescent="0.35">
      <c r="A55" s="35" t="s">
        <v>108</v>
      </c>
      <c r="B55" s="11">
        <v>0.50200130139649357</v>
      </c>
      <c r="G55" s="35" t="s">
        <v>108</v>
      </c>
      <c r="H55" s="11">
        <v>0.96235682083756735</v>
      </c>
    </row>
    <row r="56" spans="1:11" x14ac:dyDescent="0.35">
      <c r="A56" s="35" t="s">
        <v>109</v>
      </c>
      <c r="B56" s="11">
        <v>3.1366002342061376E-2</v>
      </c>
      <c r="G56" s="35" t="s">
        <v>109</v>
      </c>
      <c r="H56" s="11">
        <v>3.1366002342061376E-2</v>
      </c>
    </row>
    <row r="57" spans="1:11" x14ac:dyDescent="0.35"/>
    <row r="58" spans="1:11" x14ac:dyDescent="0.35">
      <c r="A58" s="33" t="s">
        <v>103</v>
      </c>
      <c r="B58" s="33"/>
      <c r="C58" s="33" t="s">
        <v>104</v>
      </c>
      <c r="D58" s="33"/>
      <c r="E58" s="33"/>
      <c r="G58" s="33" t="s">
        <v>103</v>
      </c>
      <c r="H58" s="33"/>
      <c r="I58" s="33" t="s">
        <v>104</v>
      </c>
      <c r="J58" s="33"/>
      <c r="K58" s="33"/>
    </row>
    <row r="59" spans="1:11" x14ac:dyDescent="0.35"/>
    <row r="60" spans="1:11" x14ac:dyDescent="0.35">
      <c r="A60" s="33" t="s">
        <v>110</v>
      </c>
      <c r="B60" s="33"/>
      <c r="C60" s="33"/>
      <c r="D60" s="33"/>
      <c r="E60" s="33"/>
      <c r="G60" s="33" t="s">
        <v>110</v>
      </c>
      <c r="H60" s="33"/>
      <c r="I60" s="33"/>
      <c r="J60" s="33"/>
      <c r="K60" s="33"/>
    </row>
    <row r="61" spans="1:11" x14ac:dyDescent="0.35"/>
    <row r="62" spans="1:11" ht="28.5" x14ac:dyDescent="0.65">
      <c r="A62" s="40" t="s">
        <v>111</v>
      </c>
      <c r="B62" s="40"/>
      <c r="C62" s="40"/>
      <c r="D62" s="40"/>
      <c r="E62" s="40"/>
      <c r="G62" s="40" t="s">
        <v>111</v>
      </c>
      <c r="H62" s="40"/>
      <c r="I62" s="40"/>
      <c r="J62" s="40"/>
      <c r="K62" s="40"/>
    </row>
    <row r="63" spans="1:11" x14ac:dyDescent="0.35"/>
  </sheetData>
  <mergeCells count="14">
    <mergeCell ref="A62:E62"/>
    <mergeCell ref="G62:K62"/>
    <mergeCell ref="A58:B58"/>
    <mergeCell ref="C58:E58"/>
    <mergeCell ref="G58:H58"/>
    <mergeCell ref="I58:K58"/>
    <mergeCell ref="A60:E60"/>
    <mergeCell ref="G60:K60"/>
    <mergeCell ref="A30:K30"/>
    <mergeCell ref="A34:E34"/>
    <mergeCell ref="G34:K34"/>
    <mergeCell ref="A46:K46"/>
    <mergeCell ref="A49:E49"/>
    <mergeCell ref="G49:K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DATOS</vt:lpstr>
      <vt:lpstr>RENDIMIENTOS</vt:lpstr>
      <vt:lpstr>MARK_FE</vt:lpstr>
      <vt:lpstr>CAPM</vt:lpstr>
      <vt:lpstr>VaR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actda</dc:creator>
  <cp:lastModifiedBy>actda</cp:lastModifiedBy>
  <dcterms:created xsi:type="dcterms:W3CDTF">2021-01-21T15:22:25Z</dcterms:created>
  <dcterms:modified xsi:type="dcterms:W3CDTF">2021-02-01T07:13:46Z</dcterms:modified>
</cp:coreProperties>
</file>