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Downloads\"/>
    </mc:Choice>
  </mc:AlternateContent>
  <xr:revisionPtr revIDLastSave="0" documentId="13_ncr:1_{3831D04C-F593-432A-92D3-CD7A8FE8DE38}" xr6:coauthVersionLast="47" xr6:coauthVersionMax="47" xr10:uidLastSave="{00000000-0000-0000-0000-000000000000}"/>
  <bookViews>
    <workbookView xWindow="19480" yWindow="1520" windowWidth="14770" windowHeight="4760" activeTab="1" xr2:uid="{62814784-734D-4306-B636-14A286DB94DC}"/>
  </bookViews>
  <sheets>
    <sheet name="Sheet1" sheetId="2" r:id="rId1"/>
    <sheet name="DAT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61" i="1"/>
  <c r="I8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61" i="1"/>
  <c r="H7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1" i="1"/>
  <c r="C81" i="1"/>
  <c r="G56" i="1"/>
  <c r="H52" i="1"/>
  <c r="H51" i="1"/>
  <c r="H5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0" i="1"/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0" i="1"/>
</calcChain>
</file>

<file path=xl/sharedStrings.xml><?xml version="1.0" encoding="utf-8"?>
<sst xmlns="http://schemas.openxmlformats.org/spreadsheetml/2006/main" count="56" uniqueCount="42">
  <si>
    <t>Horas</t>
  </si>
  <si>
    <t>Unidades de</t>
  </si>
  <si>
    <t>T</t>
  </si>
  <si>
    <t>levadura</t>
  </si>
  <si>
    <t>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</si>
  <si>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</si>
  <si>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</si>
  <si>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</si>
  <si>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</si>
  <si>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</si>
  <si>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</si>
  <si>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</si>
  <si>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</si>
  <si>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</si>
  <si>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</si>
  <si>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</si>
  <si>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</si>
  <si>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</si>
  <si>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</si>
  <si>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</si>
  <si>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</si>
  <si>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</si>
  <si>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</si>
  <si>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</si>
  <si>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</si>
  <si>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</si>
  <si>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</si>
  <si>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</si>
  <si>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</si>
  <si>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</si>
  <si>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k</t>
  </si>
  <si>
    <t>e^2</t>
  </si>
  <si>
    <t>Sigma2</t>
  </si>
  <si>
    <t>Sigma</t>
  </si>
  <si>
    <t>t.975, 17 gl</t>
  </si>
  <si>
    <t>Lim sup</t>
  </si>
  <si>
    <t>Lim Inf</t>
  </si>
  <si>
    <t>t-x</t>
  </si>
  <si>
    <t>t^2</t>
  </si>
  <si>
    <t>x0-x/sumaxi2</t>
  </si>
  <si>
    <t>radical</t>
  </si>
  <si>
    <t>SUMANDO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</si>
</sst>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fgColor rgb="FFC0C0C0"/>
        <bgColor rgb="FFE9E9E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DATOS!$C$5:$C$23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DATOS!$D$5:$D$23</c:f>
              <c:numCache>
                <c:formatCode>_-* #,##0.0_-;\-* #,##0.0_-;_-* "-"??_-;_-@_-</c:formatCode>
                <c:ptCount val="19"/>
                <c:pt idx="0">
                  <c:v>48</c:v>
                </c:pt>
                <c:pt idx="1">
                  <c:v>91.5</c:v>
                </c:pt>
                <c:pt idx="2">
                  <c:v>145</c:v>
                </c:pt>
                <c:pt idx="3">
                  <c:v>236</c:v>
                </c:pt>
                <c:pt idx="4">
                  <c:v>355.5</c:v>
                </c:pt>
                <c:pt idx="5">
                  <c:v>595.5</c:v>
                </c:pt>
                <c:pt idx="6">
                  <c:v>873</c:v>
                </c:pt>
                <c:pt idx="7">
                  <c:v>1286.5</c:v>
                </c:pt>
                <c:pt idx="8">
                  <c:v>1753.5</c:v>
                </c:pt>
                <c:pt idx="9">
                  <c:v>2205</c:v>
                </c:pt>
                <c:pt idx="10">
                  <c:v>2566.5</c:v>
                </c:pt>
                <c:pt idx="11">
                  <c:v>2798.5</c:v>
                </c:pt>
                <c:pt idx="12">
                  <c:v>2974</c:v>
                </c:pt>
                <c:pt idx="13">
                  <c:v>3147</c:v>
                </c:pt>
                <c:pt idx="14">
                  <c:v>3204</c:v>
                </c:pt>
                <c:pt idx="15">
                  <c:v>3255.5</c:v>
                </c:pt>
                <c:pt idx="16">
                  <c:v>3279.5</c:v>
                </c:pt>
                <c:pt idx="17">
                  <c:v>3298</c:v>
                </c:pt>
                <c:pt idx="18">
                  <c:v>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0DC-8A4E-7ACED178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27168"/>
        <c:axId val="1515329248"/>
      </c:scatterChart>
      <c:valAx>
        <c:axId val="15153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5329248"/>
        <c:crosses val="autoZero"/>
        <c:crossBetween val="midCat"/>
      </c:valAx>
      <c:valAx>
        <c:axId val="1515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53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1063625</xdr:colOff>
      <xdr:row>1</xdr:row>
      <xdr:rowOff>9525</xdr:rowOff>
    </xdr:from>
    <xdr:to>
      <xdr:col>9</xdr:col>
      <xdr:colOff>758825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084A-2860-4FB8-83B7-6A3DF032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660400</xdr:colOff>
      <xdr:row>16</xdr:row>
      <xdr:rowOff>38100</xdr:rowOff>
    </xdr:from>
    <xdr:to>
      <xdr:col>8</xdr:col>
      <xdr:colOff>308351</xdr:colOff>
      <xdr:row>20</xdr:row>
      <xdr:rowOff>184280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C70DAB-4A3D-4B3A-BB15-666CD1FED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3200" y="3251200"/>
          <a:ext cx="2695951" cy="933580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16</xdr:row>
      <xdr:rowOff>152400</xdr:rowOff>
    </xdr:from>
    <xdr:to>
      <xdr:col>10</xdr:col>
      <xdr:colOff>163512</xdr:colOff>
      <xdr:row>20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1D167-DD55-4A12-BC1B-DD39060F3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0850" y="3365500"/>
          <a:ext cx="1484312" cy="647700"/>
        </a:xfrm>
        <a:prstGeom prst="rect">
          <a:avLst/>
        </a:prstGeom>
      </xdr:spPr>
    </xdr:pic>
    <xdr:clientData/>
  </xdr:twoCellAnchor>
  <xdr:twoCellAnchor editAs="oneCell">
    <xdr:from>
      <xdr:col>3</xdr:col>
      <xdr:colOff>996950</xdr:colOff>
      <xdr:row>26</xdr:row>
      <xdr:rowOff>57150</xdr:rowOff>
    </xdr:from>
    <xdr:to>
      <xdr:col>4</xdr:col>
      <xdr:colOff>755650</xdr:colOff>
      <xdr:row>28</xdr:row>
      <xdr:rowOff>180020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350CD9-D464-470D-A892-798F42924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2950" y="5213350"/>
          <a:ext cx="825500" cy="516570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</xdr:colOff>
      <xdr:row>26</xdr:row>
      <xdr:rowOff>88900</xdr:rowOff>
    </xdr:from>
    <xdr:to>
      <xdr:col>5</xdr:col>
      <xdr:colOff>565206</xdr:colOff>
      <xdr:row>28</xdr:row>
      <xdr:rowOff>38148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F49F93-3732-45BA-9C74-D3EDEDA5C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9900" y="5245100"/>
          <a:ext cx="400106" cy="342948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26</xdr:row>
      <xdr:rowOff>158750</xdr:rowOff>
    </xdr:from>
    <xdr:to>
      <xdr:col>6</xdr:col>
      <xdr:colOff>704850</xdr:colOff>
      <xdr:row>28</xdr:row>
      <xdr:rowOff>41314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4D5685-C016-46F9-909A-39AA3FBAA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08550" y="5327650"/>
          <a:ext cx="673100" cy="27626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45</xdr:row>
      <xdr:rowOff>69850</xdr:rowOff>
    </xdr:from>
    <xdr:to>
      <xdr:col>15</xdr:col>
      <xdr:colOff>356400</xdr:colOff>
      <xdr:row>52</xdr:row>
      <xdr:rowOff>108141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C8EC33-B67E-46E0-997F-B439BC321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0" y="8985250"/>
          <a:ext cx="5734850" cy="1371791"/>
        </a:xfrm>
        <a:prstGeom prst="rect">
          <a:avLst/>
        </a:prstGeom>
      </xdr:spPr>
    </xdr:pic>
    <xdr:clientData/>
  </xdr:twoCellAnchor>
  <xdr:twoCellAnchor editAs="oneCell">
    <xdr:from>
      <xdr:col>4</xdr:col>
      <xdr:colOff>146050</xdr:colOff>
      <xdr:row>57</xdr:row>
      <xdr:rowOff>152400</xdr:rowOff>
    </xdr:from>
    <xdr:to>
      <xdr:col>4</xdr:col>
      <xdr:colOff>546156</xdr:colOff>
      <xdr:row>59</xdr:row>
      <xdr:rowOff>101648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4135DD-DC36-4F2A-9552-95AD29AA8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8850" y="11328400"/>
          <a:ext cx="400106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134257</xdr:colOff>
      <xdr:row>83</xdr:row>
      <xdr:rowOff>135165</xdr:rowOff>
    </xdr:from>
    <xdr:to>
      <xdr:col>16</xdr:col>
      <xdr:colOff>129571</xdr:colOff>
      <xdr:row>114</xdr:row>
      <xdr:rowOff>65194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A3C75F7-BC93-4C67-A29D-4F5F73701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6257" y="16481879"/>
          <a:ext cx="11933314" cy="5554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DAE8-EE6D-43CB-9379-4317ED30BE2E}">
  <dimension ref="A1:I18"/>
  <sheetViews>
    <sheetView workbookViewId="0">
      <selection activeCell="A16" sqref="A16:B18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15" t="s">
        <v>6</v>
      </c>
      <c r="B3" s="15"/>
    </row>
    <row r="4" spans="1:9" x14ac:dyDescent="0.35">
      <c r="A4" s="12" t="s">
        <v>7</v>
      </c>
      <c r="B4" s="12">
        <v>0.99973323463306341</v>
      </c>
    </row>
    <row r="5" spans="1:9" x14ac:dyDescent="0.35">
      <c r="A5" s="12" t="s">
        <v>8</v>
      </c>
      <c r="B5" s="12">
        <v>0.99946654042988781</v>
      </c>
    </row>
    <row r="6" spans="1:9" x14ac:dyDescent="0.35">
      <c r="A6" s="12" t="s">
        <v>9</v>
      </c>
      <c r="B6" s="12">
        <v>0.99943516045517544</v>
      </c>
    </row>
    <row r="7" spans="1:9" x14ac:dyDescent="0.35">
      <c r="A7" s="12" t="s">
        <v>10</v>
      </c>
      <c r="B7" s="12">
        <v>7.2538475958279836E-2</v>
      </c>
    </row>
    <row r="8" spans="1:9" ht="15" thickBot="1" x14ac:dyDescent="0.4">
      <c r="A8" s="13" t="s">
        <v>11</v>
      </c>
      <c r="B8" s="13">
        <v>19</v>
      </c>
    </row>
    <row r="10" spans="1:9" ht="15" thickBot="1" x14ac:dyDescent="0.4">
      <c r="A10" t="s">
        <v>12</v>
      </c>
    </row>
    <row r="11" spans="1:9" x14ac:dyDescent="0.35">
      <c r="A11" s="14"/>
      <c r="B11" s="14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</row>
    <row r="12" spans="1:9" x14ac:dyDescent="0.35">
      <c r="A12" s="12" t="s">
        <v>13</v>
      </c>
      <c r="B12" s="12">
        <v>1</v>
      </c>
      <c r="C12" s="12">
        <v>167.59170677167259</v>
      </c>
      <c r="D12" s="12">
        <v>167.59170677167259</v>
      </c>
      <c r="E12" s="12">
        <v>31850.457165359003</v>
      </c>
      <c r="F12" s="12">
        <v>2.8893429718800286E-29</v>
      </c>
    </row>
    <row r="13" spans="1:9" x14ac:dyDescent="0.35">
      <c r="A13" s="12" t="s">
        <v>14</v>
      </c>
      <c r="B13" s="12">
        <v>17</v>
      </c>
      <c r="C13" s="12">
        <v>8.9451118403949009E-2</v>
      </c>
      <c r="D13" s="12">
        <v>5.2618304943499415E-3</v>
      </c>
      <c r="E13" s="12"/>
      <c r="F13" s="12"/>
    </row>
    <row r="14" spans="1:9" ht="15" thickBot="1" x14ac:dyDescent="0.4">
      <c r="A14" s="13" t="s">
        <v>15</v>
      </c>
      <c r="B14" s="13">
        <v>18</v>
      </c>
      <c r="C14" s="13">
        <v>167.68115789007655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22</v>
      </c>
      <c r="C16" s="14" t="s">
        <v>10</v>
      </c>
      <c r="D16" s="14" t="s">
        <v>23</v>
      </c>
      <c r="E16" s="14" t="s">
        <v>24</v>
      </c>
      <c r="F16" s="14" t="s">
        <v>25</v>
      </c>
      <c r="G16" s="14" t="s">
        <v>26</v>
      </c>
      <c r="H16" s="14" t="s">
        <v>27</v>
      </c>
      <c r="I16" s="14" t="s">
        <v>28</v>
      </c>
    </row>
    <row r="17" spans="1:9" x14ac:dyDescent="0.35">
      <c r="A17" s="12" t="s">
        <v>16</v>
      </c>
      <c r="B17" s="12">
        <v>4.2205927544746418</v>
      </c>
      <c r="C17" s="12">
        <v>3.2010502247901126E-2</v>
      </c>
      <c r="D17" s="12">
        <v>131.85025095166631</v>
      </c>
      <c r="E17" s="12">
        <v>4.9471363571493397E-27</v>
      </c>
      <c r="F17" s="12">
        <v>4.1530564981777518</v>
      </c>
      <c r="G17" s="12">
        <v>4.2881290107715317</v>
      </c>
      <c r="H17" s="12">
        <v>4.1530564981777518</v>
      </c>
      <c r="I17" s="12">
        <v>4.2881290107715317</v>
      </c>
    </row>
    <row r="18" spans="1:9" ht="15" thickBot="1" x14ac:dyDescent="0.4">
      <c r="A18" s="13" t="s">
        <v>29</v>
      </c>
      <c r="B18" s="13">
        <v>-0.54223660720751488</v>
      </c>
      <c r="C18" s="13">
        <v>3.0383024156648698E-3</v>
      </c>
      <c r="D18" s="13">
        <v>-178.46696379262747</v>
      </c>
      <c r="E18" s="13">
        <v>2.8893429718800286E-29</v>
      </c>
      <c r="F18" s="13">
        <v>-0.54864686497425319</v>
      </c>
      <c r="G18" s="13">
        <v>-0.53582634944077656</v>
      </c>
      <c r="H18" s="13">
        <v>-0.54864686497425319</v>
      </c>
      <c r="I18" s="13">
        <v>-0.53582634944077656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039E-0585-4A7E-97F2-31C6ED90B7D3}">
  <dimension ref="C1:L81"/>
  <sheetViews>
    <sheetView tabSelected="1" zoomScale="70" zoomScaleNormal="70" workbookViewId="0">
      <selection activeCell="O32" sqref="O32"/>
    </sheetView>
  </sheetViews>
  <sheetFormatPr defaultColWidth="10.90625" defaultRowHeight="14.5" x14ac:dyDescent="0.35"/>
  <cols>
    <col min="4" max="4" width="15.26953125" customWidth="1"/>
    <col min="10" max="10" width="13.7265625" customWidth="1"/>
  </cols>
  <sheetData>
    <row r="1" spans="3:7" ht="18" customHeight="1" thickBot="1" x14ac:dyDescent="0.4"/>
    <row r="2" spans="3:7" ht="21" customHeight="1" x14ac:dyDescent="0.35">
      <c r="C2" s="1" t="s">
        <v>0</v>
      </c>
      <c r="D2" s="2" t="s">
        <v>1</v>
      </c>
    </row>
    <row r="3" spans="3:7" ht="12" customHeight="1" x14ac:dyDescent="0.35">
      <c r="C3" s="3" t="s">
        <v>2</v>
      </c>
      <c r="D3" s="4" t="s">
        <v>3</v>
      </c>
    </row>
    <row r="4" spans="3:7" ht="16" thickBot="1" x14ac:dyDescent="0.4">
      <c r="C4" s="5"/>
      <c r="D4" s="6" t="s">
        <v>4</v>
      </c>
    </row>
    <row r="5" spans="3:7" ht="15.5" x14ac:dyDescent="0.35">
      <c r="C5" s="7">
        <v>0</v>
      </c>
      <c r="D5" s="8">
        <v>48</v>
      </c>
    </row>
    <row r="6" spans="3:7" ht="15.5" x14ac:dyDescent="0.35">
      <c r="C6" s="7">
        <v>1</v>
      </c>
      <c r="D6" s="8">
        <v>91.5</v>
      </c>
      <c r="G6" s="9"/>
    </row>
    <row r="7" spans="3:7" ht="15.5" x14ac:dyDescent="0.35">
      <c r="C7" s="7">
        <v>2</v>
      </c>
      <c r="D7" s="8">
        <v>145</v>
      </c>
    </row>
    <row r="8" spans="3:7" ht="15.5" x14ac:dyDescent="0.35">
      <c r="C8" s="7">
        <v>3</v>
      </c>
      <c r="D8" s="8">
        <v>236</v>
      </c>
    </row>
    <row r="9" spans="3:7" ht="15.5" x14ac:dyDescent="0.35">
      <c r="C9" s="7">
        <v>4</v>
      </c>
      <c r="D9" s="8">
        <v>355.5</v>
      </c>
    </row>
    <row r="10" spans="3:7" ht="15.5" x14ac:dyDescent="0.35">
      <c r="C10" s="7">
        <v>5</v>
      </c>
      <c r="D10" s="8">
        <v>595.5</v>
      </c>
    </row>
    <row r="11" spans="3:7" ht="15.5" x14ac:dyDescent="0.35">
      <c r="C11" s="7">
        <v>6</v>
      </c>
      <c r="D11" s="8">
        <v>873</v>
      </c>
    </row>
    <row r="12" spans="3:7" ht="15.5" x14ac:dyDescent="0.35">
      <c r="C12" s="7">
        <v>7</v>
      </c>
      <c r="D12" s="8">
        <v>1286.5</v>
      </c>
    </row>
    <row r="13" spans="3:7" ht="15.5" x14ac:dyDescent="0.35">
      <c r="C13" s="7">
        <v>8</v>
      </c>
      <c r="D13" s="8">
        <v>1753.5</v>
      </c>
    </row>
    <row r="14" spans="3:7" ht="15.5" x14ac:dyDescent="0.35">
      <c r="C14" s="7">
        <v>9</v>
      </c>
      <c r="D14" s="8">
        <v>2205</v>
      </c>
    </row>
    <row r="15" spans="3:7" ht="15.5" x14ac:dyDescent="0.35">
      <c r="C15" s="7">
        <v>10</v>
      </c>
      <c r="D15" s="8">
        <v>2566.5</v>
      </c>
    </row>
    <row r="16" spans="3:7" ht="15.5" x14ac:dyDescent="0.35">
      <c r="C16" s="7">
        <v>11</v>
      </c>
      <c r="D16" s="8">
        <v>2798.5</v>
      </c>
    </row>
    <row r="17" spans="3:9" ht="15.5" x14ac:dyDescent="0.35">
      <c r="C17" s="7">
        <v>12</v>
      </c>
      <c r="D17" s="8">
        <v>2974</v>
      </c>
    </row>
    <row r="18" spans="3:9" ht="15.5" x14ac:dyDescent="0.35">
      <c r="C18" s="7">
        <v>13</v>
      </c>
      <c r="D18" s="8">
        <v>3147</v>
      </c>
    </row>
    <row r="19" spans="3:9" ht="15.5" x14ac:dyDescent="0.35">
      <c r="C19" s="7">
        <v>14</v>
      </c>
      <c r="D19" s="8">
        <v>3204</v>
      </c>
    </row>
    <row r="20" spans="3:9" ht="15.5" x14ac:dyDescent="0.35">
      <c r="C20" s="7">
        <v>15</v>
      </c>
      <c r="D20" s="8">
        <v>3255.5</v>
      </c>
    </row>
    <row r="21" spans="3:9" ht="15.5" x14ac:dyDescent="0.35">
      <c r="C21" s="7">
        <v>16</v>
      </c>
      <c r="D21" s="8">
        <v>3279.5</v>
      </c>
    </row>
    <row r="22" spans="3:9" ht="16" thickBot="1" x14ac:dyDescent="0.4">
      <c r="C22" s="7">
        <v>17</v>
      </c>
      <c r="D22" s="8">
        <v>3298</v>
      </c>
    </row>
    <row r="23" spans="3:9" ht="16" thickBot="1" x14ac:dyDescent="0.4">
      <c r="C23" s="10">
        <v>18</v>
      </c>
      <c r="D23" s="11">
        <v>3309</v>
      </c>
      <c r="H23" s="14"/>
      <c r="I23" s="14" t="s">
        <v>22</v>
      </c>
    </row>
    <row r="24" spans="3:9" x14ac:dyDescent="0.35">
      <c r="H24" s="12" t="s">
        <v>16</v>
      </c>
      <c r="I24" s="12">
        <v>4.2205927544746418</v>
      </c>
    </row>
    <row r="25" spans="3:9" ht="15" thickBot="1" x14ac:dyDescent="0.4">
      <c r="H25" s="13" t="s">
        <v>29</v>
      </c>
      <c r="I25" s="13">
        <v>-0.54223660720751488</v>
      </c>
    </row>
    <row r="26" spans="3:9" ht="15" thickBot="1" x14ac:dyDescent="0.4">
      <c r="D26" t="s">
        <v>30</v>
      </c>
      <c r="E26">
        <v>3320</v>
      </c>
    </row>
    <row r="27" spans="3:9" ht="15.5" x14ac:dyDescent="0.35">
      <c r="C27" s="1" t="s">
        <v>0</v>
      </c>
      <c r="D27" s="2" t="s">
        <v>1</v>
      </c>
    </row>
    <row r="28" spans="3:9" ht="15.5" x14ac:dyDescent="0.35">
      <c r="C28" s="3" t="s">
        <v>2</v>
      </c>
      <c r="D28" s="4" t="s">
        <v>3</v>
      </c>
      <c r="H28" t="s">
        <v>31</v>
      </c>
    </row>
    <row r="29" spans="3:9" ht="16" thickBot="1" x14ac:dyDescent="0.4">
      <c r="C29" s="5"/>
      <c r="D29" s="6" t="s">
        <v>4</v>
      </c>
    </row>
    <row r="30" spans="3:9" ht="15.5" x14ac:dyDescent="0.35">
      <c r="C30" s="7">
        <v>0</v>
      </c>
      <c r="D30" s="8">
        <v>48</v>
      </c>
      <c r="E30">
        <f>LN(($E$26-D30)/D30)</f>
        <v>4.2219556868147468</v>
      </c>
      <c r="F30">
        <f>$E$26/(1+EXP($I$24+$I$25*C30))</f>
        <v>48.064517595371953</v>
      </c>
      <c r="G30" s="16">
        <f>D30-F30</f>
        <v>-6.4517595371953007E-2</v>
      </c>
      <c r="H30" s="16">
        <f>G30^2</f>
        <v>4.1625201125790523E-3</v>
      </c>
    </row>
    <row r="31" spans="3:9" ht="15.5" x14ac:dyDescent="0.35">
      <c r="C31" s="7">
        <v>1</v>
      </c>
      <c r="D31" s="8">
        <v>91.5</v>
      </c>
      <c r="E31">
        <f t="shared" ref="E31:E48" si="0">LN(($E$26-D31)/D31)</f>
        <v>3.5634339397850461</v>
      </c>
      <c r="F31">
        <f t="shared" ref="F31:F48" si="1">$E$26/(1+EXP($I$24+$I$25*C31))</f>
        <v>81.811131321596022</v>
      </c>
      <c r="G31" s="16">
        <f t="shared" ref="G31:G48" si="2">D31-F31</f>
        <v>9.6888686784039777</v>
      </c>
      <c r="H31" s="16">
        <f t="shared" ref="H31:H48" si="3">G31^2</f>
        <v>93.87417626735764</v>
      </c>
    </row>
    <row r="32" spans="3:9" ht="15.5" x14ac:dyDescent="0.35">
      <c r="C32" s="7">
        <v>2</v>
      </c>
      <c r="D32" s="8">
        <v>145</v>
      </c>
      <c r="E32">
        <f t="shared" si="0"/>
        <v>3.0863291689062176</v>
      </c>
      <c r="F32">
        <f t="shared" si="1"/>
        <v>138.25045821604067</v>
      </c>
      <c r="G32" s="16">
        <f t="shared" si="2"/>
        <v>6.7495417839593301</v>
      </c>
      <c r="H32" s="16">
        <f t="shared" si="3"/>
        <v>45.556314293412896</v>
      </c>
    </row>
    <row r="33" spans="3:8" ht="15.5" x14ac:dyDescent="0.35">
      <c r="C33" s="7">
        <v>3</v>
      </c>
      <c r="D33" s="8">
        <v>236</v>
      </c>
      <c r="E33">
        <f t="shared" si="0"/>
        <v>2.5701509296576099</v>
      </c>
      <c r="F33">
        <f t="shared" si="1"/>
        <v>230.85003637369681</v>
      </c>
      <c r="G33" s="16">
        <f t="shared" si="2"/>
        <v>5.1499636263031903</v>
      </c>
      <c r="H33" s="16">
        <f t="shared" si="3"/>
        <v>26.522125352245904</v>
      </c>
    </row>
    <row r="34" spans="3:8" ht="15.5" x14ac:dyDescent="0.35">
      <c r="C34" s="7">
        <v>4</v>
      </c>
      <c r="D34" s="8">
        <v>355.5</v>
      </c>
      <c r="E34">
        <f t="shared" si="0"/>
        <v>2.1209384139041267</v>
      </c>
      <c r="F34">
        <f t="shared" si="1"/>
        <v>378.10196788113217</v>
      </c>
      <c r="G34" s="16">
        <f t="shared" si="2"/>
        <v>-22.601967881132168</v>
      </c>
      <c r="H34" s="16">
        <f t="shared" si="3"/>
        <v>510.84895209973018</v>
      </c>
    </row>
    <row r="35" spans="3:8" ht="15.5" x14ac:dyDescent="0.35">
      <c r="C35" s="7">
        <v>5</v>
      </c>
      <c r="D35" s="8">
        <v>595.5</v>
      </c>
      <c r="E35">
        <f t="shared" si="0"/>
        <v>1.5206388152277983</v>
      </c>
      <c r="F35">
        <f t="shared" si="1"/>
        <v>601.00728055632896</v>
      </c>
      <c r="G35" s="16">
        <f t="shared" si="2"/>
        <v>-5.5072805563289648</v>
      </c>
      <c r="H35" s="16">
        <f t="shared" si="3"/>
        <v>30.330139126119072</v>
      </c>
    </row>
    <row r="36" spans="3:8" ht="15.5" x14ac:dyDescent="0.35">
      <c r="C36" s="7">
        <v>6</v>
      </c>
      <c r="D36" s="8">
        <v>873</v>
      </c>
      <c r="E36">
        <f t="shared" si="0"/>
        <v>1.0306825076030695</v>
      </c>
      <c r="F36">
        <f t="shared" si="1"/>
        <v>914.475140860426</v>
      </c>
      <c r="G36" s="16">
        <f t="shared" si="2"/>
        <v>-41.475140860425995</v>
      </c>
      <c r="H36" s="16">
        <f t="shared" si="3"/>
        <v>1720.1873093921779</v>
      </c>
    </row>
    <row r="37" spans="3:8" ht="15.5" x14ac:dyDescent="0.35">
      <c r="C37" s="7">
        <v>7</v>
      </c>
      <c r="D37" s="8">
        <v>1286.5</v>
      </c>
      <c r="E37">
        <f t="shared" si="0"/>
        <v>0.4578330936254803</v>
      </c>
      <c r="F37">
        <f t="shared" si="1"/>
        <v>1312.5158307878555</v>
      </c>
      <c r="G37" s="16">
        <f t="shared" si="2"/>
        <v>-26.015830787855521</v>
      </c>
      <c r="H37" s="16">
        <f t="shared" si="3"/>
        <v>676.82345158233124</v>
      </c>
    </row>
    <row r="38" spans="3:8" ht="15.5" x14ac:dyDescent="0.35">
      <c r="C38" s="7">
        <v>8</v>
      </c>
      <c r="D38" s="8">
        <v>1753.5</v>
      </c>
      <c r="E38">
        <f t="shared" si="0"/>
        <v>-0.11276995918798637</v>
      </c>
      <c r="F38">
        <f t="shared" si="1"/>
        <v>1757.2476061753448</v>
      </c>
      <c r="G38" s="16">
        <f t="shared" si="2"/>
        <v>-3.7476061753447993</v>
      </c>
      <c r="H38" s="16">
        <f t="shared" si="3"/>
        <v>14.044552045482474</v>
      </c>
    </row>
    <row r="39" spans="3:8" ht="15.5" x14ac:dyDescent="0.35">
      <c r="C39" s="7">
        <v>9</v>
      </c>
      <c r="D39" s="8">
        <v>2205</v>
      </c>
      <c r="E39">
        <f t="shared" si="0"/>
        <v>-0.68187310398672718</v>
      </c>
      <c r="F39">
        <f t="shared" si="1"/>
        <v>2188.3989465112136</v>
      </c>
      <c r="G39" s="16">
        <f t="shared" si="2"/>
        <v>16.60105348878642</v>
      </c>
      <c r="H39" s="16">
        <f t="shared" si="3"/>
        <v>275.59497693754776</v>
      </c>
    </row>
    <row r="40" spans="3:8" ht="15.5" x14ac:dyDescent="0.35">
      <c r="C40" s="7">
        <v>10</v>
      </c>
      <c r="D40" s="8">
        <v>2566.5</v>
      </c>
      <c r="E40">
        <f t="shared" si="0"/>
        <v>-1.2255693639338079</v>
      </c>
      <c r="F40">
        <f t="shared" si="1"/>
        <v>2552.5491207561818</v>
      </c>
      <c r="G40" s="16">
        <f t="shared" si="2"/>
        <v>13.950879243818235</v>
      </c>
      <c r="H40" s="16">
        <f t="shared" si="3"/>
        <v>194.62703167559846</v>
      </c>
    </row>
    <row r="41" spans="3:8" ht="15.5" x14ac:dyDescent="0.35">
      <c r="C41" s="7">
        <v>11</v>
      </c>
      <c r="D41" s="8">
        <v>2798.5</v>
      </c>
      <c r="E41">
        <f t="shared" si="0"/>
        <v>-1.6801295638905871</v>
      </c>
      <c r="F41">
        <f t="shared" si="1"/>
        <v>2825.9696725944063</v>
      </c>
      <c r="G41" s="16">
        <f t="shared" si="2"/>
        <v>-27.469672594406347</v>
      </c>
      <c r="H41" s="16">
        <f t="shared" si="3"/>
        <v>754.5829124438792</v>
      </c>
    </row>
    <row r="42" spans="3:8" ht="15.5" x14ac:dyDescent="0.35">
      <c r="C42" s="7">
        <v>12</v>
      </c>
      <c r="D42" s="8">
        <v>2974</v>
      </c>
      <c r="E42">
        <f t="shared" si="0"/>
        <v>-2.1512243519623762</v>
      </c>
      <c r="F42">
        <f t="shared" si="1"/>
        <v>3013.6687765401289</v>
      </c>
      <c r="G42" s="16">
        <f t="shared" si="2"/>
        <v>-39.668776540128874</v>
      </c>
      <c r="H42" s="16">
        <f t="shared" si="3"/>
        <v>1573.611832190679</v>
      </c>
    </row>
    <row r="43" spans="3:8" ht="15.5" x14ac:dyDescent="0.35">
      <c r="C43" s="7">
        <v>13</v>
      </c>
      <c r="D43" s="8">
        <v>3147</v>
      </c>
      <c r="E43">
        <f t="shared" si="0"/>
        <v>-2.9009133025666278</v>
      </c>
      <c r="F43">
        <f t="shared" si="1"/>
        <v>3134.7298311614145</v>
      </c>
      <c r="G43" s="16">
        <f t="shared" si="2"/>
        <v>12.270168838585505</v>
      </c>
      <c r="H43" s="16">
        <f t="shared" si="3"/>
        <v>150.55704332739475</v>
      </c>
    </row>
    <row r="44" spans="3:8" ht="15.5" x14ac:dyDescent="0.35">
      <c r="C44" s="7">
        <v>14</v>
      </c>
      <c r="D44" s="8">
        <v>3204</v>
      </c>
      <c r="E44">
        <f t="shared" si="0"/>
        <v>-3.3185651170818851</v>
      </c>
      <c r="F44">
        <f t="shared" si="1"/>
        <v>3209.6990316257043</v>
      </c>
      <c r="G44" s="16">
        <f t="shared" si="2"/>
        <v>-5.699031625704265</v>
      </c>
      <c r="H44" s="16">
        <f t="shared" si="3"/>
        <v>32.478961470777399</v>
      </c>
    </row>
    <row r="45" spans="3:8" ht="15.5" x14ac:dyDescent="0.35">
      <c r="C45" s="7">
        <v>15</v>
      </c>
      <c r="D45" s="8">
        <v>3255.5</v>
      </c>
      <c r="E45">
        <f t="shared" si="0"/>
        <v>-3.9214359288751899</v>
      </c>
      <c r="F45">
        <f t="shared" si="1"/>
        <v>3254.9615018660861</v>
      </c>
      <c r="G45" s="16">
        <f t="shared" si="2"/>
        <v>0.53849813391389034</v>
      </c>
      <c r="H45" s="16">
        <f t="shared" si="3"/>
        <v>0.28998024022874219</v>
      </c>
    </row>
    <row r="46" spans="3:8" ht="15.5" x14ac:dyDescent="0.35">
      <c r="C46" s="7">
        <v>16</v>
      </c>
      <c r="D46" s="8">
        <v>3279.5</v>
      </c>
      <c r="E46">
        <f t="shared" si="0"/>
        <v>-4.3941442766212964</v>
      </c>
      <c r="F46">
        <f t="shared" si="1"/>
        <v>3281.8709676884046</v>
      </c>
      <c r="G46" s="16">
        <f t="shared" si="2"/>
        <v>-2.3709676884045621</v>
      </c>
      <c r="H46" s="16">
        <f t="shared" si="3"/>
        <v>5.6214877794584721</v>
      </c>
    </row>
    <row r="47" spans="3:8" ht="15.5" x14ac:dyDescent="0.35">
      <c r="C47" s="7">
        <v>17</v>
      </c>
      <c r="D47" s="8">
        <v>3298</v>
      </c>
      <c r="E47">
        <f t="shared" si="0"/>
        <v>-5.0100290497612283</v>
      </c>
      <c r="F47">
        <f t="shared" si="1"/>
        <v>3297.7229295202078</v>
      </c>
      <c r="G47" s="16">
        <f t="shared" si="2"/>
        <v>0.27707047979220079</v>
      </c>
      <c r="H47" s="16">
        <f t="shared" si="3"/>
        <v>7.6768050772280341E-2</v>
      </c>
    </row>
    <row r="48" spans="3:8" ht="16" thickBot="1" x14ac:dyDescent="0.4">
      <c r="C48" s="10">
        <v>18</v>
      </c>
      <c r="D48" s="11">
        <v>3309</v>
      </c>
      <c r="E48">
        <f t="shared" si="0"/>
        <v>-5.7065060351232413</v>
      </c>
      <c r="F48">
        <f t="shared" si="1"/>
        <v>3307.0105986699295</v>
      </c>
      <c r="G48" s="16">
        <f t="shared" si="2"/>
        <v>1.9894013300704501</v>
      </c>
      <c r="H48" s="16">
        <f t="shared" si="3"/>
        <v>3.957717652086076</v>
      </c>
    </row>
    <row r="50" spans="3:12" x14ac:dyDescent="0.35">
      <c r="H50" s="16">
        <f>SUM(H30:H48)</f>
        <v>6109.589894447392</v>
      </c>
    </row>
    <row r="51" spans="3:12" x14ac:dyDescent="0.35">
      <c r="G51" t="s">
        <v>32</v>
      </c>
      <c r="H51" s="16">
        <f>H50/(COUNTA(C30:C48)-2)</f>
        <v>359.3876408498466</v>
      </c>
    </row>
    <row r="52" spans="3:12" x14ac:dyDescent="0.35">
      <c r="G52" t="s">
        <v>33</v>
      </c>
      <c r="H52">
        <f>SQRT(H51)</f>
        <v>18.957522012379325</v>
      </c>
    </row>
    <row r="56" spans="3:12" x14ac:dyDescent="0.35">
      <c r="F56" t="s">
        <v>34</v>
      </c>
      <c r="G56">
        <f>_xlfn.T.INV.2T(0.025,17)</f>
        <v>2.4580507203792843</v>
      </c>
    </row>
    <row r="57" spans="3:12" ht="15" thickBot="1" x14ac:dyDescent="0.4"/>
    <row r="58" spans="3:12" ht="15.5" x14ac:dyDescent="0.35">
      <c r="C58" s="1" t="s">
        <v>0</v>
      </c>
      <c r="D58" s="2" t="s">
        <v>1</v>
      </c>
    </row>
    <row r="59" spans="3:12" ht="15.5" x14ac:dyDescent="0.35">
      <c r="C59" s="3" t="s">
        <v>2</v>
      </c>
      <c r="D59" s="4" t="s">
        <v>3</v>
      </c>
      <c r="H59" t="s">
        <v>37</v>
      </c>
      <c r="I59" t="s">
        <v>38</v>
      </c>
      <c r="J59" t="s">
        <v>39</v>
      </c>
      <c r="K59" t="s">
        <v>40</v>
      </c>
      <c r="L59" t="s">
        <v>41</v>
      </c>
    </row>
    <row r="60" spans="3:12" ht="16" thickBot="1" x14ac:dyDescent="0.4">
      <c r="C60" s="5"/>
      <c r="D60" s="6" t="s">
        <v>4</v>
      </c>
      <c r="F60" t="s">
        <v>36</v>
      </c>
      <c r="G60" t="s">
        <v>35</v>
      </c>
    </row>
    <row r="61" spans="3:12" ht="15.5" x14ac:dyDescent="0.35">
      <c r="C61" s="7">
        <v>0</v>
      </c>
      <c r="D61" s="8">
        <v>48</v>
      </c>
      <c r="E61">
        <v>48.064517595371953</v>
      </c>
      <c r="F61">
        <f>E61-L61</f>
        <v>-2.8695707324105015</v>
      </c>
      <c r="G61">
        <f>E61+L61</f>
        <v>98.9986059231544</v>
      </c>
      <c r="H61">
        <f>C61-$C$81</f>
        <v>-9</v>
      </c>
      <c r="I61">
        <f>H61^2</f>
        <v>81</v>
      </c>
      <c r="J61">
        <f>POWER(H61,2)/$I$81</f>
        <v>0.14210526315789473</v>
      </c>
      <c r="K61">
        <f>SQRT(1+(1/19)+J61)</f>
        <v>1.0930401832070324</v>
      </c>
      <c r="L61">
        <f>$H$52*$G$56*K61</f>
        <v>50.934088327782455</v>
      </c>
    </row>
    <row r="62" spans="3:12" ht="15.5" x14ac:dyDescent="0.35">
      <c r="C62" s="7">
        <v>1</v>
      </c>
      <c r="D62" s="8">
        <v>91.5</v>
      </c>
      <c r="E62">
        <v>81.811131321596022</v>
      </c>
      <c r="F62">
        <f t="shared" ref="F62:F79" si="4">E62-L62</f>
        <v>31.516802040125853</v>
      </c>
      <c r="G62">
        <f t="shared" ref="G62:G79" si="5">E62+L62</f>
        <v>132.10546060306621</v>
      </c>
      <c r="H62">
        <f t="shared" ref="H62:H78" si="6">C62-$C$81</f>
        <v>-8</v>
      </c>
      <c r="I62">
        <f t="shared" ref="I62:I79" si="7">H62^2</f>
        <v>64</v>
      </c>
      <c r="J62">
        <f t="shared" ref="J62:J79" si="8">POWER(H62,2)/$I$81</f>
        <v>0.11228070175438597</v>
      </c>
      <c r="K62">
        <f t="shared" ref="K62:K79" si="9">SQRT(1+(1/19)+J62)</f>
        <v>1.0793110213009753</v>
      </c>
      <c r="L62">
        <f t="shared" ref="L62:L79" si="10">$H$52*$G$56*K62</f>
        <v>50.294329281470169</v>
      </c>
    </row>
    <row r="63" spans="3:12" ht="15.5" x14ac:dyDescent="0.35">
      <c r="C63" s="7">
        <v>2</v>
      </c>
      <c r="D63" s="8">
        <v>145</v>
      </c>
      <c r="E63">
        <v>138.25045821604067</v>
      </c>
      <c r="F63">
        <f t="shared" si="4"/>
        <v>88.527457534500741</v>
      </c>
      <c r="G63">
        <f t="shared" si="5"/>
        <v>187.9734588975806</v>
      </c>
      <c r="H63">
        <f t="shared" si="6"/>
        <v>-7</v>
      </c>
      <c r="I63">
        <f t="shared" si="7"/>
        <v>49</v>
      </c>
      <c r="J63">
        <f t="shared" si="8"/>
        <v>8.5964912280701758E-2</v>
      </c>
      <c r="K63">
        <f t="shared" si="9"/>
        <v>1.0670503695833997</v>
      </c>
      <c r="L63">
        <f t="shared" si="10"/>
        <v>49.723000681539922</v>
      </c>
    </row>
    <row r="64" spans="3:12" ht="15.5" x14ac:dyDescent="0.35">
      <c r="C64" s="7">
        <v>3</v>
      </c>
      <c r="D64" s="8">
        <v>236</v>
      </c>
      <c r="E64">
        <v>230.85003637369681</v>
      </c>
      <c r="F64">
        <f t="shared" si="4"/>
        <v>181.62755095805812</v>
      </c>
      <c r="G64">
        <f t="shared" si="5"/>
        <v>280.0725217893355</v>
      </c>
      <c r="H64">
        <f t="shared" si="6"/>
        <v>-6</v>
      </c>
      <c r="I64">
        <f t="shared" si="7"/>
        <v>36</v>
      </c>
      <c r="J64">
        <f t="shared" si="8"/>
        <v>6.3157894736842107E-2</v>
      </c>
      <c r="K64">
        <f t="shared" si="9"/>
        <v>1.0563093645728086</v>
      </c>
      <c r="L64">
        <f t="shared" si="10"/>
        <v>49.22248541563868</v>
      </c>
    </row>
    <row r="65" spans="3:12" ht="15.5" x14ac:dyDescent="0.35">
      <c r="C65" s="7">
        <v>4</v>
      </c>
      <c r="D65" s="8">
        <v>355.5</v>
      </c>
      <c r="E65">
        <v>378.10196788113217</v>
      </c>
      <c r="F65">
        <f t="shared" si="4"/>
        <v>329.30700524130657</v>
      </c>
      <c r="G65">
        <f t="shared" si="5"/>
        <v>426.89693052095777</v>
      </c>
      <c r="H65">
        <f t="shared" si="6"/>
        <v>-5</v>
      </c>
      <c r="I65">
        <f t="shared" si="7"/>
        <v>25</v>
      </c>
      <c r="J65">
        <f t="shared" si="8"/>
        <v>4.3859649122807015E-2</v>
      </c>
      <c r="K65">
        <f t="shared" si="9"/>
        <v>1.0471347707292387</v>
      </c>
      <c r="L65">
        <f t="shared" si="10"/>
        <v>48.794962639825592</v>
      </c>
    </row>
    <row r="66" spans="3:12" ht="15.5" x14ac:dyDescent="0.35">
      <c r="C66" s="7">
        <v>5</v>
      </c>
      <c r="D66" s="8">
        <v>595.5</v>
      </c>
      <c r="E66">
        <v>601.00728055632896</v>
      </c>
      <c r="F66">
        <f t="shared" si="4"/>
        <v>552.56491560204483</v>
      </c>
      <c r="G66">
        <f t="shared" si="5"/>
        <v>649.4496455106131</v>
      </c>
      <c r="H66">
        <f t="shared" si="6"/>
        <v>-4</v>
      </c>
      <c r="I66">
        <f t="shared" si="7"/>
        <v>16</v>
      </c>
      <c r="J66">
        <f t="shared" si="8"/>
        <v>2.8070175438596492E-2</v>
      </c>
      <c r="K66">
        <f t="shared" si="9"/>
        <v>1.0395680614495451</v>
      </c>
      <c r="L66">
        <f t="shared" si="10"/>
        <v>48.44236495428418</v>
      </c>
    </row>
    <row r="67" spans="3:12" ht="15.5" x14ac:dyDescent="0.35">
      <c r="C67" s="7">
        <v>6</v>
      </c>
      <c r="D67" s="8">
        <v>873</v>
      </c>
      <c r="E67">
        <v>914.475140860426</v>
      </c>
      <c r="F67">
        <f t="shared" si="4"/>
        <v>866.30880302455751</v>
      </c>
      <c r="G67">
        <f t="shared" si="5"/>
        <v>962.64147869629448</v>
      </c>
      <c r="H67">
        <f t="shared" si="6"/>
        <v>-3</v>
      </c>
      <c r="I67">
        <f t="shared" si="7"/>
        <v>9</v>
      </c>
      <c r="J67">
        <f t="shared" si="8"/>
        <v>1.5789473684210527E-2</v>
      </c>
      <c r="K67">
        <f t="shared" si="9"/>
        <v>1.0336445484941035</v>
      </c>
      <c r="L67">
        <f t="shared" si="10"/>
        <v>48.166337835868461</v>
      </c>
    </row>
    <row r="68" spans="3:12" ht="15.5" x14ac:dyDescent="0.35">
      <c r="C68" s="7">
        <v>7</v>
      </c>
      <c r="D68" s="8">
        <v>1286.5</v>
      </c>
      <c r="E68">
        <v>1312.5158307878555</v>
      </c>
      <c r="F68">
        <f t="shared" si="4"/>
        <v>1264.5476276373638</v>
      </c>
      <c r="G68">
        <f t="shared" si="5"/>
        <v>1360.4840339383472</v>
      </c>
      <c r="H68">
        <f t="shared" si="6"/>
        <v>-2</v>
      </c>
      <c r="I68">
        <f t="shared" si="7"/>
        <v>4</v>
      </c>
      <c r="J68">
        <f t="shared" si="8"/>
        <v>7.0175438596491229E-3</v>
      </c>
      <c r="K68">
        <f t="shared" si="9"/>
        <v>1.0293925989665058</v>
      </c>
      <c r="L68">
        <f t="shared" si="10"/>
        <v>47.968203150491654</v>
      </c>
    </row>
    <row r="69" spans="3:12" ht="15.5" x14ac:dyDescent="0.35">
      <c r="C69" s="7">
        <v>8</v>
      </c>
      <c r="D69" s="8">
        <v>1753.5</v>
      </c>
      <c r="E69">
        <v>1757.2476061753448</v>
      </c>
      <c r="F69">
        <f t="shared" si="4"/>
        <v>1709.3986776474505</v>
      </c>
      <c r="G69">
        <f t="shared" si="5"/>
        <v>1805.0965347032391</v>
      </c>
      <c r="H69">
        <f t="shared" si="6"/>
        <v>-1</v>
      </c>
      <c r="I69">
        <f t="shared" si="7"/>
        <v>1</v>
      </c>
      <c r="J69">
        <f t="shared" si="8"/>
        <v>1.7543859649122807E-3</v>
      </c>
      <c r="K69">
        <f t="shared" si="9"/>
        <v>1.0268329780993015</v>
      </c>
      <c r="L69">
        <f t="shared" si="10"/>
        <v>47.848928527894245</v>
      </c>
    </row>
    <row r="70" spans="3:12" ht="15.5" x14ac:dyDescent="0.35">
      <c r="C70" s="7">
        <v>9</v>
      </c>
      <c r="D70" s="8">
        <v>2205</v>
      </c>
      <c r="E70">
        <v>2188.3989465112136</v>
      </c>
      <c r="F70">
        <f t="shared" si="4"/>
        <v>2140.5898423169169</v>
      </c>
      <c r="G70">
        <f t="shared" si="5"/>
        <v>2236.2080507055102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1.025978352085154</v>
      </c>
      <c r="L70">
        <f t="shared" si="10"/>
        <v>47.809104194296474</v>
      </c>
    </row>
    <row r="71" spans="3:12" ht="15.5" x14ac:dyDescent="0.35">
      <c r="C71" s="7">
        <v>10</v>
      </c>
      <c r="D71" s="8">
        <v>2566.5</v>
      </c>
      <c r="E71">
        <v>2552.5491207561818</v>
      </c>
      <c r="F71">
        <f t="shared" si="4"/>
        <v>2504.7001922282875</v>
      </c>
      <c r="G71">
        <f t="shared" si="5"/>
        <v>2600.398049284076</v>
      </c>
      <c r="H71">
        <f t="shared" si="6"/>
        <v>1</v>
      </c>
      <c r="I71">
        <f t="shared" si="7"/>
        <v>1</v>
      </c>
      <c r="J71">
        <f t="shared" si="8"/>
        <v>1.7543859649122807E-3</v>
      </c>
      <c r="K71">
        <f t="shared" si="9"/>
        <v>1.0268329780993015</v>
      </c>
      <c r="L71">
        <f t="shared" si="10"/>
        <v>47.848928527894245</v>
      </c>
    </row>
    <row r="72" spans="3:12" ht="15.5" x14ac:dyDescent="0.35">
      <c r="C72" s="7">
        <v>11</v>
      </c>
      <c r="D72" s="8">
        <v>2798.5</v>
      </c>
      <c r="E72">
        <v>2825.9696725944063</v>
      </c>
      <c r="F72">
        <f t="shared" si="4"/>
        <v>2778.0014694439146</v>
      </c>
      <c r="G72">
        <f t="shared" si="5"/>
        <v>2873.9378757448981</v>
      </c>
      <c r="H72">
        <f t="shared" si="6"/>
        <v>2</v>
      </c>
      <c r="I72">
        <f t="shared" si="7"/>
        <v>4</v>
      </c>
      <c r="J72">
        <f t="shared" si="8"/>
        <v>7.0175438596491229E-3</v>
      </c>
      <c r="K72">
        <f t="shared" si="9"/>
        <v>1.0293925989665058</v>
      </c>
      <c r="L72">
        <f t="shared" si="10"/>
        <v>47.968203150491654</v>
      </c>
    </row>
    <row r="73" spans="3:12" ht="15.5" x14ac:dyDescent="0.35">
      <c r="C73" s="7">
        <v>12</v>
      </c>
      <c r="D73" s="8">
        <v>2974</v>
      </c>
      <c r="E73">
        <v>3013.6687765401289</v>
      </c>
      <c r="F73">
        <f t="shared" si="4"/>
        <v>2965.5024387042604</v>
      </c>
      <c r="G73">
        <f t="shared" si="5"/>
        <v>3061.8351143759974</v>
      </c>
      <c r="H73">
        <f t="shared" si="6"/>
        <v>3</v>
      </c>
      <c r="I73">
        <f t="shared" si="7"/>
        <v>9</v>
      </c>
      <c r="J73">
        <f t="shared" si="8"/>
        <v>1.5789473684210527E-2</v>
      </c>
      <c r="K73">
        <f t="shared" si="9"/>
        <v>1.0336445484941035</v>
      </c>
      <c r="L73">
        <f t="shared" si="10"/>
        <v>48.166337835868461</v>
      </c>
    </row>
    <row r="74" spans="3:12" ht="15.5" x14ac:dyDescent="0.35">
      <c r="C74" s="7">
        <v>13</v>
      </c>
      <c r="D74" s="8">
        <v>3147</v>
      </c>
      <c r="E74">
        <v>3134.7298311614145</v>
      </c>
      <c r="F74">
        <f t="shared" si="4"/>
        <v>3086.2874662071304</v>
      </c>
      <c r="G74">
        <f t="shared" si="5"/>
        <v>3183.1721961156986</v>
      </c>
      <c r="H74">
        <f t="shared" si="6"/>
        <v>4</v>
      </c>
      <c r="I74">
        <f t="shared" si="7"/>
        <v>16</v>
      </c>
      <c r="J74">
        <f t="shared" si="8"/>
        <v>2.8070175438596492E-2</v>
      </c>
      <c r="K74">
        <f t="shared" si="9"/>
        <v>1.0395680614495451</v>
      </c>
      <c r="L74">
        <f t="shared" si="10"/>
        <v>48.44236495428418</v>
      </c>
    </row>
    <row r="75" spans="3:12" ht="15.5" x14ac:dyDescent="0.35">
      <c r="C75" s="7">
        <v>14</v>
      </c>
      <c r="D75" s="8">
        <v>3204</v>
      </c>
      <c r="E75">
        <v>3209.6990316257043</v>
      </c>
      <c r="F75">
        <f t="shared" si="4"/>
        <v>3160.9040689858789</v>
      </c>
      <c r="G75">
        <f t="shared" si="5"/>
        <v>3258.4939942655296</v>
      </c>
      <c r="H75">
        <f t="shared" si="6"/>
        <v>5</v>
      </c>
      <c r="I75">
        <f t="shared" si="7"/>
        <v>25</v>
      </c>
      <c r="J75">
        <f t="shared" si="8"/>
        <v>4.3859649122807015E-2</v>
      </c>
      <c r="K75">
        <f t="shared" si="9"/>
        <v>1.0471347707292387</v>
      </c>
      <c r="L75">
        <f t="shared" si="10"/>
        <v>48.794962639825592</v>
      </c>
    </row>
    <row r="76" spans="3:12" ht="15.5" x14ac:dyDescent="0.35">
      <c r="C76" s="7">
        <v>15</v>
      </c>
      <c r="D76" s="8">
        <v>3255.5</v>
      </c>
      <c r="E76">
        <v>3254.9615018660861</v>
      </c>
      <c r="F76">
        <f t="shared" si="4"/>
        <v>3205.7390164504473</v>
      </c>
      <c r="G76">
        <f t="shared" si="5"/>
        <v>3304.183987281725</v>
      </c>
      <c r="H76">
        <f t="shared" si="6"/>
        <v>6</v>
      </c>
      <c r="I76">
        <f t="shared" si="7"/>
        <v>36</v>
      </c>
      <c r="J76">
        <f t="shared" si="8"/>
        <v>6.3157894736842107E-2</v>
      </c>
      <c r="K76">
        <f t="shared" si="9"/>
        <v>1.0563093645728086</v>
      </c>
      <c r="L76">
        <f t="shared" si="10"/>
        <v>49.22248541563868</v>
      </c>
    </row>
    <row r="77" spans="3:12" ht="15.5" x14ac:dyDescent="0.35">
      <c r="C77" s="7">
        <v>16</v>
      </c>
      <c r="D77" s="8">
        <v>3279.5</v>
      </c>
      <c r="E77">
        <v>3281.8709676884046</v>
      </c>
      <c r="F77">
        <f t="shared" si="4"/>
        <v>3232.1479670068647</v>
      </c>
      <c r="G77">
        <f t="shared" si="5"/>
        <v>3331.5939683699444</v>
      </c>
      <c r="H77">
        <f t="shared" si="6"/>
        <v>7</v>
      </c>
      <c r="I77">
        <f t="shared" si="7"/>
        <v>49</v>
      </c>
      <c r="J77">
        <f t="shared" si="8"/>
        <v>8.5964912280701758E-2</v>
      </c>
      <c r="K77">
        <f t="shared" si="9"/>
        <v>1.0670503695833997</v>
      </c>
      <c r="L77">
        <f t="shared" si="10"/>
        <v>49.723000681539922</v>
      </c>
    </row>
    <row r="78" spans="3:12" ht="15.5" x14ac:dyDescent="0.35">
      <c r="C78" s="7">
        <v>17</v>
      </c>
      <c r="D78" s="8">
        <v>3298</v>
      </c>
      <c r="E78">
        <v>3297.7229295202078</v>
      </c>
      <c r="F78">
        <f t="shared" si="4"/>
        <v>3247.4286002387375</v>
      </c>
      <c r="G78">
        <f t="shared" si="5"/>
        <v>3348.0172588016781</v>
      </c>
      <c r="H78">
        <f t="shared" si="6"/>
        <v>8</v>
      </c>
      <c r="I78">
        <f t="shared" si="7"/>
        <v>64</v>
      </c>
      <c r="J78">
        <f t="shared" si="8"/>
        <v>0.11228070175438597</v>
      </c>
      <c r="K78">
        <f t="shared" si="9"/>
        <v>1.0793110213009753</v>
      </c>
      <c r="L78">
        <f t="shared" si="10"/>
        <v>50.294329281470169</v>
      </c>
    </row>
    <row r="79" spans="3:12" ht="16" thickBot="1" x14ac:dyDescent="0.4">
      <c r="C79" s="10">
        <v>18</v>
      </c>
      <c r="D79" s="11">
        <v>3309</v>
      </c>
      <c r="E79">
        <v>3307.0105986699295</v>
      </c>
      <c r="F79">
        <f t="shared" si="4"/>
        <v>3256.0765103421472</v>
      </c>
      <c r="G79">
        <f t="shared" si="5"/>
        <v>3357.9446869977119</v>
      </c>
      <c r="H79">
        <f>C79-$C$81</f>
        <v>9</v>
      </c>
      <c r="I79">
        <f t="shared" si="7"/>
        <v>81</v>
      </c>
      <c r="J79">
        <f t="shared" si="8"/>
        <v>0.14210526315789473</v>
      </c>
      <c r="K79">
        <f t="shared" si="9"/>
        <v>1.0930401832070324</v>
      </c>
      <c r="L79">
        <f t="shared" si="10"/>
        <v>50.934088327782455</v>
      </c>
    </row>
    <row r="81" spans="3:9" x14ac:dyDescent="0.35">
      <c r="C81">
        <f>AVERAGE(C61:C79)</f>
        <v>9</v>
      </c>
      <c r="I81">
        <f>SUM(I61:I79)</f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actda</cp:lastModifiedBy>
  <dcterms:created xsi:type="dcterms:W3CDTF">2021-10-26T16:34:59Z</dcterms:created>
  <dcterms:modified xsi:type="dcterms:W3CDTF">2021-10-27T22:47:58Z</dcterms:modified>
</cp:coreProperties>
</file>