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paldo Cesar\ARCHIVOS IMPORTANTES SUSANA\CIENCIAS 2018\MODELOS LINEALES\ENVIADOS 2021\"/>
    </mc:Choice>
  </mc:AlternateContent>
  <xr:revisionPtr revIDLastSave="0" documentId="13_ncr:1_{6BEB8653-EE17-4A84-AAF8-3C94ABDD7190}" xr6:coauthVersionLast="47" xr6:coauthVersionMax="47" xr10:uidLastSave="{00000000-0000-0000-0000-000000000000}"/>
  <bookViews>
    <workbookView xWindow="-120" yWindow="-120" windowWidth="20730" windowHeight="11160" xr2:uid="{4EEED50A-9A98-4728-9A15-91283CB0737F}"/>
  </bookViews>
  <sheets>
    <sheet name="Clas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E17" i="1" s="1"/>
  <c r="F127" i="1"/>
  <c r="G127" i="1" s="1"/>
  <c r="F126" i="1"/>
  <c r="G126" i="1" s="1"/>
  <c r="F124" i="1"/>
  <c r="G124" i="1" s="1"/>
  <c r="F123" i="1"/>
  <c r="G123" i="1" s="1"/>
  <c r="F121" i="1"/>
  <c r="G121" i="1" s="1"/>
  <c r="F120" i="1"/>
  <c r="G120" i="1" s="1"/>
  <c r="F119" i="1"/>
  <c r="G119" i="1" s="1"/>
  <c r="D110" i="1"/>
  <c r="E109" i="1"/>
  <c r="F109" i="1" s="1"/>
  <c r="G109" i="1" s="1"/>
  <c r="E108" i="1"/>
  <c r="E110" i="1" s="1"/>
  <c r="E104" i="1"/>
  <c r="D104" i="1"/>
  <c r="E103" i="1"/>
  <c r="E102" i="1"/>
  <c r="D98" i="1"/>
  <c r="E97" i="1"/>
  <c r="E96" i="1"/>
  <c r="F96" i="1" s="1"/>
  <c r="G96" i="1" s="1"/>
  <c r="D92" i="1"/>
  <c r="E91" i="1"/>
  <c r="F91" i="1" s="1"/>
  <c r="G91" i="1" s="1"/>
  <c r="E90" i="1"/>
  <c r="F90" i="1" s="1"/>
  <c r="G90" i="1" s="1"/>
  <c r="E72" i="1"/>
  <c r="D72" i="1"/>
  <c r="F71" i="1"/>
  <c r="F70" i="1"/>
  <c r="F72" i="1" s="1"/>
  <c r="E57" i="1"/>
  <c r="D57" i="1"/>
  <c r="F56" i="1"/>
  <c r="F55" i="1"/>
  <c r="E42" i="1"/>
  <c r="D42" i="1"/>
  <c r="F41" i="1"/>
  <c r="F40" i="1"/>
  <c r="F42" i="1" s="1"/>
  <c r="E46" i="1" s="1"/>
  <c r="E15" i="1"/>
  <c r="C7" i="1"/>
  <c r="O6" i="1"/>
  <c r="D29" i="1" s="1"/>
  <c r="E29" i="1" s="1"/>
  <c r="J6" i="1"/>
  <c r="D23" i="1" s="1"/>
  <c r="E23" i="1" s="1"/>
  <c r="E6" i="1"/>
  <c r="C6" i="1"/>
  <c r="O5" i="1"/>
  <c r="D27" i="1" s="1"/>
  <c r="E27" i="1" s="1"/>
  <c r="J5" i="1"/>
  <c r="D21" i="1" s="1"/>
  <c r="E21" i="1" s="1"/>
  <c r="F22" i="1" s="1"/>
  <c r="G22" i="1" s="1"/>
  <c r="E5" i="1"/>
  <c r="C5" i="1"/>
  <c r="D46" i="1" l="1"/>
  <c r="E45" i="1"/>
  <c r="F16" i="1"/>
  <c r="G16" i="1" s="1"/>
  <c r="D45" i="1"/>
  <c r="E76" i="1"/>
  <c r="E80" i="1" s="1"/>
  <c r="E75" i="1"/>
  <c r="E79" i="1" s="1"/>
  <c r="F28" i="1"/>
  <c r="G28" i="1" s="1"/>
  <c r="D50" i="1"/>
  <c r="E50" i="1"/>
  <c r="D75" i="1"/>
  <c r="G92" i="1"/>
  <c r="I92" i="1" s="1"/>
  <c r="J92" i="1" s="1"/>
  <c r="F57" i="1"/>
  <c r="D61" i="1" s="1"/>
  <c r="E98" i="1"/>
  <c r="F103" i="1"/>
  <c r="G103" i="1" s="1"/>
  <c r="F108" i="1"/>
  <c r="G108" i="1" s="1"/>
  <c r="G110" i="1" s="1"/>
  <c r="E49" i="1"/>
  <c r="E61" i="1"/>
  <c r="E65" i="1" s="1"/>
  <c r="D76" i="1"/>
  <c r="E92" i="1"/>
  <c r="F97" i="1"/>
  <c r="G97" i="1" s="1"/>
  <c r="G98" i="1" s="1"/>
  <c r="I98" i="1" s="1"/>
  <c r="J98" i="1" s="1"/>
  <c r="F102" i="1"/>
  <c r="G102" i="1" s="1"/>
  <c r="D60" i="1" l="1"/>
  <c r="D64" i="1" s="1"/>
  <c r="E60" i="1"/>
  <c r="E64" i="1" s="1"/>
  <c r="D49" i="1"/>
  <c r="F50" i="1" s="1"/>
  <c r="I50" i="1" s="1"/>
  <c r="F45" i="1"/>
  <c r="G104" i="1"/>
  <c r="I104" i="1" s="1"/>
  <c r="J104" i="1" s="1"/>
  <c r="F76" i="1"/>
  <c r="D80" i="1"/>
  <c r="F61" i="1"/>
  <c r="D65" i="1"/>
  <c r="D79" i="1"/>
  <c r="F75" i="1"/>
  <c r="F46" i="1"/>
  <c r="F60" i="1" l="1"/>
  <c r="F80" i="1"/>
  <c r="I80" i="1" s="1"/>
  <c r="F65" i="1"/>
  <c r="I65" i="1" s="1"/>
</calcChain>
</file>

<file path=xl/sharedStrings.xml><?xml version="1.0" encoding="utf-8"?>
<sst xmlns="http://schemas.openxmlformats.org/spreadsheetml/2006/main" count="151" uniqueCount="58">
  <si>
    <t>Sexo</t>
  </si>
  <si>
    <t>30 estudiantes</t>
  </si>
  <si>
    <t>Juegan</t>
  </si>
  <si>
    <t>Estatura</t>
  </si>
  <si>
    <t>Clase A y B</t>
  </si>
  <si>
    <t>10 mujeres</t>
  </si>
  <si>
    <t>Menor 1.67</t>
  </si>
  <si>
    <t>A</t>
  </si>
  <si>
    <t>20 hombres</t>
  </si>
  <si>
    <t>Mayor 1.67</t>
  </si>
  <si>
    <t>B</t>
  </si>
  <si>
    <t>15 juegan tenis</t>
  </si>
  <si>
    <t>1) índice Gini</t>
  </si>
  <si>
    <t>pi²</t>
  </si>
  <si>
    <t>Mujer</t>
  </si>
  <si>
    <t>Hombre</t>
  </si>
  <si>
    <t>Clase</t>
  </si>
  <si>
    <t>2) Chi cuadrada</t>
  </si>
  <si>
    <t>Observado</t>
  </si>
  <si>
    <t>Genero</t>
  </si>
  <si>
    <t>Juegan Tenis</t>
  </si>
  <si>
    <t>Sí</t>
  </si>
  <si>
    <t>No</t>
  </si>
  <si>
    <t>Total</t>
  </si>
  <si>
    <t>Esperado</t>
  </si>
  <si>
    <t>Ji cuadrada</t>
  </si>
  <si>
    <t>P value</t>
  </si>
  <si>
    <t>si</t>
  </si>
  <si>
    <t>no</t>
  </si>
  <si>
    <t>observado</t>
  </si>
  <si>
    <t>3) Entropía</t>
  </si>
  <si>
    <t>La entropía es una medida que se aplica para cuantificar el desorden de un sistema. Si un nodo es puro su entropía es 0 y solo tiene observaciones de una clase, pero si la entropía es igual a 1, existe la misma frecuencia para cada una de las clases de observaciones.</t>
  </si>
  <si>
    <t>H/Hmax</t>
  </si>
  <si>
    <t>Ganancia</t>
  </si>
  <si>
    <t>Género</t>
  </si>
  <si>
    <t>ni</t>
  </si>
  <si>
    <t>pi</t>
  </si>
  <si>
    <t>log2(pi)</t>
  </si>
  <si>
    <t>pi log2(pi)</t>
  </si>
  <si>
    <t>Nodo Mujer</t>
  </si>
  <si>
    <t>Nodo Hombre</t>
  </si>
  <si>
    <t>N=</t>
  </si>
  <si>
    <t>Altura</t>
  </si>
  <si>
    <t>H Max</t>
  </si>
  <si>
    <t>Hmax=</t>
  </si>
  <si>
    <t>Al tomar el cociente de la H obtenida entre la H(max) se obtinen una medida porcentual</t>
  </si>
  <si>
    <t>de la diversidad respecto del máximo posible para los casos dados</t>
  </si>
  <si>
    <t>4) Varianza</t>
  </si>
  <si>
    <t>n</t>
  </si>
  <si>
    <t>juega</t>
  </si>
  <si>
    <t>p</t>
  </si>
  <si>
    <t>V(p)</t>
  </si>
  <si>
    <t>Nodo Raíz</t>
  </si>
  <si>
    <t>Nodo Estatura menor 1.67</t>
  </si>
  <si>
    <t>Nodo Estatura mayor 1.67</t>
  </si>
  <si>
    <t>Nodo Clase A</t>
  </si>
  <si>
    <t>Nodo Clase B</t>
  </si>
  <si>
    <t>Donde Pi es la probabilidad de que sea de la clase 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</si>
</sst>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%"/>
    <numFmt numFmtId="165" formatCode="0.0000000%"/>
    <numFmt numFmtId="166" formatCode="0.0"/>
    <numFmt numFmtId="167" formatCode="_-* #,##0.0000000_-;\-* #,##0.0000000_-;_-* &quot;-&quot;??_-;_-@_-"/>
    <numFmt numFmtId="168" formatCode="_-* #,##0.000_-;\-* #,##0.000_-;_-* &quot;-&quot;??_-;_-@_-"/>
    <numFmt numFmtId="169" formatCode="_-* #,##0.0000_-;\-* #,##0.00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rgb="FF333333"/>
      <name val="Arial"/>
      <family val="2"/>
    </font>
    <font>
      <sz val="12"/>
      <color rgb="FF333333"/>
      <name val="Arial"/>
      <family val="2"/>
    </font>
    <font>
      <b/>
      <sz val="12"/>
      <color theme="1"/>
      <name val="Calibri"/>
      <family val="2"/>
      <scheme val="minor"/>
    </font>
    <font>
      <sz val="13.5"/>
      <color rgb="FF000000"/>
      <name val="Source Sans Pro"/>
      <family val="2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/>
      <top/>
      <bottom style="thick">
        <color rgb="FFDDDDDD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0">
    <xf numFmtId="0" fontId="0" fillId="0" borderId="0" xfId="0"/>
    <xf numFmtId="9" fontId="0" fillId="0" borderId="0" xfId="2" applyFont="1" applyAlignment="1">
      <alignment horizontal="left"/>
    </xf>
    <xf numFmtId="0" fontId="2" fillId="0" borderId="0" xfId="0" applyFont="1" applyAlignment="1">
      <alignment horizontal="right"/>
    </xf>
    <xf numFmtId="0" fontId="0" fillId="0" borderId="1" xfId="0" applyBorder="1"/>
    <xf numFmtId="9" fontId="0" fillId="0" borderId="2" xfId="2" applyFont="1" applyBorder="1" applyAlignment="1">
      <alignment horizontal="left"/>
    </xf>
    <xf numFmtId="0" fontId="2" fillId="2" borderId="2" xfId="0" applyFont="1" applyFill="1" applyBorder="1"/>
    <xf numFmtId="9" fontId="0" fillId="0" borderId="3" xfId="2" applyFont="1" applyFill="1" applyBorder="1"/>
    <xf numFmtId="0" fontId="0" fillId="0" borderId="2" xfId="0" applyBorder="1"/>
    <xf numFmtId="9" fontId="0" fillId="0" borderId="3" xfId="2" applyFont="1" applyBorder="1"/>
    <xf numFmtId="0" fontId="0" fillId="0" borderId="4" xfId="0" applyBorder="1"/>
    <xf numFmtId="9" fontId="0" fillId="0" borderId="5" xfId="2" applyFont="1" applyBorder="1" applyAlignment="1">
      <alignment horizontal="left"/>
    </xf>
    <xf numFmtId="0" fontId="2" fillId="2" borderId="5" xfId="0" applyFont="1" applyFill="1" applyBorder="1"/>
    <xf numFmtId="9" fontId="0" fillId="0" borderId="6" xfId="2" applyFont="1" applyFill="1" applyBorder="1"/>
    <xf numFmtId="0" fontId="0" fillId="0" borderId="5" xfId="0" applyBorder="1"/>
    <xf numFmtId="9" fontId="0" fillId="0" borderId="6" xfId="2" applyFont="1" applyBorder="1"/>
    <xf numFmtId="0" fontId="2" fillId="0" borderId="0" xfId="0" applyFont="1"/>
    <xf numFmtId="9" fontId="0" fillId="0" borderId="0" xfId="2" applyFont="1" applyFill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6" fillId="0" borderId="0" xfId="0" applyFont="1" applyAlignment="1">
      <alignment vertical="center"/>
    </xf>
    <xf numFmtId="0" fontId="7" fillId="3" borderId="0" xfId="0" applyFont="1" applyFill="1" applyAlignment="1">
      <alignment horizontal="left" vertical="center" wrapText="1" indent="1"/>
    </xf>
    <xf numFmtId="164" fontId="2" fillId="4" borderId="7" xfId="2" applyNumberFormat="1" applyFont="1" applyFill="1" applyBorder="1"/>
    <xf numFmtId="0" fontId="7" fillId="5" borderId="0" xfId="0" applyFont="1" applyFill="1" applyAlignment="1">
      <alignment horizontal="left" vertical="center" wrapText="1" indent="1"/>
    </xf>
    <xf numFmtId="164" fontId="2" fillId="0" borderId="0" xfId="2" applyNumberFormat="1" applyFont="1"/>
    <xf numFmtId="43" fontId="0" fillId="0" borderId="0" xfId="1" applyFont="1"/>
    <xf numFmtId="9" fontId="0" fillId="0" borderId="0" xfId="0" applyNumberFormat="1"/>
    <xf numFmtId="164" fontId="2" fillId="4" borderId="0" xfId="2" applyNumberFormat="1" applyFont="1" applyFill="1"/>
    <xf numFmtId="165" fontId="0" fillId="0" borderId="0" xfId="0" applyNumberFormat="1"/>
    <xf numFmtId="0" fontId="8" fillId="3" borderId="8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left" vertical="center" wrapText="1" indent="1"/>
    </xf>
    <xf numFmtId="0" fontId="9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left" vertical="center" wrapText="1" indent="1"/>
    </xf>
    <xf numFmtId="0" fontId="7" fillId="5" borderId="9" xfId="0" applyFont="1" applyFill="1" applyBorder="1" applyAlignment="1">
      <alignment horizontal="left" vertical="center" wrapText="1" indent="1"/>
    </xf>
    <xf numFmtId="0" fontId="7" fillId="3" borderId="10" xfId="0" applyFont="1" applyFill="1" applyBorder="1" applyAlignment="1">
      <alignment horizontal="left" vertical="center" wrapText="1" indent="1"/>
    </xf>
    <xf numFmtId="0" fontId="2" fillId="0" borderId="0" xfId="0" applyFont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4" xfId="0" applyBorder="1"/>
    <xf numFmtId="0" fontId="2" fillId="0" borderId="15" xfId="0" applyFont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17" xfId="0" applyFont="1" applyBorder="1" applyAlignment="1">
      <alignment horizontal="center"/>
    </xf>
    <xf numFmtId="0" fontId="0" fillId="4" borderId="1" xfId="0" applyFill="1" applyBorder="1"/>
    <xf numFmtId="0" fontId="0" fillId="0" borderId="18" xfId="0" applyBorder="1"/>
    <xf numFmtId="0" fontId="2" fillId="0" borderId="18" xfId="0" applyFont="1" applyBorder="1"/>
    <xf numFmtId="0" fontId="0" fillId="4" borderId="4" xfId="0" applyFill="1" applyBorder="1"/>
    <xf numFmtId="0" fontId="2" fillId="0" borderId="0" xfId="0" applyFont="1" applyAlignment="1">
      <alignment horizontal="center" vertical="center"/>
    </xf>
    <xf numFmtId="0" fontId="2" fillId="0" borderId="12" xfId="0" applyFont="1" applyBorder="1"/>
    <xf numFmtId="0" fontId="2" fillId="4" borderId="19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4" borderId="16" xfId="0" applyFill="1" applyBorder="1"/>
    <xf numFmtId="0" fontId="0" fillId="0" borderId="17" xfId="0" applyBorder="1"/>
    <xf numFmtId="0" fontId="0" fillId="4" borderId="18" xfId="0" applyFill="1" applyBorder="1"/>
    <xf numFmtId="166" fontId="0" fillId="0" borderId="18" xfId="0" applyNumberFormat="1" applyBorder="1"/>
    <xf numFmtId="166" fontId="2" fillId="2" borderId="0" xfId="0" applyNumberFormat="1" applyFont="1" applyFill="1"/>
    <xf numFmtId="167" fontId="2" fillId="0" borderId="0" xfId="1" applyNumberFormat="1" applyFont="1"/>
    <xf numFmtId="0" fontId="2" fillId="0" borderId="7" xfId="0" applyFont="1" applyBorder="1"/>
    <xf numFmtId="0" fontId="2" fillId="4" borderId="2" xfId="0" applyFont="1" applyFill="1" applyBorder="1" applyAlignment="1">
      <alignment horizontal="center"/>
    </xf>
    <xf numFmtId="0" fontId="0" fillId="0" borderId="3" xfId="0" applyBorder="1"/>
    <xf numFmtId="168" fontId="0" fillId="2" borderId="18" xfId="1" applyNumberFormat="1" applyFont="1" applyFill="1" applyBorder="1"/>
    <xf numFmtId="0" fontId="0" fillId="4" borderId="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0" borderId="0" xfId="0" applyFont="1" applyAlignment="1">
      <alignment horizontal="center"/>
    </xf>
    <xf numFmtId="166" fontId="0" fillId="0" borderId="0" xfId="0" applyNumberFormat="1"/>
    <xf numFmtId="166" fontId="2" fillId="0" borderId="0" xfId="0" applyNumberFormat="1" applyFont="1"/>
    <xf numFmtId="0" fontId="2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 vertical="center" wrapText="1"/>
    </xf>
    <xf numFmtId="0" fontId="2" fillId="0" borderId="22" xfId="0" applyFont="1" applyBorder="1" applyAlignment="1">
      <alignment horizontal="center"/>
    </xf>
    <xf numFmtId="0" fontId="0" fillId="0" borderId="12" xfId="0" applyBorder="1" applyAlignment="1">
      <alignment horizontal="right"/>
    </xf>
    <xf numFmtId="0" fontId="0" fillId="0" borderId="13" xfId="0" applyBorder="1"/>
    <xf numFmtId="0" fontId="2" fillId="2" borderId="14" xfId="0" applyFont="1" applyFill="1" applyBorder="1"/>
    <xf numFmtId="43" fontId="2" fillId="0" borderId="0" xfId="1" applyFont="1"/>
    <xf numFmtId="168" fontId="0" fillId="0" borderId="0" xfId="1" applyNumberFormat="1" applyFont="1"/>
    <xf numFmtId="168" fontId="0" fillId="2" borderId="0" xfId="1" applyNumberFormat="1" applyFont="1" applyFill="1"/>
    <xf numFmtId="0" fontId="0" fillId="6" borderId="2" xfId="0" applyFill="1" applyBorder="1"/>
    <xf numFmtId="0" fontId="0" fillId="6" borderId="5" xfId="0" applyFill="1" applyBorder="1"/>
    <xf numFmtId="169" fontId="0" fillId="0" borderId="0" xfId="1" applyNumberFormat="1" applyFont="1"/>
    <xf numFmtId="0" fontId="5" fillId="6" borderId="18" xfId="0" applyFont="1" applyFill="1" applyBorder="1" applyAlignment="1">
      <alignment horizontal="center"/>
    </xf>
    <xf numFmtId="0" fontId="2" fillId="6" borderId="18" xfId="0" applyFont="1" applyFill="1" applyBorder="1" applyAlignment="1">
      <alignment horizontal="right"/>
    </xf>
    <xf numFmtId="43" fontId="0" fillId="0" borderId="18" xfId="1" applyFont="1" applyBorder="1"/>
    <xf numFmtId="0" fontId="2" fillId="7" borderId="19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43" fontId="2" fillId="7" borderId="20" xfId="1" applyFont="1" applyFill="1" applyBorder="1" applyAlignment="1">
      <alignment horizontal="center"/>
    </xf>
    <xf numFmtId="0" fontId="2" fillId="7" borderId="21" xfId="0" applyFont="1" applyFill="1" applyBorder="1" applyAlignment="1">
      <alignment horizontal="center"/>
    </xf>
    <xf numFmtId="168" fontId="2" fillId="2" borderId="0" xfId="1" applyNumberFormat="1" applyFont="1" applyFill="1"/>
    <xf numFmtId="0" fontId="2" fillId="6" borderId="18" xfId="0" applyFont="1" applyFill="1" applyBorder="1" applyAlignment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656168</xdr:colOff>
      <xdr:row>81</xdr:row>
      <xdr:rowOff>14816</xdr:rowOff>
    </xdr:from>
    <xdr:to>
      <xdr:col>4</xdr:col>
      <xdr:colOff>560917</xdr:colOff>
      <xdr:row>85</xdr:row>
      <xdr:rowOff>10583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6ACCEF3-0B2F-45F2-BB26-589AAD95247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4168" y="16281399"/>
          <a:ext cx="1661582" cy="81068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338667</xdr:colOff>
          <xdr:row>32</xdr:row>
          <xdr:rowOff>29633</xdr:rowOff>
        </xdr:from>
        <xdr:to>
          <xdr:col>6</xdr:col>
          <xdr:colOff>571500</xdr:colOff>
          <xdr:row>36</xdr:row>
          <xdr:rowOff>31750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989DB60A-53E0-4837-B0EE-0474B1A471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909637</xdr:colOff>
      <xdr:row>8</xdr:row>
      <xdr:rowOff>34395</xdr:rowOff>
    </xdr:from>
    <xdr:to>
      <xdr:col>4</xdr:col>
      <xdr:colOff>1217084</xdr:colOff>
      <xdr:row>11</xdr:row>
      <xdr:rowOff>116819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C9F38656-094E-4611-B254-24879B32A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7637" y="1579562"/>
          <a:ext cx="2064280" cy="7068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4E63B-5EDB-41F0-9656-32FFA9EAFB39}">
  <dimension ref="B4:O127"/>
  <sheetViews>
    <sheetView showGridLines="0" tabSelected="1" zoomScale="90" zoomScaleNormal="90" workbookViewId="0">
      <selection activeCell="A2" sqref="A2"/>
    </sheetView>
  </sheetViews>
  <sheetFormatPr baseColWidth="10" defaultRowHeight="15" x14ac:dyDescent="0.25"/>
  <cols>
    <col min="2" max="2" width="15.28515625" customWidth="1"/>
    <col min="3" max="3" width="14.85546875" customWidth="1"/>
    <col min="5" max="5" width="20.28515625" bestFit="1" customWidth="1"/>
    <col min="11" max="11" width="20.28515625" bestFit="1" customWidth="1"/>
    <col min="13" max="13" width="21" bestFit="1" customWidth="1"/>
  </cols>
  <sheetData>
    <row r="4" spans="2:15" ht="15.75" thickBot="1" x14ac:dyDescent="0.3">
      <c r="B4" t="s">
        <v>1</v>
      </c>
      <c r="D4" s="2" t="s">
        <v>2</v>
      </c>
      <c r="G4" t="s">
        <v>3</v>
      </c>
      <c r="I4" t="s">
        <v>2</v>
      </c>
      <c r="L4" t="s">
        <v>4</v>
      </c>
      <c r="N4" t="s">
        <v>2</v>
      </c>
    </row>
    <row r="5" spans="2:15" x14ac:dyDescent="0.25">
      <c r="B5" s="3" t="s">
        <v>5</v>
      </c>
      <c r="C5" s="4">
        <f>10/30</f>
        <v>0.33333333333333331</v>
      </c>
      <c r="D5" s="5">
        <v>2</v>
      </c>
      <c r="E5" s="6">
        <f>+D5/10</f>
        <v>0.2</v>
      </c>
      <c r="G5" s="3" t="s">
        <v>6</v>
      </c>
      <c r="H5" s="7">
        <v>12</v>
      </c>
      <c r="I5" s="78">
        <v>5</v>
      </c>
      <c r="J5" s="8">
        <f>+I5/H5</f>
        <v>0.41666666666666669</v>
      </c>
      <c r="L5" s="3" t="s">
        <v>7</v>
      </c>
      <c r="M5" s="7">
        <v>14</v>
      </c>
      <c r="N5" s="78">
        <v>6</v>
      </c>
      <c r="O5" s="8">
        <f>+N5/M5</f>
        <v>0.42857142857142855</v>
      </c>
    </row>
    <row r="6" spans="2:15" ht="15.75" thickBot="1" x14ac:dyDescent="0.3">
      <c r="B6" s="9" t="s">
        <v>8</v>
      </c>
      <c r="C6" s="10">
        <f>20/30</f>
        <v>0.66666666666666663</v>
      </c>
      <c r="D6" s="11">
        <v>13</v>
      </c>
      <c r="E6" s="12">
        <f>+D6/20</f>
        <v>0.65</v>
      </c>
      <c r="G6" s="9" t="s">
        <v>9</v>
      </c>
      <c r="H6" s="13">
        <v>18</v>
      </c>
      <c r="I6" s="79">
        <v>10</v>
      </c>
      <c r="J6" s="14">
        <f>+I6/H6</f>
        <v>0.55555555555555558</v>
      </c>
      <c r="L6" s="9" t="s">
        <v>10</v>
      </c>
      <c r="M6" s="13">
        <v>16</v>
      </c>
      <c r="N6" s="79">
        <v>9</v>
      </c>
      <c r="O6" s="14">
        <f>+N6/M6</f>
        <v>0.5625</v>
      </c>
    </row>
    <row r="7" spans="2:15" x14ac:dyDescent="0.25">
      <c r="B7" t="s">
        <v>11</v>
      </c>
      <c r="C7" s="1">
        <f>15/30</f>
        <v>0.5</v>
      </c>
      <c r="L7" s="15"/>
      <c r="M7" s="16"/>
    </row>
    <row r="10" spans="2:15" ht="19.5" x14ac:dyDescent="0.25">
      <c r="B10" s="17" t="s">
        <v>12</v>
      </c>
      <c r="G10" s="20" t="s">
        <v>57</v>
      </c>
    </row>
    <row r="12" spans="2:15" x14ac:dyDescent="0.25">
      <c r="B12" s="18"/>
      <c r="C12" s="19"/>
    </row>
    <row r="14" spans="2:15" ht="15.75" x14ac:dyDescent="0.25">
      <c r="C14" s="81" t="s">
        <v>0</v>
      </c>
      <c r="D14" s="82" t="s">
        <v>36</v>
      </c>
      <c r="E14" s="82" t="s">
        <v>13</v>
      </c>
      <c r="F14" s="65"/>
    </row>
    <row r="15" spans="2:15" ht="16.5" thickBot="1" x14ac:dyDescent="0.3">
      <c r="C15" s="21" t="s">
        <v>14</v>
      </c>
      <c r="D15" s="25">
        <v>0.2</v>
      </c>
      <c r="E15" s="80">
        <f>+D15*D15</f>
        <v>4.0000000000000008E-2</v>
      </c>
    </row>
    <row r="16" spans="2:15" ht="16.5" thickBot="1" x14ac:dyDescent="0.3">
      <c r="C16" s="21"/>
      <c r="D16" s="25"/>
      <c r="E16" s="80"/>
      <c r="F16" s="80">
        <f>+E15+E17</f>
        <v>0.46250000000000002</v>
      </c>
      <c r="G16" s="22">
        <f>1-F16</f>
        <v>0.53749999999999998</v>
      </c>
    </row>
    <row r="17" spans="3:15" ht="15.75" x14ac:dyDescent="0.25">
      <c r="C17" s="23" t="s">
        <v>15</v>
      </c>
      <c r="D17" s="25">
        <f>0.65</f>
        <v>0.65</v>
      </c>
      <c r="E17" s="80">
        <f>+D17*D17</f>
        <v>0.42250000000000004</v>
      </c>
      <c r="F17" s="80"/>
      <c r="G17" s="24"/>
    </row>
    <row r="18" spans="3:15" ht="15.75" x14ac:dyDescent="0.25">
      <c r="C18" s="21"/>
      <c r="E18" s="80"/>
      <c r="F18" s="80"/>
      <c r="G18" s="24"/>
    </row>
    <row r="19" spans="3:15" x14ac:dyDescent="0.25">
      <c r="E19" s="80"/>
      <c r="F19" s="80"/>
      <c r="G19" s="24"/>
    </row>
    <row r="20" spans="3:15" ht="15.75" x14ac:dyDescent="0.25">
      <c r="C20" s="81" t="s">
        <v>3</v>
      </c>
      <c r="D20" s="82" t="s">
        <v>36</v>
      </c>
      <c r="E20" s="82" t="s">
        <v>13</v>
      </c>
      <c r="F20" s="80"/>
      <c r="G20" s="24"/>
    </row>
    <row r="21" spans="3:15" x14ac:dyDescent="0.25">
      <c r="C21" t="s">
        <v>6</v>
      </c>
      <c r="D21" s="25">
        <f>+J5</f>
        <v>0.41666666666666669</v>
      </c>
      <c r="E21" s="80">
        <f>+D21*D21</f>
        <v>0.17361111111111113</v>
      </c>
      <c r="F21" s="80"/>
      <c r="G21" s="24"/>
      <c r="K21" s="25"/>
      <c r="N21" s="26"/>
    </row>
    <row r="22" spans="3:15" x14ac:dyDescent="0.25">
      <c r="D22" s="25"/>
      <c r="F22" s="80">
        <f>+E21+E23</f>
        <v>0.48225308641975317</v>
      </c>
      <c r="G22" s="27">
        <f>1-F22</f>
        <v>0.51774691358024683</v>
      </c>
      <c r="K22" s="25"/>
      <c r="N22" s="26"/>
    </row>
    <row r="23" spans="3:15" x14ac:dyDescent="0.25">
      <c r="C23" t="s">
        <v>9</v>
      </c>
      <c r="D23" s="26">
        <f>+J6</f>
        <v>0.55555555555555558</v>
      </c>
      <c r="E23" s="80">
        <f>+D23*D23</f>
        <v>0.30864197530864201</v>
      </c>
      <c r="F23" s="80"/>
      <c r="G23" s="24"/>
      <c r="M23" s="28"/>
    </row>
    <row r="24" spans="3:15" x14ac:dyDescent="0.25">
      <c r="D24" s="26"/>
      <c r="E24" s="80"/>
      <c r="F24" s="80"/>
      <c r="G24" s="24"/>
    </row>
    <row r="25" spans="3:15" x14ac:dyDescent="0.25">
      <c r="D25" s="26"/>
      <c r="E25" s="80"/>
      <c r="F25" s="80"/>
      <c r="G25" s="24"/>
    </row>
    <row r="26" spans="3:15" ht="15.75" x14ac:dyDescent="0.25">
      <c r="C26" s="81" t="s">
        <v>16</v>
      </c>
      <c r="D26" s="82" t="s">
        <v>36</v>
      </c>
      <c r="E26" s="82" t="s">
        <v>13</v>
      </c>
      <c r="F26" s="80"/>
      <c r="G26" s="24"/>
    </row>
    <row r="27" spans="3:15" x14ac:dyDescent="0.25">
      <c r="C27" t="s">
        <v>7</v>
      </c>
      <c r="D27" s="26">
        <f>+O5</f>
        <v>0.42857142857142855</v>
      </c>
      <c r="E27" s="80">
        <f>+D27*D27</f>
        <v>0.18367346938775508</v>
      </c>
      <c r="F27" s="80"/>
      <c r="G27" s="24"/>
      <c r="K27" s="26"/>
      <c r="M27" s="25"/>
    </row>
    <row r="28" spans="3:15" x14ac:dyDescent="0.25">
      <c r="D28" s="26"/>
      <c r="E28" s="80"/>
      <c r="F28" s="80">
        <f>+E27+E29</f>
        <v>0.50007971938775508</v>
      </c>
      <c r="G28" s="27">
        <f>1-F28</f>
        <v>0.49992028061224492</v>
      </c>
      <c r="K28" s="26"/>
    </row>
    <row r="29" spans="3:15" ht="15.75" thickBot="1" x14ac:dyDescent="0.3">
      <c r="C29" t="s">
        <v>10</v>
      </c>
      <c r="D29" s="26">
        <f>+O6</f>
        <v>0.5625</v>
      </c>
      <c r="E29" s="80">
        <f>+D29*D29</f>
        <v>0.31640625</v>
      </c>
      <c r="F29" s="80"/>
    </row>
    <row r="30" spans="3:15" ht="16.5" thickBot="1" x14ac:dyDescent="0.3">
      <c r="D30" s="26"/>
      <c r="E30" s="80"/>
      <c r="L30" s="29"/>
      <c r="M30" s="30"/>
      <c r="N30" s="31"/>
      <c r="O30" s="30"/>
    </row>
    <row r="31" spans="3:15" ht="16.5" thickBot="1" x14ac:dyDescent="0.3">
      <c r="L31" s="32"/>
      <c r="M31" s="32"/>
      <c r="N31" s="32"/>
      <c r="O31" s="32"/>
    </row>
    <row r="32" spans="3:15" ht="16.5" thickBot="1" x14ac:dyDescent="0.3">
      <c r="L32" s="32"/>
      <c r="M32" s="32"/>
      <c r="N32" s="32"/>
      <c r="O32" s="32"/>
    </row>
    <row r="33" spans="2:15" ht="20.25" thickBot="1" x14ac:dyDescent="0.3">
      <c r="B33" s="17" t="s">
        <v>17</v>
      </c>
      <c r="L33" s="33"/>
      <c r="M33" s="33"/>
      <c r="N33" s="33"/>
      <c r="O33" s="33"/>
    </row>
    <row r="34" spans="2:15" ht="16.5" thickBot="1" x14ac:dyDescent="0.3">
      <c r="L34" s="34"/>
      <c r="M34" s="34"/>
      <c r="N34" s="34"/>
      <c r="O34" s="34"/>
    </row>
    <row r="35" spans="2:15" ht="15.75" thickTop="1" x14ac:dyDescent="0.25"/>
    <row r="37" spans="2:15" ht="15.75" thickBot="1" x14ac:dyDescent="0.3"/>
    <row r="38" spans="2:15" ht="15.75" thickBot="1" x14ac:dyDescent="0.3">
      <c r="B38" s="35" t="s">
        <v>18</v>
      </c>
      <c r="C38" s="36" t="s">
        <v>19</v>
      </c>
      <c r="D38" s="37" t="s">
        <v>20</v>
      </c>
      <c r="E38" s="38"/>
      <c r="F38" s="39"/>
    </row>
    <row r="39" spans="2:15" ht="15.75" thickBot="1" x14ac:dyDescent="0.3">
      <c r="B39" s="35"/>
      <c r="C39" s="40"/>
      <c r="D39" s="41" t="s">
        <v>21</v>
      </c>
      <c r="E39" s="42" t="s">
        <v>22</v>
      </c>
      <c r="F39" s="43" t="s">
        <v>23</v>
      </c>
    </row>
    <row r="40" spans="2:15" x14ac:dyDescent="0.25">
      <c r="B40" s="35"/>
      <c r="C40" s="44" t="s">
        <v>14</v>
      </c>
      <c r="D40" s="45">
        <v>2</v>
      </c>
      <c r="E40" s="45">
        <v>8</v>
      </c>
      <c r="F40" s="46">
        <f>+D40+E40</f>
        <v>10</v>
      </c>
    </row>
    <row r="41" spans="2:15" ht="15.75" thickBot="1" x14ac:dyDescent="0.3">
      <c r="B41" s="35"/>
      <c r="C41" s="47" t="s">
        <v>15</v>
      </c>
      <c r="D41" s="45">
        <v>13</v>
      </c>
      <c r="E41" s="45">
        <v>7</v>
      </c>
      <c r="F41" s="46">
        <f>+D41+E41</f>
        <v>20</v>
      </c>
    </row>
    <row r="42" spans="2:15" x14ac:dyDescent="0.25">
      <c r="B42" s="35"/>
      <c r="C42" s="15" t="s">
        <v>23</v>
      </c>
      <c r="D42" s="46">
        <f>+D40+D41</f>
        <v>15</v>
      </c>
      <c r="E42" s="46">
        <f t="shared" ref="E42:F42" si="0">+E40+E41</f>
        <v>15</v>
      </c>
      <c r="F42" s="46">
        <f t="shared" si="0"/>
        <v>30</v>
      </c>
    </row>
    <row r="43" spans="2:15" ht="15.75" thickBot="1" x14ac:dyDescent="0.3"/>
    <row r="44" spans="2:15" ht="15.75" thickBot="1" x14ac:dyDescent="0.3">
      <c r="B44" s="48" t="s">
        <v>24</v>
      </c>
      <c r="C44" s="49" t="s">
        <v>19</v>
      </c>
      <c r="D44" s="50" t="s">
        <v>21</v>
      </c>
      <c r="E44" s="51" t="s">
        <v>22</v>
      </c>
      <c r="F44" s="52" t="s">
        <v>23</v>
      </c>
    </row>
    <row r="45" spans="2:15" x14ac:dyDescent="0.25">
      <c r="B45" s="48"/>
      <c r="C45" s="53" t="s">
        <v>14</v>
      </c>
      <c r="D45" s="54">
        <f>+D42*F40/$F$42</f>
        <v>5</v>
      </c>
      <c r="E45" s="54">
        <f>+E42*F40/F42</f>
        <v>5</v>
      </c>
      <c r="F45" s="54">
        <f>+D45+E45</f>
        <v>10</v>
      </c>
    </row>
    <row r="46" spans="2:15" ht="15.75" thickBot="1" x14ac:dyDescent="0.3">
      <c r="B46" s="48"/>
      <c r="C46" s="47" t="s">
        <v>15</v>
      </c>
      <c r="D46" s="54">
        <f>+D42*F41/F42</f>
        <v>10</v>
      </c>
      <c r="E46" s="54">
        <f>+E42*F41/F42</f>
        <v>10</v>
      </c>
      <c r="F46" s="45">
        <f>+D46+E46</f>
        <v>20</v>
      </c>
    </row>
    <row r="47" spans="2:15" ht="15.75" thickBot="1" x14ac:dyDescent="0.3"/>
    <row r="48" spans="2:15" ht="15.75" thickBot="1" x14ac:dyDescent="0.3">
      <c r="B48" s="48" t="s">
        <v>25</v>
      </c>
      <c r="C48" s="46" t="s">
        <v>19</v>
      </c>
      <c r="D48" s="50" t="s">
        <v>21</v>
      </c>
      <c r="E48" s="51" t="s">
        <v>22</v>
      </c>
    </row>
    <row r="49" spans="2:9" x14ac:dyDescent="0.25">
      <c r="B49" s="48"/>
      <c r="C49" s="55" t="s">
        <v>14</v>
      </c>
      <c r="D49" s="56">
        <f>POWER(D40-D45,2)/D45</f>
        <v>1.8</v>
      </c>
      <c r="E49" s="56">
        <f>POWER(E40-E45,2)/E45</f>
        <v>1.8</v>
      </c>
    </row>
    <row r="50" spans="2:9" x14ac:dyDescent="0.25">
      <c r="B50" s="48"/>
      <c r="C50" s="55" t="s">
        <v>15</v>
      </c>
      <c r="D50" s="56">
        <f>POWER(D41-D46,2)/D46</f>
        <v>0.9</v>
      </c>
      <c r="E50" s="56">
        <f>POWER(E41-E46,2)/E46</f>
        <v>0.9</v>
      </c>
      <c r="F50" s="57">
        <f>SUM(D49:E50)</f>
        <v>5.4</v>
      </c>
      <c r="H50" t="s">
        <v>26</v>
      </c>
      <c r="I50" s="58">
        <f>CHIDIST(F50,1)</f>
        <v>2.0136751550346336E-2</v>
      </c>
    </row>
    <row r="52" spans="2:9" ht="15.75" thickBot="1" x14ac:dyDescent="0.3"/>
    <row r="53" spans="2:9" ht="15.75" thickBot="1" x14ac:dyDescent="0.3">
      <c r="B53" s="35" t="s">
        <v>18</v>
      </c>
      <c r="C53" s="36" t="s">
        <v>3</v>
      </c>
      <c r="D53" s="37" t="s">
        <v>20</v>
      </c>
      <c r="E53" s="38"/>
      <c r="F53" s="39"/>
    </row>
    <row r="54" spans="2:9" ht="15.75" thickBot="1" x14ac:dyDescent="0.3">
      <c r="B54" s="35"/>
      <c r="C54" s="40" t="s">
        <v>3</v>
      </c>
      <c r="D54" s="41" t="s">
        <v>27</v>
      </c>
      <c r="E54" s="42" t="s">
        <v>28</v>
      </c>
      <c r="F54" s="43" t="s">
        <v>23</v>
      </c>
    </row>
    <row r="55" spans="2:9" x14ac:dyDescent="0.25">
      <c r="B55" s="35"/>
      <c r="C55" s="44" t="s">
        <v>6</v>
      </c>
      <c r="D55" s="45">
        <v>5</v>
      </c>
      <c r="E55" s="45">
        <v>7</v>
      </c>
      <c r="F55" s="46">
        <f>+D55+E55</f>
        <v>12</v>
      </c>
    </row>
    <row r="56" spans="2:9" ht="15.75" thickBot="1" x14ac:dyDescent="0.3">
      <c r="B56" s="35"/>
      <c r="C56" s="47" t="s">
        <v>9</v>
      </c>
      <c r="D56" s="45">
        <v>10</v>
      </c>
      <c r="E56" s="45">
        <v>8</v>
      </c>
      <c r="F56" s="46">
        <f>+D56+E56</f>
        <v>18</v>
      </c>
    </row>
    <row r="57" spans="2:9" x14ac:dyDescent="0.25">
      <c r="B57" s="35"/>
      <c r="C57" s="15" t="s">
        <v>23</v>
      </c>
      <c r="D57" s="46">
        <f>+D55+D56</f>
        <v>15</v>
      </c>
      <c r="E57" s="46">
        <f>+E55+E56</f>
        <v>15</v>
      </c>
      <c r="F57" s="46">
        <f>+F55+F56</f>
        <v>30</v>
      </c>
    </row>
    <row r="58" spans="2:9" ht="15.75" thickBot="1" x14ac:dyDescent="0.3"/>
    <row r="59" spans="2:9" ht="15.75" thickBot="1" x14ac:dyDescent="0.3">
      <c r="B59" s="48" t="s">
        <v>24</v>
      </c>
      <c r="C59" s="59" t="s">
        <v>3</v>
      </c>
      <c r="D59" s="60" t="s">
        <v>27</v>
      </c>
      <c r="E59" s="60" t="s">
        <v>28</v>
      </c>
      <c r="F59" s="52" t="s">
        <v>23</v>
      </c>
    </row>
    <row r="60" spans="2:9" x14ac:dyDescent="0.25">
      <c r="B60" s="48"/>
      <c r="C60" s="44" t="s">
        <v>6</v>
      </c>
      <c r="D60" s="45">
        <f>D57*F55/F57</f>
        <v>6</v>
      </c>
      <c r="E60" s="45">
        <f>+E57*F55/F57</f>
        <v>6</v>
      </c>
      <c r="F60" s="45">
        <f>+D60+E60</f>
        <v>12</v>
      </c>
    </row>
    <row r="61" spans="2:9" ht="15.75" thickBot="1" x14ac:dyDescent="0.3">
      <c r="B61" s="48"/>
      <c r="C61" s="47" t="s">
        <v>9</v>
      </c>
      <c r="D61" s="45">
        <f>+D57*F56/F57</f>
        <v>9</v>
      </c>
      <c r="E61" s="45">
        <f>+E57*F56/F57</f>
        <v>9</v>
      </c>
      <c r="F61" s="45">
        <f>+D61+E61</f>
        <v>18</v>
      </c>
    </row>
    <row r="62" spans="2:9" ht="15.75" thickBot="1" x14ac:dyDescent="0.3"/>
    <row r="63" spans="2:9" ht="15.75" thickBot="1" x14ac:dyDescent="0.3">
      <c r="B63" s="48" t="s">
        <v>25</v>
      </c>
      <c r="C63" s="59" t="s">
        <v>3</v>
      </c>
      <c r="D63" s="60" t="s">
        <v>27</v>
      </c>
      <c r="E63" s="60" t="s">
        <v>28</v>
      </c>
      <c r="F63" s="61"/>
    </row>
    <row r="64" spans="2:9" x14ac:dyDescent="0.25">
      <c r="B64" s="48"/>
      <c r="C64" s="44" t="s">
        <v>6</v>
      </c>
      <c r="D64" s="83">
        <f>POWER(D55-D60,2)/D60</f>
        <v>0.16666666666666666</v>
      </c>
      <c r="E64" s="83">
        <f>POWER(E55-E60,2)/E60</f>
        <v>0.16666666666666666</v>
      </c>
      <c r="F64" s="45"/>
    </row>
    <row r="65" spans="2:14" ht="15.75" thickBot="1" x14ac:dyDescent="0.3">
      <c r="B65" s="48"/>
      <c r="C65" s="47" t="s">
        <v>9</v>
      </c>
      <c r="D65" s="83">
        <f>POWER(D56-D61,2)/D61</f>
        <v>0.1111111111111111</v>
      </c>
      <c r="E65" s="83">
        <f>POWER(E56-E61,2)/E61</f>
        <v>0.1111111111111111</v>
      </c>
      <c r="F65" s="62">
        <f>SUM(D64:E65)</f>
        <v>0.55555555555555558</v>
      </c>
      <c r="H65" t="s">
        <v>26</v>
      </c>
      <c r="I65" s="58">
        <f>CHIDIST(F65,1)</f>
        <v>0.45605654025025594</v>
      </c>
    </row>
    <row r="67" spans="2:14" ht="15.75" thickBot="1" x14ac:dyDescent="0.3"/>
    <row r="68" spans="2:14" ht="15.75" thickBot="1" x14ac:dyDescent="0.3">
      <c r="B68" s="35" t="s">
        <v>29</v>
      </c>
      <c r="C68" s="36" t="s">
        <v>16</v>
      </c>
      <c r="D68" s="37" t="s">
        <v>20</v>
      </c>
      <c r="E68" s="38"/>
      <c r="F68" s="39"/>
    </row>
    <row r="69" spans="2:14" ht="15.75" thickBot="1" x14ac:dyDescent="0.3">
      <c r="B69" s="35"/>
      <c r="C69" s="40" t="s">
        <v>16</v>
      </c>
      <c r="D69" s="41" t="s">
        <v>27</v>
      </c>
      <c r="E69" s="42" t="s">
        <v>28</v>
      </c>
      <c r="F69" s="43" t="s">
        <v>23</v>
      </c>
    </row>
    <row r="70" spans="2:14" x14ac:dyDescent="0.25">
      <c r="B70" s="35"/>
      <c r="C70" s="63" t="s">
        <v>7</v>
      </c>
      <c r="D70" s="45">
        <v>6</v>
      </c>
      <c r="E70" s="45">
        <v>8</v>
      </c>
      <c r="F70" s="46">
        <f>+D70+E70</f>
        <v>14</v>
      </c>
    </row>
    <row r="71" spans="2:14" ht="15.75" thickBot="1" x14ac:dyDescent="0.3">
      <c r="B71" s="35"/>
      <c r="C71" s="64" t="s">
        <v>10</v>
      </c>
      <c r="D71" s="45">
        <v>9</v>
      </c>
      <c r="E71" s="45">
        <v>7</v>
      </c>
      <c r="F71" s="46">
        <f>+D71+E71</f>
        <v>16</v>
      </c>
    </row>
    <row r="72" spans="2:14" x14ac:dyDescent="0.25">
      <c r="B72" s="35"/>
      <c r="C72" s="65" t="s">
        <v>23</v>
      </c>
      <c r="D72" s="46">
        <f>+D70+D71</f>
        <v>15</v>
      </c>
      <c r="E72" s="46">
        <f>+E70+E71</f>
        <v>15</v>
      </c>
      <c r="F72" s="46">
        <f>+F70+F71</f>
        <v>30</v>
      </c>
    </row>
    <row r="73" spans="2:14" ht="15.75" thickBot="1" x14ac:dyDescent="0.3">
      <c r="L73" s="66"/>
      <c r="M73" s="66"/>
      <c r="N73" s="67"/>
    </row>
    <row r="74" spans="2:14" ht="15.75" thickBot="1" x14ac:dyDescent="0.3">
      <c r="B74" s="48" t="s">
        <v>24</v>
      </c>
      <c r="C74" s="68" t="s">
        <v>16</v>
      </c>
      <c r="D74" s="60" t="s">
        <v>27</v>
      </c>
      <c r="E74" s="60" t="s">
        <v>28</v>
      </c>
      <c r="F74" s="52" t="s">
        <v>23</v>
      </c>
      <c r="L74" s="66"/>
      <c r="M74" s="66"/>
      <c r="N74" s="67"/>
    </row>
    <row r="75" spans="2:14" x14ac:dyDescent="0.25">
      <c r="B75" s="48"/>
      <c r="C75" s="63" t="s">
        <v>7</v>
      </c>
      <c r="D75" s="45">
        <f>+D72*F70/$F$42</f>
        <v>7</v>
      </c>
      <c r="E75" s="45">
        <f>+E72*F70/30</f>
        <v>7</v>
      </c>
      <c r="F75" s="45">
        <f>+D75+E75</f>
        <v>14</v>
      </c>
      <c r="L75" s="66"/>
      <c r="M75" s="66"/>
      <c r="N75" s="67"/>
    </row>
    <row r="76" spans="2:14" ht="15.75" thickBot="1" x14ac:dyDescent="0.3">
      <c r="B76" s="48"/>
      <c r="C76" s="64" t="s">
        <v>10</v>
      </c>
      <c r="D76" s="45">
        <f>+D72*F71/30</f>
        <v>8</v>
      </c>
      <c r="E76" s="45">
        <f>+E72*F71/30</f>
        <v>8</v>
      </c>
      <c r="F76" s="45">
        <f>+D76+E76</f>
        <v>16</v>
      </c>
      <c r="L76" s="66"/>
      <c r="M76" s="66"/>
      <c r="N76" s="67"/>
    </row>
    <row r="77" spans="2:14" ht="15.75" thickBot="1" x14ac:dyDescent="0.3">
      <c r="C77" s="69"/>
      <c r="L77" s="66"/>
      <c r="M77" s="66"/>
      <c r="N77" s="67"/>
    </row>
    <row r="78" spans="2:14" ht="15.75" thickBot="1" x14ac:dyDescent="0.3">
      <c r="B78" s="48" t="s">
        <v>25</v>
      </c>
      <c r="C78" s="68" t="s">
        <v>16</v>
      </c>
      <c r="D78" s="60" t="s">
        <v>27</v>
      </c>
      <c r="E78" s="60" t="s">
        <v>28</v>
      </c>
      <c r="F78" s="61"/>
      <c r="L78" s="66"/>
      <c r="M78" s="66"/>
      <c r="N78" s="67"/>
    </row>
    <row r="79" spans="2:14" x14ac:dyDescent="0.25">
      <c r="B79" s="48"/>
      <c r="C79" s="63" t="s">
        <v>7</v>
      </c>
      <c r="D79" s="83">
        <f>POWER(D70-D75,2)/D75</f>
        <v>0.14285714285714285</v>
      </c>
      <c r="E79" s="83">
        <f>POWER(E70-E75,2)/E75</f>
        <v>0.14285714285714285</v>
      </c>
      <c r="F79" s="45"/>
      <c r="L79" s="66"/>
      <c r="M79" s="66"/>
      <c r="N79" s="67"/>
    </row>
    <row r="80" spans="2:14" ht="15.75" thickBot="1" x14ac:dyDescent="0.3">
      <c r="B80" s="48"/>
      <c r="C80" s="64" t="s">
        <v>10</v>
      </c>
      <c r="D80" s="83">
        <f>POWER(D71-D76,2)/D76</f>
        <v>0.125</v>
      </c>
      <c r="E80" s="83">
        <f>POWER(E71-E76,2)/E76</f>
        <v>0.125</v>
      </c>
      <c r="F80" s="62">
        <f>SUM(D79:E80)</f>
        <v>0.5357142857142857</v>
      </c>
      <c r="H80" t="s">
        <v>26</v>
      </c>
      <c r="I80" s="58">
        <f>CHIDIST(F80,1)</f>
        <v>0.46421431277103137</v>
      </c>
      <c r="L80" s="66"/>
      <c r="M80" s="66"/>
      <c r="N80" s="67"/>
    </row>
    <row r="81" spans="2:14" x14ac:dyDescent="0.25">
      <c r="L81" s="66"/>
      <c r="M81" s="66"/>
      <c r="N81" s="67"/>
    </row>
    <row r="82" spans="2:14" x14ac:dyDescent="0.25">
      <c r="L82" s="66"/>
      <c r="M82" s="66"/>
      <c r="N82" s="67"/>
    </row>
    <row r="83" spans="2:14" ht="19.5" customHeight="1" x14ac:dyDescent="0.25">
      <c r="B83" s="17" t="s">
        <v>30</v>
      </c>
      <c r="F83" s="70" t="s">
        <v>31</v>
      </c>
      <c r="G83" s="70"/>
      <c r="H83" s="70"/>
      <c r="I83" s="70"/>
      <c r="J83" s="70"/>
      <c r="K83" s="70"/>
      <c r="L83" s="70"/>
      <c r="M83" s="70"/>
      <c r="N83" s="67"/>
    </row>
    <row r="84" spans="2:14" ht="15" customHeight="1" x14ac:dyDescent="0.25">
      <c r="F84" s="70"/>
      <c r="G84" s="70"/>
      <c r="H84" s="70"/>
      <c r="I84" s="70"/>
      <c r="J84" s="70"/>
      <c r="K84" s="70"/>
      <c r="L84" s="70"/>
      <c r="M84" s="70"/>
      <c r="N84" s="67"/>
    </row>
    <row r="85" spans="2:14" ht="15" customHeight="1" x14ac:dyDescent="0.25">
      <c r="F85" s="70"/>
      <c r="G85" s="70"/>
      <c r="H85" s="70"/>
      <c r="I85" s="70"/>
      <c r="J85" s="70"/>
      <c r="K85" s="70"/>
      <c r="L85" s="70"/>
      <c r="M85" s="70"/>
      <c r="N85" s="67"/>
    </row>
    <row r="86" spans="2:14" x14ac:dyDescent="0.25">
      <c r="L86" s="66"/>
      <c r="M86" s="66"/>
      <c r="N86" s="67"/>
    </row>
    <row r="87" spans="2:14" x14ac:dyDescent="0.25">
      <c r="E87" s="25"/>
      <c r="L87" s="66"/>
      <c r="M87" s="66"/>
      <c r="N87" s="67"/>
    </row>
    <row r="88" spans="2:14" ht="15.75" thickBot="1" x14ac:dyDescent="0.3">
      <c r="E88" s="25"/>
      <c r="I88" s="65" t="s">
        <v>32</v>
      </c>
      <c r="J88" s="65" t="s">
        <v>33</v>
      </c>
      <c r="L88" s="66"/>
      <c r="M88" s="66"/>
      <c r="N88" s="67"/>
    </row>
    <row r="89" spans="2:14" ht="15.75" thickBot="1" x14ac:dyDescent="0.3">
      <c r="C89" s="84" t="s">
        <v>34</v>
      </c>
      <c r="D89" s="85" t="s">
        <v>35</v>
      </c>
      <c r="E89" s="86" t="s">
        <v>36</v>
      </c>
      <c r="F89" s="85" t="s">
        <v>37</v>
      </c>
      <c r="G89" s="87" t="s">
        <v>38</v>
      </c>
      <c r="L89" s="66"/>
      <c r="M89" s="66"/>
      <c r="N89" s="67"/>
    </row>
    <row r="90" spans="2:14" x14ac:dyDescent="0.25">
      <c r="C90" t="s">
        <v>39</v>
      </c>
      <c r="D90">
        <v>10</v>
      </c>
      <c r="E90" s="25">
        <f>+D90/30</f>
        <v>0.33333333333333331</v>
      </c>
      <c r="F90">
        <f>LOG(E90,2)</f>
        <v>-1.5849625007211563</v>
      </c>
      <c r="G90">
        <f>+E90*F90</f>
        <v>-0.52832083357371873</v>
      </c>
      <c r="L90" s="66"/>
      <c r="M90" s="66"/>
      <c r="N90" s="67"/>
    </row>
    <row r="91" spans="2:14" ht="15.75" thickBot="1" x14ac:dyDescent="0.3">
      <c r="C91" t="s">
        <v>40</v>
      </c>
      <c r="D91">
        <v>20</v>
      </c>
      <c r="E91" s="25">
        <f>+D91/30</f>
        <v>0.66666666666666663</v>
      </c>
      <c r="F91">
        <f>LOG(E91,2)</f>
        <v>-0.5849625007211563</v>
      </c>
      <c r="G91">
        <f>+E91*F91</f>
        <v>-0.38997500048077083</v>
      </c>
      <c r="I91" s="76"/>
      <c r="L91" s="66"/>
      <c r="M91" s="66"/>
      <c r="N91" s="67"/>
    </row>
    <row r="92" spans="2:14" ht="15.75" thickBot="1" x14ac:dyDescent="0.3">
      <c r="C92" s="72" t="s">
        <v>41</v>
      </c>
      <c r="D92" s="73">
        <f>SUM(D90:D91)</f>
        <v>30</v>
      </c>
      <c r="E92" s="73">
        <f>SUM(E90:E91)</f>
        <v>1</v>
      </c>
      <c r="F92" s="73"/>
      <c r="G92" s="74">
        <f>SUM(G90:G91)</f>
        <v>-0.91829583405448956</v>
      </c>
      <c r="I92" s="76">
        <f>G92/$F$112</f>
        <v>0.91829583405448956</v>
      </c>
      <c r="J92" s="88">
        <f>1-I92</f>
        <v>8.1704165945510443E-2</v>
      </c>
      <c r="L92" s="66"/>
      <c r="M92" s="66"/>
      <c r="N92" s="67"/>
    </row>
    <row r="93" spans="2:14" x14ac:dyDescent="0.25">
      <c r="E93" s="25"/>
      <c r="I93" s="76"/>
      <c r="J93" s="76"/>
      <c r="L93" s="66"/>
      <c r="M93" s="66"/>
      <c r="N93" s="67"/>
    </row>
    <row r="94" spans="2:14" ht="15.75" thickBot="1" x14ac:dyDescent="0.3">
      <c r="E94" s="25"/>
      <c r="I94" s="76"/>
      <c r="J94" s="76"/>
      <c r="L94" s="66"/>
      <c r="M94" s="66"/>
      <c r="N94" s="67"/>
    </row>
    <row r="95" spans="2:14" ht="15.75" thickBot="1" x14ac:dyDescent="0.3">
      <c r="C95" s="84" t="s">
        <v>42</v>
      </c>
      <c r="D95" s="85" t="s">
        <v>35</v>
      </c>
      <c r="E95" s="86" t="s">
        <v>36</v>
      </c>
      <c r="F95" s="85" t="s">
        <v>37</v>
      </c>
      <c r="G95" s="87" t="s">
        <v>38</v>
      </c>
      <c r="I95" s="76"/>
      <c r="J95" s="76"/>
      <c r="L95" s="66"/>
      <c r="M95" s="66"/>
      <c r="N95" s="67"/>
    </row>
    <row r="96" spans="2:14" x14ac:dyDescent="0.25">
      <c r="C96" t="s">
        <v>6</v>
      </c>
      <c r="D96">
        <v>12</v>
      </c>
      <c r="E96" s="25">
        <f>+D96/30</f>
        <v>0.4</v>
      </c>
      <c r="F96">
        <f>LOG(E96,2)</f>
        <v>-1.3219280948873622</v>
      </c>
      <c r="G96">
        <f>+E96*F96</f>
        <v>-0.52877123795494485</v>
      </c>
      <c r="I96" s="76"/>
      <c r="J96" s="76"/>
      <c r="L96" s="66"/>
      <c r="M96" s="66"/>
      <c r="N96" s="67"/>
    </row>
    <row r="97" spans="3:14" ht="15.75" thickBot="1" x14ac:dyDescent="0.3">
      <c r="C97" t="s">
        <v>9</v>
      </c>
      <c r="D97">
        <v>18</v>
      </c>
      <c r="E97" s="25">
        <f>+D97/30</f>
        <v>0.6</v>
      </c>
      <c r="F97">
        <f>LOG(E97,2)</f>
        <v>-0.73696559416620622</v>
      </c>
      <c r="G97">
        <f>+E97*F97</f>
        <v>-0.44217935649972373</v>
      </c>
      <c r="I97" s="76"/>
      <c r="J97" s="76"/>
      <c r="L97" s="66"/>
      <c r="M97" s="66"/>
      <c r="N97" s="67"/>
    </row>
    <row r="98" spans="3:14" ht="15.75" thickBot="1" x14ac:dyDescent="0.3">
      <c r="C98" s="72" t="s">
        <v>41</v>
      </c>
      <c r="D98" s="73">
        <f>SUM(D96:D97)</f>
        <v>30</v>
      </c>
      <c r="E98" s="73">
        <f>SUM(E96:E97)</f>
        <v>1</v>
      </c>
      <c r="F98" s="73"/>
      <c r="G98" s="74">
        <f>SUM(G96:G97)</f>
        <v>-0.97095059445466858</v>
      </c>
      <c r="I98" s="76">
        <f>G98/$F$112</f>
        <v>0.97095059445466858</v>
      </c>
      <c r="J98" s="76">
        <f>1-I98</f>
        <v>2.9049405545331419E-2</v>
      </c>
      <c r="L98" s="66"/>
      <c r="M98" s="66"/>
      <c r="N98" s="67"/>
    </row>
    <row r="99" spans="3:14" x14ac:dyDescent="0.25">
      <c r="E99" s="25"/>
      <c r="I99" s="76"/>
      <c r="J99" s="76"/>
      <c r="L99" s="66"/>
      <c r="M99" s="66"/>
      <c r="N99" s="67"/>
    </row>
    <row r="100" spans="3:14" ht="15.75" thickBot="1" x14ac:dyDescent="0.3">
      <c r="E100" s="25"/>
      <c r="I100" s="76"/>
      <c r="J100" s="76"/>
      <c r="L100" s="66"/>
      <c r="M100" s="66"/>
      <c r="N100" s="67"/>
    </row>
    <row r="101" spans="3:14" ht="15.75" thickBot="1" x14ac:dyDescent="0.3">
      <c r="C101" s="84" t="s">
        <v>16</v>
      </c>
      <c r="D101" s="85" t="s">
        <v>35</v>
      </c>
      <c r="E101" s="86" t="s">
        <v>36</v>
      </c>
      <c r="F101" s="85" t="s">
        <v>37</v>
      </c>
      <c r="G101" s="87" t="s">
        <v>38</v>
      </c>
      <c r="I101" s="76"/>
      <c r="J101" s="76"/>
      <c r="L101" s="66"/>
      <c r="M101" s="66"/>
      <c r="N101" s="67"/>
    </row>
    <row r="102" spans="3:14" x14ac:dyDescent="0.25">
      <c r="C102" s="65" t="s">
        <v>7</v>
      </c>
      <c r="D102">
        <v>14</v>
      </c>
      <c r="E102" s="25">
        <f>+D102/30</f>
        <v>0.46666666666666667</v>
      </c>
      <c r="F102">
        <f>LOG(E102,2)</f>
        <v>-1.0995356735509143</v>
      </c>
      <c r="G102">
        <f>+E102*F102</f>
        <v>-0.51311664765709331</v>
      </c>
      <c r="I102" s="76"/>
      <c r="J102" s="76"/>
      <c r="L102" s="66"/>
      <c r="M102" s="66"/>
      <c r="N102" s="67"/>
    </row>
    <row r="103" spans="3:14" ht="15.75" thickBot="1" x14ac:dyDescent="0.3">
      <c r="C103" s="71" t="s">
        <v>10</v>
      </c>
      <c r="D103">
        <v>16</v>
      </c>
      <c r="E103" s="25">
        <f>+D103/30</f>
        <v>0.53333333333333333</v>
      </c>
      <c r="F103">
        <f>LOG(E103,2)</f>
        <v>-0.9068905956085187</v>
      </c>
      <c r="G103">
        <f>+E103*F103</f>
        <v>-0.48367498432454331</v>
      </c>
      <c r="I103" s="76"/>
      <c r="J103" s="76"/>
      <c r="L103" s="66"/>
      <c r="M103" s="66"/>
      <c r="N103" s="67"/>
    </row>
    <row r="104" spans="3:14" ht="15.75" thickBot="1" x14ac:dyDescent="0.3">
      <c r="C104" s="72" t="s">
        <v>41</v>
      </c>
      <c r="D104" s="73">
        <f>SUM(D102:D103)</f>
        <v>30</v>
      </c>
      <c r="E104" s="73">
        <f>SUM(E102:E103)</f>
        <v>1</v>
      </c>
      <c r="F104" s="73"/>
      <c r="G104" s="74">
        <f>SUM(G102:G103)</f>
        <v>-0.99679163198163656</v>
      </c>
      <c r="I104" s="76">
        <f>G104/$F$112</f>
        <v>0.99679163198163656</v>
      </c>
      <c r="J104" s="76">
        <f>1-I104</f>
        <v>3.2083680183634389E-3</v>
      </c>
      <c r="L104" s="66"/>
      <c r="M104" s="66"/>
      <c r="N104" s="67"/>
    </row>
    <row r="105" spans="3:14" x14ac:dyDescent="0.25">
      <c r="E105" s="25"/>
      <c r="L105" s="66"/>
      <c r="M105" s="66"/>
      <c r="N105" s="67"/>
    </row>
    <row r="106" spans="3:14" ht="15.75" thickBot="1" x14ac:dyDescent="0.3">
      <c r="E106" s="25"/>
      <c r="L106" s="66"/>
      <c r="M106" s="66"/>
      <c r="N106" s="67"/>
    </row>
    <row r="107" spans="3:14" ht="15.75" thickBot="1" x14ac:dyDescent="0.3">
      <c r="C107" s="84" t="s">
        <v>43</v>
      </c>
      <c r="D107" s="85" t="s">
        <v>35</v>
      </c>
      <c r="E107" s="86" t="s">
        <v>36</v>
      </c>
      <c r="F107" s="85" t="s">
        <v>37</v>
      </c>
      <c r="G107" s="87" t="s">
        <v>38</v>
      </c>
      <c r="L107" s="66"/>
      <c r="M107" s="66"/>
      <c r="N107" s="67"/>
    </row>
    <row r="108" spans="3:14" x14ac:dyDescent="0.25">
      <c r="C108" s="69">
        <v>1</v>
      </c>
      <c r="D108">
        <v>15</v>
      </c>
      <c r="E108" s="25">
        <f>+D108/30</f>
        <v>0.5</v>
      </c>
      <c r="F108">
        <f>LOG(E108,2)</f>
        <v>-1</v>
      </c>
      <c r="G108">
        <f>+E108*F108</f>
        <v>-0.5</v>
      </c>
      <c r="L108" s="66"/>
      <c r="M108" s="66"/>
      <c r="N108" s="67"/>
    </row>
    <row r="109" spans="3:14" ht="15.75" thickBot="1" x14ac:dyDescent="0.3">
      <c r="C109" s="71">
        <v>2</v>
      </c>
      <c r="D109">
        <v>15</v>
      </c>
      <c r="E109" s="25">
        <f>+D109/30</f>
        <v>0.5</v>
      </c>
      <c r="F109">
        <f>LOG(E109,2)</f>
        <v>-1</v>
      </c>
      <c r="G109">
        <f>+E109*F109</f>
        <v>-0.5</v>
      </c>
      <c r="L109" s="66"/>
      <c r="M109" s="66"/>
      <c r="N109" s="67"/>
    </row>
    <row r="110" spans="3:14" ht="15.75" thickBot="1" x14ac:dyDescent="0.3">
      <c r="C110" s="72" t="s">
        <v>41</v>
      </c>
      <c r="D110" s="73">
        <f>SUM(D108:D109)</f>
        <v>30</v>
      </c>
      <c r="E110" s="73">
        <f>SUM(E108:E109)</f>
        <v>1</v>
      </c>
      <c r="F110" s="73"/>
      <c r="G110" s="74">
        <f>SUM(G108:G109)</f>
        <v>-1</v>
      </c>
      <c r="L110" s="66"/>
      <c r="M110" s="66"/>
      <c r="N110" s="67"/>
    </row>
    <row r="111" spans="3:14" x14ac:dyDescent="0.25">
      <c r="E111" s="25"/>
      <c r="L111" s="66"/>
      <c r="M111" s="66"/>
      <c r="N111" s="67"/>
    </row>
    <row r="112" spans="3:14" x14ac:dyDescent="0.25">
      <c r="E112" s="75" t="s">
        <v>44</v>
      </c>
      <c r="F112" s="15">
        <v>-1</v>
      </c>
      <c r="L112" s="66"/>
      <c r="M112" s="66"/>
      <c r="N112" s="67"/>
    </row>
    <row r="113" spans="2:14" x14ac:dyDescent="0.25">
      <c r="C113" t="s">
        <v>45</v>
      </c>
      <c r="E113" s="25"/>
      <c r="L113" s="66"/>
      <c r="M113" s="66"/>
      <c r="N113" s="67"/>
    </row>
    <row r="114" spans="2:14" x14ac:dyDescent="0.25">
      <c r="C114" t="s">
        <v>46</v>
      </c>
      <c r="L114" s="66"/>
      <c r="M114" s="66"/>
      <c r="N114" s="67"/>
    </row>
    <row r="115" spans="2:14" x14ac:dyDescent="0.25">
      <c r="L115" s="66"/>
      <c r="M115" s="66"/>
      <c r="N115" s="67"/>
    </row>
    <row r="118" spans="2:14" ht="19.5" x14ac:dyDescent="0.25">
      <c r="B118" s="17" t="s">
        <v>47</v>
      </c>
      <c r="C118" s="18"/>
      <c r="D118" s="89" t="s">
        <v>48</v>
      </c>
      <c r="E118" s="89" t="s">
        <v>49</v>
      </c>
      <c r="F118" s="89" t="s">
        <v>50</v>
      </c>
      <c r="G118" s="89" t="s">
        <v>51</v>
      </c>
    </row>
    <row r="119" spans="2:14" x14ac:dyDescent="0.25">
      <c r="C119" t="s">
        <v>52</v>
      </c>
      <c r="D119">
        <v>30</v>
      </c>
      <c r="E119">
        <v>15</v>
      </c>
      <c r="F119" s="76">
        <f>+E119/D119</f>
        <v>0.5</v>
      </c>
      <c r="G119" s="76">
        <f>+F119*(1-F119)</f>
        <v>0.25</v>
      </c>
    </row>
    <row r="120" spans="2:14" x14ac:dyDescent="0.25">
      <c r="C120" t="s">
        <v>39</v>
      </c>
      <c r="D120">
        <v>10</v>
      </c>
      <c r="E120">
        <v>2</v>
      </c>
      <c r="F120" s="76">
        <f>+E120/D120</f>
        <v>0.2</v>
      </c>
      <c r="G120" s="77">
        <f>+F120*(1-F120)</f>
        <v>0.16000000000000003</v>
      </c>
    </row>
    <row r="121" spans="2:14" x14ac:dyDescent="0.25">
      <c r="C121" t="s">
        <v>40</v>
      </c>
      <c r="D121">
        <v>20</v>
      </c>
      <c r="E121">
        <v>13</v>
      </c>
      <c r="F121" s="76">
        <f>+E121/D121</f>
        <v>0.65</v>
      </c>
      <c r="G121" s="76">
        <f>+F121*(1-F121)</f>
        <v>0.22749999999999998</v>
      </c>
    </row>
    <row r="123" spans="2:14" x14ac:dyDescent="0.25">
      <c r="C123" t="s">
        <v>53</v>
      </c>
      <c r="D123">
        <v>12</v>
      </c>
      <c r="E123">
        <v>5</v>
      </c>
      <c r="F123" s="76">
        <f>+E123/D123</f>
        <v>0.41666666666666669</v>
      </c>
      <c r="G123" s="76">
        <f>+F123*(1-F123)</f>
        <v>0.24305555555555552</v>
      </c>
    </row>
    <row r="124" spans="2:14" x14ac:dyDescent="0.25">
      <c r="C124" t="s">
        <v>54</v>
      </c>
      <c r="D124">
        <v>18</v>
      </c>
      <c r="E124">
        <v>10</v>
      </c>
      <c r="F124" s="76">
        <f>+E124/D124</f>
        <v>0.55555555555555558</v>
      </c>
      <c r="G124" s="76">
        <f>+F124*(1-F124)</f>
        <v>0.24691358024691357</v>
      </c>
    </row>
    <row r="125" spans="2:14" x14ac:dyDescent="0.25">
      <c r="F125" s="76"/>
      <c r="G125" s="76"/>
    </row>
    <row r="126" spans="2:14" x14ac:dyDescent="0.25">
      <c r="C126" t="s">
        <v>55</v>
      </c>
      <c r="D126">
        <v>14</v>
      </c>
      <c r="E126">
        <v>6</v>
      </c>
      <c r="F126" s="76">
        <f>+E126/D126</f>
        <v>0.42857142857142855</v>
      </c>
      <c r="G126" s="76">
        <f>+F126*(1-F126)</f>
        <v>0.24489795918367344</v>
      </c>
    </row>
    <row r="127" spans="2:14" x14ac:dyDescent="0.25">
      <c r="C127" t="s">
        <v>56</v>
      </c>
      <c r="D127">
        <v>16</v>
      </c>
      <c r="E127">
        <v>9</v>
      </c>
      <c r="F127" s="76">
        <f>+E127/D127</f>
        <v>0.5625</v>
      </c>
      <c r="G127" s="76">
        <f>+F127*(1-F127)</f>
        <v>0.24609375</v>
      </c>
    </row>
  </sheetData>
  <mergeCells count="16">
    <mergeCell ref="B78:B80"/>
    <mergeCell ref="F83:M85"/>
    <mergeCell ref="B59:B61"/>
    <mergeCell ref="B63:B65"/>
    <mergeCell ref="B68:B72"/>
    <mergeCell ref="C68:C69"/>
    <mergeCell ref="D68:E68"/>
    <mergeCell ref="B74:B76"/>
    <mergeCell ref="B38:B42"/>
    <mergeCell ref="C38:C39"/>
    <mergeCell ref="D38:E38"/>
    <mergeCell ref="B44:B46"/>
    <mergeCell ref="B48:B50"/>
    <mergeCell ref="B53:B57"/>
    <mergeCell ref="C53:C54"/>
    <mergeCell ref="D53:E53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4</xdr:col>
                <xdr:colOff>342900</xdr:colOff>
                <xdr:row>32</xdr:row>
                <xdr:rowOff>28575</xdr:rowOff>
              </from>
              <to>
                <xdr:col>6</xdr:col>
                <xdr:colOff>571500</xdr:colOff>
                <xdr:row>36</xdr:row>
                <xdr:rowOff>28575</xdr:rowOff>
              </to>
            </anchor>
          </objectPr>
        </oleObject>
      </mc:Choice>
      <mc:Fallback>
        <oleObject progId="Equation.3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</dc:creator>
  <cp:lastModifiedBy>Susana</cp:lastModifiedBy>
  <dcterms:created xsi:type="dcterms:W3CDTF">2021-11-22T18:28:12Z</dcterms:created>
  <dcterms:modified xsi:type="dcterms:W3CDTF">2021-11-22T18:39:12Z</dcterms:modified>
</cp:coreProperties>
</file>