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n samuel\Google Drive\לימודים\מונחה עצמים\מטלות\מטלה 2\"/>
    </mc:Choice>
  </mc:AlternateContent>
  <bookViews>
    <workbookView xWindow="0" yWindow="0" windowWidth="20460" windowHeight="8805" firstSheet="1" activeTab="1" xr2:uid="{B499A1A7-E830-4E7B-91AA-BE38A33FE3C3}"/>
  </bookViews>
  <sheets>
    <sheet name="אלגוריתם 1" sheetId="1" r:id="rId1"/>
    <sheet name="אלגוריתם 2" sheetId="2" r:id="rId2"/>
    <sheet name="גיליון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  <c r="H15" i="2"/>
  <c r="E15" i="2"/>
  <c r="I15" i="2"/>
  <c r="C16" i="2"/>
  <c r="C17" i="2"/>
  <c r="C18" i="2"/>
  <c r="C19" i="2"/>
  <c r="C15" i="2"/>
  <c r="N22" i="2"/>
  <c r="M23" i="2" l="1"/>
  <c r="J28" i="2"/>
  <c r="N26" i="2"/>
  <c r="J25" i="2"/>
  <c r="J24" i="2"/>
  <c r="J23" i="2"/>
  <c r="J26" i="2" s="1"/>
  <c r="I23" i="2"/>
  <c r="N23" i="2"/>
  <c r="M24" i="2" s="1"/>
  <c r="N24" i="2"/>
  <c r="M25" i="2" s="1"/>
  <c r="N25" i="2"/>
  <c r="M15" i="2"/>
  <c r="L15" i="2" s="1"/>
  <c r="I25" i="2" l="1"/>
  <c r="L25" i="2" s="1"/>
  <c r="K23" i="2"/>
  <c r="L23" i="2"/>
  <c r="I24" i="2"/>
  <c r="M19" i="2"/>
  <c r="L19" i="2" s="1"/>
  <c r="I19" i="2"/>
  <c r="H19" i="2" s="1"/>
  <c r="E19" i="2"/>
  <c r="D19" i="2" s="1"/>
  <c r="M18" i="2"/>
  <c r="L18" i="2" s="1"/>
  <c r="I18" i="2"/>
  <c r="H18" i="2" s="1"/>
  <c r="E18" i="2"/>
  <c r="D18" i="2" s="1"/>
  <c r="M17" i="2"/>
  <c r="L17" i="2" s="1"/>
  <c r="I17" i="2"/>
  <c r="H17" i="2" s="1"/>
  <c r="E17" i="2"/>
  <c r="D17" i="2" s="1"/>
  <c r="M16" i="2"/>
  <c r="L16" i="2" s="1"/>
  <c r="I16" i="2"/>
  <c r="H16" i="2" s="1"/>
  <c r="E16" i="2"/>
  <c r="D16" i="2" s="1"/>
  <c r="B11" i="1"/>
  <c r="E11" i="1" s="1"/>
  <c r="B12" i="1"/>
  <c r="C12" i="1" s="1"/>
  <c r="B10" i="1"/>
  <c r="C10" i="1" s="1"/>
  <c r="I26" i="2" l="1"/>
  <c r="K25" i="2"/>
  <c r="C35" i="2"/>
  <c r="K24" i="2"/>
  <c r="K26" i="2" s="1"/>
  <c r="K28" i="2" s="1"/>
  <c r="L24" i="2"/>
  <c r="L26" i="2"/>
  <c r="L28" i="2" s="1"/>
  <c r="C33" i="2"/>
  <c r="D33" i="2" s="1"/>
  <c r="C34" i="2"/>
  <c r="E33" i="2"/>
  <c r="E10" i="1"/>
  <c r="D10" i="1"/>
  <c r="E12" i="1"/>
  <c r="E15" i="1" s="1"/>
  <c r="D12" i="1"/>
  <c r="B15" i="1"/>
  <c r="D11" i="1"/>
  <c r="C11" i="1"/>
  <c r="C15" i="1" s="1"/>
  <c r="E16" i="1" l="1"/>
  <c r="C37" i="2"/>
  <c r="F33" i="2"/>
  <c r="E35" i="2"/>
  <c r="D35" i="2"/>
  <c r="F35" i="2"/>
  <c r="E34" i="2"/>
  <c r="D34" i="2"/>
  <c r="F34" i="2"/>
  <c r="E7" i="1"/>
  <c r="D15" i="1"/>
  <c r="D16" i="1" s="1"/>
  <c r="D7" i="1" s="1"/>
  <c r="C16" i="1"/>
  <c r="C7" i="1" s="1"/>
  <c r="F37" i="2" l="1"/>
  <c r="F38" i="2" s="1"/>
  <c r="F30" i="2" s="1"/>
  <c r="E37" i="2"/>
  <c r="E38" i="2" s="1"/>
  <c r="E30" i="2" s="1"/>
  <c r="D37" i="2"/>
  <c r="D38" i="2" s="1"/>
  <c r="D30" i="2" s="1"/>
</calcChain>
</file>

<file path=xl/sharedStrings.xml><?xml version="1.0" encoding="utf-8"?>
<sst xmlns="http://schemas.openxmlformats.org/spreadsheetml/2006/main" count="140" uniqueCount="73">
  <si>
    <t>Lat</t>
  </si>
  <si>
    <t>Lon</t>
  </si>
  <si>
    <t>Alt</t>
  </si>
  <si>
    <t>Sig</t>
  </si>
  <si>
    <t>weight</t>
  </si>
  <si>
    <t>wAlt</t>
  </si>
  <si>
    <t>wLom</t>
  </si>
  <si>
    <t>wLat</t>
  </si>
  <si>
    <t>sum</t>
  </si>
  <si>
    <t>w-sum</t>
  </si>
  <si>
    <t>w-center</t>
  </si>
  <si>
    <t>Input</t>
  </si>
  <si>
    <t>sig1</t>
  </si>
  <si>
    <t>sig2</t>
  </si>
  <si>
    <t>sig3</t>
  </si>
  <si>
    <t>Data1</t>
  </si>
  <si>
    <t>Data2</t>
  </si>
  <si>
    <t>Data3</t>
  </si>
  <si>
    <t>Data4</t>
  </si>
  <si>
    <t>Data5</t>
  </si>
  <si>
    <t>w1</t>
  </si>
  <si>
    <t>power</t>
  </si>
  <si>
    <t>norm</t>
  </si>
  <si>
    <t>w2</t>
  </si>
  <si>
    <t>w3</t>
  </si>
  <si>
    <t>sig diff</t>
  </si>
  <si>
    <t>min diff</t>
  </si>
  <si>
    <t>no signal</t>
  </si>
  <si>
    <t>diff no sig</t>
  </si>
  <si>
    <t>pi</t>
  </si>
  <si>
    <t>diff1</t>
  </si>
  <si>
    <t>diff2</t>
  </si>
  <si>
    <t>diff3</t>
  </si>
  <si>
    <t>Parameters</t>
  </si>
  <si>
    <t>Value</t>
  </si>
  <si>
    <t>sin1</t>
  </si>
  <si>
    <t>sin2</t>
  </si>
  <si>
    <t>sin3</t>
  </si>
  <si>
    <t>sin4</t>
  </si>
  <si>
    <t>sin5</t>
  </si>
  <si>
    <t>Date</t>
  </si>
  <si>
    <t>Time</t>
  </si>
  <si>
    <t>ID</t>
  </si>
  <si>
    <t>SSID1</t>
  </si>
  <si>
    <t>MAC1</t>
  </si>
  <si>
    <t>Frequncy1</t>
  </si>
  <si>
    <t>Signal1</t>
  </si>
  <si>
    <t>אלגוריתם 1</t>
  </si>
  <si>
    <t>ONEPLUS A3003_28_171012</t>
  </si>
  <si>
    <t>DIRECT-35-HP DeskJet 3830 series</t>
  </si>
  <si>
    <t>98:e7:f4:c6:4b:37</t>
  </si>
  <si>
    <t>98:e7:f4:c6:4b:38</t>
  </si>
  <si>
    <t>98:e7:f4:c6:4b:39</t>
  </si>
  <si>
    <t>98:e7:f4:c6:4b:40</t>
  </si>
  <si>
    <t>98:e7:f4:c6:4b:41</t>
  </si>
  <si>
    <t>98:e7:f4:c6:4b:42</t>
  </si>
  <si>
    <t>98:e7:f4:c6:4b:43</t>
  </si>
  <si>
    <t>98:e7:f4:c6:4b:44</t>
  </si>
  <si>
    <t>98:e7:f4:c6:4b:45</t>
  </si>
  <si>
    <t>98:e7:f4:c6:4b:46</t>
  </si>
  <si>
    <t>98:e7:f4:c6:4b:47</t>
  </si>
  <si>
    <t>98:e7:f4:c6:4b:48</t>
  </si>
  <si>
    <t>98:e7:f4:c6:4b:49</t>
  </si>
  <si>
    <t>98:e7:f4:c6:4b:50</t>
  </si>
  <si>
    <t>98:e7:f4:c6:4b:51</t>
  </si>
  <si>
    <t>98:e7:f4:c6:4b:52</t>
  </si>
  <si>
    <t>אלגוריתם 2</t>
  </si>
  <si>
    <t>tslila</t>
  </si>
  <si>
    <t>c4:3d:c7:5a:79:1c</t>
  </si>
  <si>
    <t>Lubelsky</t>
  </si>
  <si>
    <t>c0:4a:00:ba:e8:f6</t>
  </si>
  <si>
    <t>MAC2</t>
  </si>
  <si>
    <t>MAC3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</si>
</sst>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4" applyNumberFormat="0" applyAlignment="0" applyProtection="0"/>
    <xf numFmtId="0" fontId="10" fillId="10" borderId="5" applyNumberFormat="0" applyAlignment="0" applyProtection="0"/>
    <xf numFmtId="0" fontId="11" fillId="10" borderId="4" applyNumberFormat="0" applyAlignment="0" applyProtection="0"/>
    <xf numFmtId="0" fontId="12" fillId="0" borderId="6" applyNumberFormat="0" applyFill="0" applyAlignment="0" applyProtection="0"/>
    <xf numFmtId="0" fontId="13" fillId="11" borderId="7" applyNumberFormat="0" applyAlignment="0" applyProtection="0"/>
    <xf numFmtId="0" fontId="14" fillId="0" borderId="0" applyNumberFormat="0" applyFill="0" applyBorder="0" applyAlignment="0" applyProtection="0"/>
    <xf numFmtId="0" fontId="1" fillId="12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7" borderId="0" xfId="0" applyFill="1"/>
    <xf numFmtId="21" fontId="0" fillId="37" borderId="0" xfId="0" applyNumberFormat="1" applyFill="1"/>
    <xf numFmtId="14" fontId="0" fillId="37" borderId="0" xfId="0" applyNumberFormat="1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Weighted</a:t>
            </a:r>
            <a:r>
              <a:rPr lang="en-US" baseline="0"/>
              <a:t> Center Point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1D6-4808-909F-003442623240}"/>
              </c:ext>
            </c:extLst>
          </c:dPt>
          <c:xVal>
            <c:numRef>
              <c:f>'אלגוריתם 1'!$D$3:$D$7</c:f>
              <c:numCache>
                <c:formatCode>General</c:formatCode>
                <c:ptCount val="5"/>
                <c:pt idx="0">
                  <c:v>35.207999999999998</c:v>
                </c:pt>
                <c:pt idx="1">
                  <c:v>35.204999999999998</c:v>
                </c:pt>
                <c:pt idx="2">
                  <c:v>35.4</c:v>
                </c:pt>
                <c:pt idx="4">
                  <c:v>35.297526315789469</c:v>
                </c:pt>
              </c:numCache>
            </c:numRef>
          </c:xVal>
          <c:yVal>
            <c:numRef>
              <c:f>'אלגוריתם 1'!$E$3:$E$7</c:f>
              <c:numCache>
                <c:formatCode>General</c:formatCode>
                <c:ptCount val="5"/>
                <c:pt idx="0">
                  <c:v>32.103000000000002</c:v>
                </c:pt>
                <c:pt idx="1">
                  <c:v>32.104999999999997</c:v>
                </c:pt>
                <c:pt idx="2">
                  <c:v>32.119999999999997</c:v>
                </c:pt>
                <c:pt idx="4">
                  <c:v>32.111999999999995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B-4870-9192-77F814775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355864"/>
        <c:axId val="424355208"/>
      </c:scatterChart>
      <c:valAx>
        <c:axId val="424355864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24355208"/>
        <c:crosses val="autoZero"/>
        <c:crossBetween val="midCat"/>
      </c:valAx>
      <c:valAx>
        <c:axId val="4243552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24355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4.5152668416447946E-2"/>
          <c:y val="0.19027777777777777"/>
          <c:w val="0.80934973753280837"/>
          <c:h val="0.7284339457567804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'אלגוריתם 2'!$E$27:$E$30</c:f>
              <c:numCache>
                <c:formatCode>General</c:formatCode>
                <c:ptCount val="4"/>
                <c:pt idx="0">
                  <c:v>35.207999999999998</c:v>
                </c:pt>
                <c:pt idx="1">
                  <c:v>35.204999999999998</c:v>
                </c:pt>
                <c:pt idx="2">
                  <c:v>35.307000000000002</c:v>
                </c:pt>
                <c:pt idx="3">
                  <c:v>35.256835154504287</c:v>
                </c:pt>
              </c:numCache>
            </c:numRef>
          </c:xVal>
          <c:yVal>
            <c:numRef>
              <c:f>'אלגוריתם 2'!$F$27:$F$30</c:f>
              <c:numCache>
                <c:formatCode>General</c:formatCode>
                <c:ptCount val="4"/>
                <c:pt idx="0">
                  <c:v>32.103000000000002</c:v>
                </c:pt>
                <c:pt idx="1">
                  <c:v>32.104999999999997</c:v>
                </c:pt>
                <c:pt idx="2">
                  <c:v>32.103000000000002</c:v>
                </c:pt>
                <c:pt idx="3">
                  <c:v>32.103268489775765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BB-4F2C-9C83-E80CF2B81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168152"/>
        <c:axId val="557166184"/>
      </c:scatterChart>
      <c:valAx>
        <c:axId val="55716815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57166184"/>
        <c:crosses val="autoZero"/>
        <c:crossBetween val="midCat"/>
      </c:valAx>
      <c:valAx>
        <c:axId val="5571661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57168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185738</xdr:colOff>
      <xdr:row>0</xdr:row>
      <xdr:rowOff>133350</xdr:rowOff>
    </xdr:from>
    <xdr:to>
      <xdr:col>12</xdr:col>
      <xdr:colOff>642938</xdr:colOff>
      <xdr:row>16</xdr:row>
      <xdr:rowOff>28575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30451585-2A53-469A-A519-F56249906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28</xdr:row>
      <xdr:rowOff>161925</xdr:rowOff>
    </xdr:from>
    <xdr:to>
      <xdr:col>14</xdr:col>
      <xdr:colOff>619125</xdr:colOff>
      <xdr:row>44</xdr:row>
      <xdr:rowOff>9525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5C649E23-C896-49C3-8836-F1B0B6266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E9CF-CCD0-4FE5-AC12-278B8C5E1F16}">
  <dimension ref="B2:F16"/>
  <sheetViews>
    <sheetView rightToLeft="1" workbookViewId="0">
      <selection activeCell="B10" sqref="B10"/>
    </sheetView>
  </sheetViews>
  <sheetFormatPr defaultRowHeight="14.25" x14ac:dyDescent="0.2"/>
  <sheetData>
    <row r="2" spans="2:6" x14ac:dyDescent="0.2">
      <c r="B2" s="2" t="s">
        <v>3</v>
      </c>
      <c r="C2" s="2" t="s">
        <v>2</v>
      </c>
      <c r="D2" s="2" t="s">
        <v>1</v>
      </c>
      <c r="E2" s="2" t="s">
        <v>0</v>
      </c>
    </row>
    <row r="3" spans="2:6" x14ac:dyDescent="0.2">
      <c r="B3">
        <v>-30</v>
      </c>
      <c r="C3">
        <v>650</v>
      </c>
      <c r="D3">
        <v>35.207999999999998</v>
      </c>
      <c r="E3">
        <v>32.103000000000002</v>
      </c>
      <c r="F3">
        <v>1</v>
      </c>
    </row>
    <row r="4" spans="2:6" x14ac:dyDescent="0.2">
      <c r="B4">
        <v>-10</v>
      </c>
      <c r="C4">
        <v>660</v>
      </c>
      <c r="D4">
        <v>35.204999999999998</v>
      </c>
      <c r="E4">
        <v>32.104999999999997</v>
      </c>
      <c r="F4">
        <v>2</v>
      </c>
    </row>
    <row r="5" spans="2:6" x14ac:dyDescent="0.2">
      <c r="B5">
        <v>-10</v>
      </c>
      <c r="C5">
        <v>680</v>
      </c>
      <c r="D5">
        <v>35.4</v>
      </c>
      <c r="E5">
        <v>32.119999999999997</v>
      </c>
    </row>
    <row r="6" spans="2:6" x14ac:dyDescent="0.2">
      <c r="F6">
        <v>3</v>
      </c>
    </row>
    <row r="7" spans="2:6" x14ac:dyDescent="0.2">
      <c r="C7" s="1">
        <f>C16</f>
        <v>668.94736842105272</v>
      </c>
      <c r="D7" s="1">
        <f>D16</f>
        <v>35.297526315789469</v>
      </c>
      <c r="E7" s="1">
        <f>E16</f>
        <v>32.111999999999995</v>
      </c>
      <c r="F7" t="s">
        <v>10</v>
      </c>
    </row>
    <row r="9" spans="2:6" x14ac:dyDescent="0.2">
      <c r="B9" s="2" t="s">
        <v>4</v>
      </c>
      <c r="C9" s="2" t="s">
        <v>5</v>
      </c>
      <c r="D9" s="2" t="s">
        <v>6</v>
      </c>
      <c r="E9" s="2" t="s">
        <v>7</v>
      </c>
    </row>
    <row r="10" spans="2:6" x14ac:dyDescent="0.2">
      <c r="B10">
        <f>1/(B3*B3)</f>
        <v>1.1111111111111111E-3</v>
      </c>
      <c r="C10">
        <f t="shared" ref="C10:E11" si="0">C3*$B10</f>
        <v>0.72222222222222221</v>
      </c>
      <c r="D10">
        <f t="shared" si="0"/>
        <v>3.9119999999999995E-2</v>
      </c>
      <c r="E10">
        <f t="shared" si="0"/>
        <v>3.567E-2</v>
      </c>
      <c r="F10">
        <v>1</v>
      </c>
    </row>
    <row r="11" spans="2:6" x14ac:dyDescent="0.2">
      <c r="B11">
        <f>1/(B4*B4)</f>
        <v>0.01</v>
      </c>
      <c r="C11">
        <f t="shared" si="0"/>
        <v>6.6000000000000005</v>
      </c>
      <c r="D11">
        <f t="shared" si="0"/>
        <v>0.35204999999999997</v>
      </c>
      <c r="E11">
        <f t="shared" si="0"/>
        <v>0.32105</v>
      </c>
      <c r="F11">
        <v>2</v>
      </c>
    </row>
    <row r="12" spans="2:6" x14ac:dyDescent="0.2">
      <c r="B12">
        <f>1/(B5*B5)</f>
        <v>0.01</v>
      </c>
      <c r="C12">
        <f>C5*$B12</f>
        <v>6.8</v>
      </c>
      <c r="D12">
        <f>D5*$B12</f>
        <v>0.35399999999999998</v>
      </c>
      <c r="E12">
        <f>E5*$B12</f>
        <v>0.32119999999999999</v>
      </c>
      <c r="F12">
        <v>3</v>
      </c>
    </row>
    <row r="15" spans="2:6" x14ac:dyDescent="0.2">
      <c r="B15">
        <f>SUM(B10:B12)</f>
        <v>2.1111111111111112E-2</v>
      </c>
      <c r="C15">
        <f>SUM(C10:C12)</f>
        <v>14.122222222222224</v>
      </c>
      <c r="D15">
        <f>SUM(D10:D12)</f>
        <v>0.74516999999999989</v>
      </c>
      <c r="E15">
        <f>SUM(E10:E12)</f>
        <v>0.67791999999999997</v>
      </c>
      <c r="F15" t="s">
        <v>8</v>
      </c>
    </row>
    <row r="16" spans="2:6" x14ac:dyDescent="0.2">
      <c r="C16" s="1">
        <f>C15/B15</f>
        <v>668.94736842105272</v>
      </c>
      <c r="D16" s="1">
        <f>D15/B15</f>
        <v>35.297526315789469</v>
      </c>
      <c r="E16" s="1">
        <f>E15/B15</f>
        <v>32.111999999999995</v>
      </c>
      <c r="F16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CBC5-3C0A-4F7F-B075-11446234630D}">
  <dimension ref="A1:O38"/>
  <sheetViews>
    <sheetView rightToLeft="1" tabSelected="1" topLeftCell="A9" workbookViewId="0">
      <selection activeCell="D15" sqref="D15"/>
    </sheetView>
  </sheetViews>
  <sheetFormatPr defaultRowHeight="14.25" x14ac:dyDescent="0.2"/>
  <sheetData>
    <row r="1" spans="2:15" x14ac:dyDescent="0.2">
      <c r="B1" s="5"/>
      <c r="C1" s="5"/>
      <c r="D1" s="5"/>
      <c r="E1" s="5"/>
      <c r="F1" s="5"/>
      <c r="G1" s="5"/>
      <c r="H1" s="5"/>
      <c r="I1" s="5"/>
      <c r="J1" s="5"/>
    </row>
    <row r="2" spans="2:15" x14ac:dyDescent="0.2">
      <c r="B2" s="5"/>
      <c r="C2" s="5"/>
      <c r="D2" s="5"/>
      <c r="E2" s="5"/>
      <c r="F2" s="5"/>
      <c r="G2" s="5"/>
      <c r="H2" s="5"/>
      <c r="I2" s="5"/>
      <c r="J2" s="5"/>
    </row>
    <row r="3" spans="2:15" x14ac:dyDescent="0.2">
      <c r="B3" s="5"/>
      <c r="C3" s="5"/>
      <c r="D3" s="5"/>
      <c r="E3" s="5"/>
      <c r="F3" s="5"/>
      <c r="G3" s="5"/>
      <c r="H3" s="5"/>
      <c r="I3" s="5"/>
      <c r="J3" s="5"/>
    </row>
    <row r="4" spans="2:15" x14ac:dyDescent="0.2">
      <c r="B4" s="5"/>
      <c r="C4" s="5"/>
      <c r="D4" s="5"/>
      <c r="E4" s="5"/>
      <c r="F4" s="5"/>
      <c r="G4" s="5"/>
      <c r="H4" s="5"/>
      <c r="I4" s="5"/>
      <c r="J4" s="5"/>
      <c r="L4" t="s">
        <v>34</v>
      </c>
      <c r="M4" s="5" t="s">
        <v>33</v>
      </c>
    </row>
    <row r="5" spans="2:15" x14ac:dyDescent="0.2">
      <c r="B5" s="5"/>
      <c r="C5" s="5"/>
      <c r="D5" s="5"/>
      <c r="E5" s="5"/>
      <c r="F5" s="5"/>
      <c r="G5" s="5"/>
      <c r="H5" s="5"/>
      <c r="I5" s="5"/>
      <c r="J5" s="5"/>
      <c r="L5" s="4">
        <v>2</v>
      </c>
      <c r="M5" s="4" t="s">
        <v>21</v>
      </c>
    </row>
    <row r="6" spans="2:15" x14ac:dyDescent="0.2">
      <c r="B6" s="5"/>
      <c r="C6" s="5"/>
      <c r="D6" s="5"/>
      <c r="E6" s="5"/>
      <c r="F6" s="5"/>
      <c r="G6" s="5"/>
      <c r="H6" s="5"/>
      <c r="I6" s="5"/>
      <c r="J6" s="5"/>
      <c r="L6" s="4">
        <v>10000</v>
      </c>
      <c r="M6" s="4" t="s">
        <v>22</v>
      </c>
    </row>
    <row r="7" spans="2:15" x14ac:dyDescent="0.2">
      <c r="B7" s="5"/>
      <c r="C7" s="5"/>
      <c r="D7" s="5"/>
      <c r="E7" s="5"/>
      <c r="F7" s="5"/>
      <c r="G7" s="5"/>
      <c r="H7" s="5"/>
      <c r="I7" s="5"/>
      <c r="J7" s="5"/>
      <c r="L7" s="4">
        <v>0.4</v>
      </c>
      <c r="M7" s="4" t="s">
        <v>25</v>
      </c>
    </row>
    <row r="8" spans="2:15" x14ac:dyDescent="0.2">
      <c r="B8" s="5"/>
      <c r="C8" s="5"/>
      <c r="D8" s="5"/>
      <c r="E8" s="5"/>
      <c r="F8" s="5"/>
      <c r="G8" s="5"/>
      <c r="H8" s="5"/>
      <c r="I8" s="5"/>
      <c r="J8" s="5"/>
      <c r="L8" s="4">
        <v>3</v>
      </c>
      <c r="M8" s="4" t="s">
        <v>26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5"/>
      <c r="L9" s="4">
        <v>-120</v>
      </c>
      <c r="M9" s="4" t="s">
        <v>27</v>
      </c>
    </row>
    <row r="10" spans="2:15" x14ac:dyDescent="0.2">
      <c r="B10" s="5"/>
      <c r="C10" s="5"/>
      <c r="D10" s="5">
        <v>7777</v>
      </c>
      <c r="E10" s="5"/>
      <c r="F10" s="5"/>
      <c r="G10" s="5"/>
      <c r="H10" s="5"/>
      <c r="I10" s="5"/>
      <c r="J10" s="5"/>
      <c r="L10" s="4">
        <v>100</v>
      </c>
      <c r="M10" s="4" t="s">
        <v>28</v>
      </c>
    </row>
    <row r="13" spans="2:15" x14ac:dyDescent="0.2">
      <c r="C13" s="2" t="s">
        <v>29</v>
      </c>
      <c r="D13" s="2" t="s">
        <v>24</v>
      </c>
      <c r="E13" s="2" t="s">
        <v>32</v>
      </c>
      <c r="F13" s="2" t="s">
        <v>14</v>
      </c>
      <c r="G13" s="2"/>
      <c r="H13" s="2" t="s">
        <v>23</v>
      </c>
      <c r="I13" s="2" t="s">
        <v>31</v>
      </c>
      <c r="J13" s="2" t="s">
        <v>13</v>
      </c>
      <c r="K13" s="2"/>
      <c r="L13" s="2" t="s">
        <v>20</v>
      </c>
      <c r="M13" s="2" t="s">
        <v>30</v>
      </c>
      <c r="N13" s="2" t="s">
        <v>12</v>
      </c>
      <c r="O13" s="2"/>
    </row>
    <row r="14" spans="2:15" x14ac:dyDescent="0.2">
      <c r="F14">
        <v>-90</v>
      </c>
      <c r="J14">
        <v>-70</v>
      </c>
      <c r="N14">
        <v>-50</v>
      </c>
      <c r="O14" s="2" t="s">
        <v>11</v>
      </c>
    </row>
    <row r="15" spans="2:15" x14ac:dyDescent="0.2">
      <c r="C15" s="1">
        <f>L15*H15*D15</f>
        <v>0.47698854540732383</v>
      </c>
      <c r="D15" s="6">
        <f>$L$6/(POWER(E15,$L$7)*POWER(F$14,$L$5))</f>
        <v>0.38020125031898744</v>
      </c>
      <c r="E15" s="6">
        <f>IF(F15=$L$9, $L$10,MAX(ABS(F$14-F15),$L$8))</f>
        <v>19</v>
      </c>
      <c r="F15" s="6">
        <v>-71</v>
      </c>
      <c r="G15" s="6"/>
      <c r="H15" s="6">
        <f>$L$6/(POWER(I15,$L$7)*POWER(J$14,$L$5))</f>
        <v>0.84743601334388929</v>
      </c>
      <c r="I15" s="6">
        <f>IF(J15=$L$9, $L$10,MAX(ABS(J$14-J15),$L$8))</f>
        <v>9</v>
      </c>
      <c r="J15" s="6">
        <v>-79</v>
      </c>
      <c r="L15">
        <f>$L$6/(POWER(M15,$L$7)*POWER(N$14,$L$5))</f>
        <v>1.4804286899486132</v>
      </c>
      <c r="M15">
        <f>IF(N15=$L$9, $L$10,MAX(ABS(N$14-N15),$L$8))</f>
        <v>12</v>
      </c>
      <c r="N15">
        <v>-62</v>
      </c>
      <c r="O15" s="2" t="s">
        <v>15</v>
      </c>
    </row>
    <row r="16" spans="2:15" x14ac:dyDescent="0.2">
      <c r="C16" s="1">
        <f t="shared" ref="C16:C19" si="0">L16*H16*D16</f>
        <v>0.17381326045114817</v>
      </c>
      <c r="D16">
        <f>$L$6/(POWER(E16,$L$7)*POWER(F$14,$L$5))</f>
        <v>0.53737689092353347</v>
      </c>
      <c r="E16">
        <f>IF(F16=$L$9, $L$10,MAX(ABS(F$14-F16),$L$8))</f>
        <v>8</v>
      </c>
      <c r="F16">
        <v>-82</v>
      </c>
      <c r="H16">
        <f>$L$6/(POWER(I16,$L$7)*POWER(J$14,$L$5))</f>
        <v>0.32344759029818632</v>
      </c>
      <c r="I16">
        <f>IF(J16=$L$9, $L$10,MAX(ABS(J$14-J16),$L$8))</f>
        <v>100</v>
      </c>
      <c r="J16" s="3">
        <v>-120</v>
      </c>
      <c r="L16">
        <f>$L$6/(POWER(M16,$L$7)*POWER(N$14,$L$5))</f>
        <v>0.99999999999999978</v>
      </c>
      <c r="M16">
        <f>IF(N16=$L$9, $L$10,MAX(ABS(N$14-N16),$L$8))</f>
        <v>32</v>
      </c>
      <c r="N16">
        <v>-82</v>
      </c>
      <c r="O16" s="2" t="s">
        <v>16</v>
      </c>
    </row>
    <row r="17" spans="1:15" x14ac:dyDescent="0.2">
      <c r="C17" s="1">
        <f t="shared" si="0"/>
        <v>0.64394589882440223</v>
      </c>
      <c r="D17">
        <f>$L$6/(POWER(E17,$L$7)*POWER(F$14,$L$5))</f>
        <v>0.39749842533903323</v>
      </c>
      <c r="E17">
        <f>IF(F17=$L$9, $L$10,MAX(ABS(F$14-F17),$L$8))</f>
        <v>17</v>
      </c>
      <c r="F17">
        <v>-73</v>
      </c>
      <c r="H17">
        <f>$L$6/(POWER(I17,$L$7)*POWER(J$14,$L$5))</f>
        <v>0.62849594440485679</v>
      </c>
      <c r="I17">
        <f>IF(J17=$L$9, $L$10,MAX(ABS(J$14-J17),$L$8))</f>
        <v>19</v>
      </c>
      <c r="J17">
        <v>-89</v>
      </c>
      <c r="L17">
        <f>$L$6/(POWER(M17,$L$7)*POWER(N$14,$L$5))</f>
        <v>2.5775760599090169</v>
      </c>
      <c r="M17">
        <f>IF(N17=$L$9, $L$10,MAX(ABS(N$14-N17),$L$8))</f>
        <v>3</v>
      </c>
      <c r="N17" s="3">
        <v>-50</v>
      </c>
      <c r="O17" s="2" t="s">
        <v>17</v>
      </c>
    </row>
    <row r="18" spans="1:15" x14ac:dyDescent="0.2">
      <c r="C18" s="1">
        <f t="shared" si="0"/>
        <v>5.731461107640079E-2</v>
      </c>
      <c r="D18">
        <f>$L$6/(POWER(E18,$L$7)*POWER(F$14,$L$5))</f>
        <v>0.19566582622976705</v>
      </c>
      <c r="E18">
        <f>IF(F18=$L$9, $L$10,MAX(ABS(F$14-F18),$L$8))</f>
        <v>100</v>
      </c>
      <c r="F18" s="3">
        <v>-120</v>
      </c>
      <c r="H18">
        <f>$L$6/(POWER(I18,$L$7)*POWER(J$14,$L$5))</f>
        <v>0.32344759029818632</v>
      </c>
      <c r="I18">
        <f>IF(J18=$L$9, $L$10,MAX(ABS(J$14-J18),$L$8))</f>
        <v>100</v>
      </c>
      <c r="J18" s="3">
        <v>-120</v>
      </c>
      <c r="L18">
        <f>$L$6/(POWER(M18,$L$7)*POWER(N$14,$L$5))</f>
        <v>0.90562092500943259</v>
      </c>
      <c r="M18">
        <f>IF(N18=$L$9, $L$10,MAX(ABS(N$14-N18),$L$8))</f>
        <v>41</v>
      </c>
      <c r="N18">
        <v>-91</v>
      </c>
      <c r="O18" s="2" t="s">
        <v>18</v>
      </c>
    </row>
    <row r="19" spans="1:15" x14ac:dyDescent="0.2">
      <c r="C19" s="1">
        <f t="shared" si="0"/>
        <v>4.0121659919727583E-2</v>
      </c>
      <c r="D19">
        <f>$L$6/(POWER(E19,$L$7)*POWER(F$14,$L$5))</f>
        <v>0.19566582622976705</v>
      </c>
      <c r="E19">
        <f>IF(F19=$L$9, $L$10,MAX(ABS(F$14-F19),$L$8))</f>
        <v>100</v>
      </c>
      <c r="F19" s="3">
        <v>-120</v>
      </c>
      <c r="H19">
        <f>$L$6/(POWER(I19,$L$7)*POWER(J$14,$L$5))</f>
        <v>0.32344759029818632</v>
      </c>
      <c r="I19">
        <f>IF(J19=$L$9, $L$10,MAX(ABS(J$14-J19),$L$8))</f>
        <v>100</v>
      </c>
      <c r="J19" s="3">
        <v>-120</v>
      </c>
      <c r="L19">
        <f>$L$6/(POWER(M19,$L$7)*POWER(N$14,$L$5))</f>
        <v>0.63395727698444526</v>
      </c>
      <c r="M19">
        <f>IF(N19=$L$9, $L$10,MAX(ABS(N$14-N19),$L$8))</f>
        <v>100</v>
      </c>
      <c r="N19" s="3">
        <v>-120</v>
      </c>
      <c r="O19" s="2" t="s">
        <v>19</v>
      </c>
    </row>
    <row r="20" spans="1:15" x14ac:dyDescent="0.2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5" x14ac:dyDescent="0.2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5" x14ac:dyDescent="0.2">
      <c r="C22" s="5"/>
      <c r="D22" s="5"/>
      <c r="E22" s="5"/>
      <c r="F22" s="5"/>
      <c r="G22" s="5"/>
      <c r="H22" s="5"/>
      <c r="I22" s="2" t="s">
        <v>4</v>
      </c>
      <c r="J22" s="2" t="s">
        <v>5</v>
      </c>
      <c r="K22" s="2" t="s">
        <v>6</v>
      </c>
      <c r="L22" s="2" t="s">
        <v>7</v>
      </c>
      <c r="N22" s="1">
        <f>($N$14*N15+$J$14*J15+$F$14*F15)/SQRT((POWER($N$14,2)+POWER($J$14,2)+POWER($F$14,2))*(POWER(N15,2)+POWER(J15,2)+POWER(F15,2)))</f>
        <v>0.98093907695868177</v>
      </c>
      <c r="O22" s="2" t="s">
        <v>35</v>
      </c>
    </row>
    <row r="23" spans="1:15" x14ac:dyDescent="0.2">
      <c r="C23" s="5"/>
      <c r="D23" s="5"/>
      <c r="E23" s="5"/>
      <c r="F23" s="5"/>
      <c r="G23" s="5"/>
      <c r="H23" s="5"/>
      <c r="I23">
        <f>N22</f>
        <v>0.98093907695868177</v>
      </c>
      <c r="J23">
        <f t="shared" ref="J23" si="1">J17*$C23</f>
        <v>0</v>
      </c>
      <c r="K23">
        <f>I23*E27</f>
        <v>34.536903021561265</v>
      </c>
      <c r="L23">
        <f>F27*I23</f>
        <v>31.491087187604563</v>
      </c>
      <c r="M23">
        <f>N22/N22</f>
        <v>1</v>
      </c>
      <c r="N23" s="1">
        <f t="shared" ref="N23:N26" si="2">($N$14*N16+$J$14*J16+$F$14*F16)/SQRT((POWER($N$14,2)+POWER($J$14,2)+POWER($F$14,2))*(POWER(N16,2)+POWER(J16,2)+POWER(F16,2)))</f>
        <v>0.95687129362980072</v>
      </c>
      <c r="O23" s="2" t="s">
        <v>36</v>
      </c>
    </row>
    <row r="24" spans="1:15" x14ac:dyDescent="0.2">
      <c r="C24" s="5"/>
      <c r="D24" s="5"/>
      <c r="E24" s="5"/>
      <c r="F24" s="5"/>
      <c r="G24" s="5"/>
      <c r="H24" s="5"/>
      <c r="I24">
        <f t="shared" ref="I24:I25" si="3">N23</f>
        <v>0.95687129362980072</v>
      </c>
      <c r="J24">
        <f t="shared" ref="J24" si="4">J18*$C24</f>
        <v>0</v>
      </c>
      <c r="K24">
        <f t="shared" ref="K24:K25" si="5">I24*E28</f>
        <v>33.686653892237132</v>
      </c>
      <c r="L24">
        <f t="shared" ref="L24:L25" si="6">F28*I24</f>
        <v>30.720352881984748</v>
      </c>
      <c r="M24">
        <f>N23/$N$22</f>
        <v>0.9754645483147627</v>
      </c>
      <c r="N24" s="1">
        <f t="shared" si="2"/>
        <v>0.97923133590413136</v>
      </c>
      <c r="O24" s="2" t="s">
        <v>37</v>
      </c>
    </row>
    <row r="25" spans="1:15" x14ac:dyDescent="0.2">
      <c r="C25" s="5"/>
      <c r="D25" s="5"/>
      <c r="E25" s="5"/>
      <c r="F25" s="5"/>
      <c r="G25" s="5"/>
      <c r="H25" s="5"/>
      <c r="I25">
        <f t="shared" si="3"/>
        <v>0.97923133590413136</v>
      </c>
      <c r="J25">
        <f t="shared" ref="J25" si="7">J19*$C25</f>
        <v>0</v>
      </c>
      <c r="K25">
        <f t="shared" si="5"/>
        <v>34.573720776767168</v>
      </c>
      <c r="L25">
        <f t="shared" si="6"/>
        <v>31.43626357653033</v>
      </c>
      <c r="M25">
        <f>N24/$N$22</f>
        <v>0.99825907531398883</v>
      </c>
      <c r="N25" s="5">
        <f t="shared" si="2"/>
        <v>0.99065411084421584</v>
      </c>
      <c r="O25" s="2" t="s">
        <v>38</v>
      </c>
    </row>
    <row r="26" spans="1:15" x14ac:dyDescent="0.2">
      <c r="A26" s="6" t="s">
        <v>72</v>
      </c>
      <c r="B26" s="6" t="s">
        <v>71</v>
      </c>
      <c r="C26" t="s">
        <v>44</v>
      </c>
      <c r="D26" s="2" t="s">
        <v>2</v>
      </c>
      <c r="E26" s="2" t="s">
        <v>1</v>
      </c>
      <c r="F26" s="2" t="s">
        <v>0</v>
      </c>
      <c r="I26">
        <f>SUM(I23:I25)</f>
        <v>2.917041706492614</v>
      </c>
      <c r="J26">
        <f>SUM(J22:J24)</f>
        <v>0</v>
      </c>
      <c r="K26">
        <f>SUM(K23:K25)</f>
        <v>102.79727769056558</v>
      </c>
      <c r="L26">
        <f>SUM(L23:L25)</f>
        <v>93.647703646119652</v>
      </c>
      <c r="N26" s="5">
        <f t="shared" si="2"/>
        <v>0.97385168109635345</v>
      </c>
      <c r="O26" s="2" t="s">
        <v>39</v>
      </c>
    </row>
    <row r="27" spans="1:15" x14ac:dyDescent="0.2">
      <c r="A27">
        <v>-71</v>
      </c>
      <c r="B27">
        <v>-79</v>
      </c>
      <c r="C27" s="6">
        <v>-62</v>
      </c>
      <c r="D27">
        <v>650</v>
      </c>
      <c r="E27">
        <v>35.207999999999998</v>
      </c>
      <c r="F27">
        <v>32.103000000000002</v>
      </c>
      <c r="G27">
        <v>1</v>
      </c>
      <c r="H27" s="1">
        <v>0.47698854540732383</v>
      </c>
    </row>
    <row r="28" spans="1:15" x14ac:dyDescent="0.2">
      <c r="A28" s="6">
        <v>-82</v>
      </c>
      <c r="B28" s="3">
        <v>-120</v>
      </c>
      <c r="C28" s="6">
        <v>-82</v>
      </c>
      <c r="D28">
        <v>660</v>
      </c>
      <c r="E28">
        <v>35.204999999999998</v>
      </c>
      <c r="F28">
        <v>32.104999999999997</v>
      </c>
      <c r="G28">
        <v>2</v>
      </c>
      <c r="H28" s="1">
        <v>0.17381326045114817</v>
      </c>
      <c r="J28" s="1" t="e">
        <f>J27/I27</f>
        <v>#DIV/0!</v>
      </c>
      <c r="K28" s="1">
        <f>K26/I26</f>
        <v>35.240249552059623</v>
      </c>
      <c r="L28" s="1">
        <f>L26/I26</f>
        <v>32.103656055956627</v>
      </c>
      <c r="M28" t="s">
        <v>9</v>
      </c>
    </row>
    <row r="29" spans="1:15" x14ac:dyDescent="0.2">
      <c r="A29" s="6">
        <v>-73</v>
      </c>
      <c r="B29" s="6">
        <v>-89</v>
      </c>
      <c r="C29" s="3">
        <v>-50</v>
      </c>
      <c r="D29">
        <v>680</v>
      </c>
      <c r="E29">
        <v>35.307000000000002</v>
      </c>
      <c r="F29">
        <v>32.103000000000002</v>
      </c>
      <c r="G29">
        <v>3</v>
      </c>
      <c r="H29" s="1">
        <v>0.15837910465324101</v>
      </c>
    </row>
    <row r="30" spans="1:15" x14ac:dyDescent="0.2">
      <c r="A30" s="6"/>
      <c r="B30" s="6"/>
      <c r="C30" s="6"/>
      <c r="D30" s="1">
        <f>D38</f>
        <v>666.26302135395622</v>
      </c>
      <c r="E30" s="1">
        <f>E38</f>
        <v>35.256835154504287</v>
      </c>
      <c r="F30" s="1">
        <f>F38</f>
        <v>32.103268489775765</v>
      </c>
    </row>
    <row r="32" spans="1:15" x14ac:dyDescent="0.2">
      <c r="C32" s="2" t="s">
        <v>4</v>
      </c>
      <c r="D32" s="2" t="s">
        <v>5</v>
      </c>
      <c r="E32" s="2" t="s">
        <v>6</v>
      </c>
      <c r="F32" s="2" t="s">
        <v>7</v>
      </c>
    </row>
    <row r="33" spans="3:7" x14ac:dyDescent="0.2">
      <c r="C33">
        <f>C15</f>
        <v>0.47698854540732383</v>
      </c>
      <c r="D33">
        <f t="shared" ref="D33:F35" si="8">D27*$C33</f>
        <v>310.04255451476047</v>
      </c>
      <c r="E33">
        <f t="shared" si="8"/>
        <v>16.793812706701058</v>
      </c>
      <c r="F33">
        <f t="shared" si="8"/>
        <v>15.312763273211317</v>
      </c>
      <c r="G33">
        <v>1</v>
      </c>
    </row>
    <row r="34" spans="3:7" x14ac:dyDescent="0.2">
      <c r="C34">
        <f>C16</f>
        <v>0.17381326045114817</v>
      </c>
      <c r="D34">
        <f t="shared" si="8"/>
        <v>114.71675189775779</v>
      </c>
      <c r="E34">
        <f t="shared" si="8"/>
        <v>6.1190958341826711</v>
      </c>
      <c r="F34">
        <f t="shared" si="8"/>
        <v>5.5802747267841113</v>
      </c>
      <c r="G34">
        <v>2</v>
      </c>
    </row>
    <row r="35" spans="3:7" x14ac:dyDescent="0.2">
      <c r="C35">
        <f>C17</f>
        <v>0.64394589882440223</v>
      </c>
      <c r="D35">
        <f t="shared" si="8"/>
        <v>437.88321120059351</v>
      </c>
      <c r="E35">
        <f t="shared" si="8"/>
        <v>22.735797849793173</v>
      </c>
      <c r="F35">
        <f t="shared" si="8"/>
        <v>20.672595189959786</v>
      </c>
      <c r="G35">
        <v>3</v>
      </c>
    </row>
    <row r="37" spans="3:7" x14ac:dyDescent="0.2">
      <c r="C37">
        <f>SUM(C33:C35)</f>
        <v>1.2947477046828744</v>
      </c>
      <c r="D37">
        <f>SUM(D33:D35)</f>
        <v>862.64251761311175</v>
      </c>
      <c r="E37">
        <f>SUM(E33:E35)</f>
        <v>45.6487063906769</v>
      </c>
      <c r="F37">
        <f>SUM(F33:F35)</f>
        <v>41.565633189955214</v>
      </c>
      <c r="G37" t="s">
        <v>8</v>
      </c>
    </row>
    <row r="38" spans="3:7" x14ac:dyDescent="0.2">
      <c r="D38" s="1">
        <f>D37/C37</f>
        <v>666.26302135395622</v>
      </c>
      <c r="E38" s="1">
        <f>E37/C37</f>
        <v>35.256835154504287</v>
      </c>
      <c r="F38" s="1">
        <f>F37/C37</f>
        <v>32.103268489775765</v>
      </c>
      <c r="G38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574F-1CF8-4669-993F-7584AE57EB91}">
  <dimension ref="A1:Q31"/>
  <sheetViews>
    <sheetView workbookViewId="0">
      <selection activeCell="G29" sqref="G29"/>
    </sheetView>
  </sheetViews>
  <sheetFormatPr defaultRowHeight="14.25" x14ac:dyDescent="0.2"/>
  <sheetData>
    <row r="1" spans="1:12" x14ac:dyDescent="0.2">
      <c r="A1" s="6" t="s">
        <v>40</v>
      </c>
      <c r="B1" s="6" t="s">
        <v>41</v>
      </c>
      <c r="C1" s="6" t="s">
        <v>42</v>
      </c>
      <c r="D1" s="6" t="s">
        <v>0</v>
      </c>
      <c r="E1" s="6" t="s">
        <v>1</v>
      </c>
      <c r="F1" s="6" t="s">
        <v>2</v>
      </c>
      <c r="G1" s="6" t="s">
        <v>43</v>
      </c>
      <c r="H1" s="6" t="s">
        <v>44</v>
      </c>
      <c r="I1" s="6" t="s">
        <v>45</v>
      </c>
      <c r="J1" s="6" t="s">
        <v>46</v>
      </c>
      <c r="K1" s="6"/>
      <c r="L1" s="6" t="s">
        <v>47</v>
      </c>
    </row>
    <row r="2" spans="1:12" x14ac:dyDescent="0.2">
      <c r="A2" s="7">
        <v>43035</v>
      </c>
      <c r="B2" s="8">
        <v>0.67628472222222225</v>
      </c>
      <c r="C2" s="6" t="s">
        <v>48</v>
      </c>
      <c r="D2" s="6">
        <v>32.168766650000002</v>
      </c>
      <c r="E2" s="6">
        <v>34.813207939999998</v>
      </c>
      <c r="F2" s="6">
        <v>37</v>
      </c>
      <c r="G2" s="6" t="s">
        <v>49</v>
      </c>
      <c r="H2" s="6" t="s">
        <v>50</v>
      </c>
      <c r="I2" s="6">
        <v>6</v>
      </c>
      <c r="J2" s="6">
        <v>-94</v>
      </c>
      <c r="K2" s="6"/>
      <c r="L2" s="6"/>
    </row>
    <row r="3" spans="1:12" x14ac:dyDescent="0.2">
      <c r="A3" s="7">
        <v>43035</v>
      </c>
      <c r="B3" s="8">
        <v>0.67630787037037043</v>
      </c>
      <c r="C3" s="6" t="s">
        <v>48</v>
      </c>
      <c r="D3" s="6">
        <v>32.168764250000002</v>
      </c>
      <c r="E3" s="6">
        <v>34.813212249999999</v>
      </c>
      <c r="F3" s="6">
        <v>36</v>
      </c>
      <c r="G3" s="6" t="s">
        <v>49</v>
      </c>
      <c r="H3" s="6" t="s">
        <v>51</v>
      </c>
      <c r="I3" s="6">
        <v>8</v>
      </c>
      <c r="J3" s="6">
        <v>-79</v>
      </c>
      <c r="K3" s="6"/>
      <c r="L3" s="6"/>
    </row>
    <row r="4" spans="1:12" x14ac:dyDescent="0.2">
      <c r="A4" s="7">
        <v>43035</v>
      </c>
      <c r="B4" s="8">
        <v>0.67716435185185186</v>
      </c>
      <c r="C4" s="6" t="s">
        <v>48</v>
      </c>
      <c r="D4" s="6">
        <v>32.168709929999999</v>
      </c>
      <c r="E4" s="6">
        <v>34.813236029999999</v>
      </c>
      <c r="F4" s="6">
        <v>39</v>
      </c>
      <c r="G4" s="6" t="s">
        <v>49</v>
      </c>
      <c r="H4" s="6" t="s">
        <v>52</v>
      </c>
      <c r="I4" s="6">
        <v>11</v>
      </c>
      <c r="J4" s="6">
        <v>-91</v>
      </c>
      <c r="K4" s="6"/>
      <c r="L4" s="6"/>
    </row>
    <row r="5" spans="1:12" x14ac:dyDescent="0.2">
      <c r="A5" s="7">
        <v>43035</v>
      </c>
      <c r="B5" s="8">
        <v>0.67751157407407403</v>
      </c>
      <c r="C5" s="6" t="s">
        <v>48</v>
      </c>
      <c r="D5" s="6">
        <v>32.168810329999999</v>
      </c>
      <c r="E5" s="6">
        <v>34.812370059999999</v>
      </c>
      <c r="F5" s="6">
        <v>35</v>
      </c>
      <c r="G5" s="6" t="s">
        <v>49</v>
      </c>
      <c r="H5" s="6" t="s">
        <v>53</v>
      </c>
      <c r="I5" s="6">
        <v>0</v>
      </c>
      <c r="J5" s="6">
        <v>-113</v>
      </c>
      <c r="K5" s="6"/>
      <c r="L5" s="6"/>
    </row>
    <row r="6" spans="1:12" x14ac:dyDescent="0.2">
      <c r="A6" s="7">
        <v>43035</v>
      </c>
      <c r="B6" s="8">
        <v>0.67768518518518517</v>
      </c>
      <c r="C6" s="6" t="s">
        <v>48</v>
      </c>
      <c r="D6" s="6">
        <v>32.168744609999997</v>
      </c>
      <c r="E6" s="6">
        <v>34.810968500000001</v>
      </c>
      <c r="F6" s="6">
        <v>26</v>
      </c>
      <c r="G6" s="6" t="s">
        <v>49</v>
      </c>
      <c r="H6" s="6" t="s">
        <v>54</v>
      </c>
      <c r="I6" s="6">
        <v>0</v>
      </c>
      <c r="J6" s="6">
        <v>-113</v>
      </c>
      <c r="K6" s="6"/>
      <c r="L6" s="6"/>
    </row>
    <row r="7" spans="1:12" x14ac:dyDescent="0.2">
      <c r="A7" s="7">
        <v>43035</v>
      </c>
      <c r="B7" s="8">
        <v>0.6778587962962962</v>
      </c>
      <c r="C7" s="6" t="s">
        <v>48</v>
      </c>
      <c r="D7" s="6">
        <v>32.168288820000001</v>
      </c>
      <c r="E7" s="6">
        <v>34.810397649999999</v>
      </c>
      <c r="F7" s="6">
        <v>26</v>
      </c>
      <c r="G7" s="6" t="s">
        <v>49</v>
      </c>
      <c r="H7" s="6" t="s">
        <v>55</v>
      </c>
      <c r="I7" s="6">
        <v>10</v>
      </c>
      <c r="J7" s="6">
        <v>-88</v>
      </c>
      <c r="K7" s="6"/>
      <c r="L7" s="6"/>
    </row>
    <row r="8" spans="1:12" x14ac:dyDescent="0.2">
      <c r="A8" s="7">
        <v>43035</v>
      </c>
      <c r="B8" s="8">
        <v>0.6778819444444445</v>
      </c>
      <c r="C8" s="6" t="s">
        <v>48</v>
      </c>
      <c r="D8" s="6">
        <v>32.168081409999999</v>
      </c>
      <c r="E8" s="6">
        <v>34.810297069999997</v>
      </c>
      <c r="F8" s="6">
        <v>27</v>
      </c>
      <c r="G8" s="6" t="s">
        <v>49</v>
      </c>
      <c r="H8" s="6" t="s">
        <v>56</v>
      </c>
      <c r="I8" s="6">
        <v>13</v>
      </c>
      <c r="J8" s="6">
        <v>-89</v>
      </c>
      <c r="K8" s="6"/>
      <c r="L8" s="6"/>
    </row>
    <row r="9" spans="1:12" x14ac:dyDescent="0.2">
      <c r="A9" s="7">
        <v>43035</v>
      </c>
      <c r="B9" s="8">
        <v>0.67811342592592594</v>
      </c>
      <c r="C9" s="6" t="s">
        <v>48</v>
      </c>
      <c r="D9" s="6">
        <v>32.167466220000001</v>
      </c>
      <c r="E9" s="6">
        <v>34.809761549999997</v>
      </c>
      <c r="F9" s="6">
        <v>13</v>
      </c>
      <c r="G9" s="6" t="s">
        <v>49</v>
      </c>
      <c r="H9" s="6" t="s">
        <v>57</v>
      </c>
      <c r="I9" s="6">
        <v>0</v>
      </c>
      <c r="J9" s="6">
        <v>-113</v>
      </c>
      <c r="K9" s="6"/>
      <c r="L9" s="6"/>
    </row>
    <row r="10" spans="1:12" x14ac:dyDescent="0.2">
      <c r="A10" s="7">
        <v>43035</v>
      </c>
      <c r="B10" s="8">
        <v>0.67820601851851858</v>
      </c>
      <c r="C10" s="6" t="s">
        <v>48</v>
      </c>
      <c r="D10" s="6">
        <v>32.16754658</v>
      </c>
      <c r="E10" s="6">
        <v>34.809784360000002</v>
      </c>
      <c r="F10" s="6">
        <v>-1</v>
      </c>
      <c r="G10" s="6" t="s">
        <v>49</v>
      </c>
      <c r="H10" s="6" t="s">
        <v>58</v>
      </c>
      <c r="I10" s="6">
        <v>11</v>
      </c>
      <c r="J10" s="6">
        <v>-94</v>
      </c>
      <c r="K10" s="6"/>
      <c r="L10" s="6"/>
    </row>
    <row r="11" spans="1:12" x14ac:dyDescent="0.2">
      <c r="A11" s="7">
        <v>43035</v>
      </c>
      <c r="B11" s="8">
        <v>0.67825231481481485</v>
      </c>
      <c r="C11" s="6" t="s">
        <v>48</v>
      </c>
      <c r="D11" s="6">
        <v>32.167552200000003</v>
      </c>
      <c r="E11" s="6">
        <v>34.809789989999999</v>
      </c>
      <c r="F11" s="6">
        <v>1</v>
      </c>
      <c r="G11" s="6" t="s">
        <v>49</v>
      </c>
      <c r="H11" s="6" t="s">
        <v>59</v>
      </c>
      <c r="I11" s="6">
        <v>11</v>
      </c>
      <c r="J11" s="6">
        <v>-88</v>
      </c>
      <c r="K11" s="6"/>
      <c r="L11" s="6"/>
    </row>
    <row r="12" spans="1:12" x14ac:dyDescent="0.2">
      <c r="A12" s="7">
        <v>43035</v>
      </c>
      <c r="B12" s="8">
        <v>0.67853009259259256</v>
      </c>
      <c r="C12" s="6" t="s">
        <v>48</v>
      </c>
      <c r="D12" s="6">
        <v>32.167553640000001</v>
      </c>
      <c r="E12" s="6">
        <v>34.809793620000001</v>
      </c>
      <c r="F12" s="6">
        <v>11</v>
      </c>
      <c r="G12" s="6" t="s">
        <v>49</v>
      </c>
      <c r="H12" s="6" t="s">
        <v>60</v>
      </c>
      <c r="I12" s="6">
        <v>11</v>
      </c>
      <c r="J12" s="6">
        <v>-90</v>
      </c>
      <c r="K12" s="6"/>
      <c r="L12" s="6"/>
    </row>
    <row r="13" spans="1:12" x14ac:dyDescent="0.2">
      <c r="A13" s="7">
        <v>43035</v>
      </c>
      <c r="B13" s="8">
        <v>0.67866898148148147</v>
      </c>
      <c r="C13" s="6" t="s">
        <v>48</v>
      </c>
      <c r="D13" s="6">
        <v>32.167553980000001</v>
      </c>
      <c r="E13" s="6">
        <v>34.809794449999998</v>
      </c>
      <c r="F13" s="6">
        <v>4</v>
      </c>
      <c r="G13" s="6" t="s">
        <v>49</v>
      </c>
      <c r="H13" s="6" t="s">
        <v>61</v>
      </c>
      <c r="I13" s="6">
        <v>13</v>
      </c>
      <c r="J13" s="6">
        <v>-92</v>
      </c>
      <c r="K13" s="6"/>
      <c r="L13" s="6"/>
    </row>
    <row r="14" spans="1:12" x14ac:dyDescent="0.2">
      <c r="A14" s="7">
        <v>43035</v>
      </c>
      <c r="B14" s="8">
        <v>0.67880787037037038</v>
      </c>
      <c r="C14" s="6" t="s">
        <v>48</v>
      </c>
      <c r="D14" s="6">
        <v>32.167552020000002</v>
      </c>
      <c r="E14" s="6">
        <v>34.809794609999997</v>
      </c>
      <c r="F14" s="6">
        <v>5</v>
      </c>
      <c r="G14" s="6" t="s">
        <v>49</v>
      </c>
      <c r="H14" s="6" t="s">
        <v>62</v>
      </c>
      <c r="I14" s="6">
        <v>1</v>
      </c>
      <c r="J14" s="6">
        <v>-80</v>
      </c>
      <c r="K14" s="6"/>
      <c r="L14" s="6"/>
    </row>
    <row r="15" spans="1:12" x14ac:dyDescent="0.2">
      <c r="A15" s="7">
        <v>43035</v>
      </c>
      <c r="B15" s="8">
        <v>0.67890046296296302</v>
      </c>
      <c r="C15" s="6" t="s">
        <v>48</v>
      </c>
      <c r="D15" s="6">
        <v>32.167550910000003</v>
      </c>
      <c r="E15" s="6">
        <v>34.809795440000002</v>
      </c>
      <c r="F15" s="6">
        <v>5</v>
      </c>
      <c r="G15" s="6" t="s">
        <v>49</v>
      </c>
      <c r="H15" s="6" t="s">
        <v>63</v>
      </c>
      <c r="I15" s="6">
        <v>5</v>
      </c>
      <c r="J15" s="6">
        <v>-81</v>
      </c>
      <c r="K15" s="6"/>
      <c r="L15" s="6"/>
    </row>
    <row r="16" spans="1:12" x14ac:dyDescent="0.2">
      <c r="A16" s="7">
        <v>43035</v>
      </c>
      <c r="B16" s="8">
        <v>0.67936342592592591</v>
      </c>
      <c r="C16" s="6" t="s">
        <v>48</v>
      </c>
      <c r="D16" s="6">
        <v>32.167551449999998</v>
      </c>
      <c r="E16" s="6">
        <v>34.80980057</v>
      </c>
      <c r="F16" s="6">
        <v>6</v>
      </c>
      <c r="G16" s="6" t="s">
        <v>49</v>
      </c>
      <c r="H16" s="6" t="s">
        <v>64</v>
      </c>
      <c r="I16" s="6">
        <v>1</v>
      </c>
      <c r="J16" s="6">
        <v>-83</v>
      </c>
      <c r="K16" s="6"/>
      <c r="L16" s="6"/>
    </row>
    <row r="17" spans="1:17" x14ac:dyDescent="0.2">
      <c r="A17" s="7">
        <v>43035</v>
      </c>
      <c r="B17" s="8">
        <v>0.67942129629629633</v>
      </c>
      <c r="C17" s="6" t="s">
        <v>48</v>
      </c>
      <c r="D17" s="6">
        <v>32.16755113</v>
      </c>
      <c r="E17" s="6">
        <v>34.809801589999999</v>
      </c>
      <c r="F17" s="6">
        <v>7</v>
      </c>
      <c r="G17" s="6" t="s">
        <v>49</v>
      </c>
      <c r="H17" s="6" t="s">
        <v>65</v>
      </c>
      <c r="I17" s="6">
        <v>1</v>
      </c>
      <c r="J17" s="6">
        <v>-93</v>
      </c>
      <c r="K17" s="6"/>
      <c r="L17" s="6"/>
      <c r="M17" s="6"/>
      <c r="N17" s="6"/>
      <c r="O17" s="6"/>
      <c r="P17" s="6"/>
      <c r="Q17" s="6"/>
    </row>
    <row r="21" spans="1:17" x14ac:dyDescent="0.2">
      <c r="A21" s="11">
        <v>43035</v>
      </c>
      <c r="B21" s="10">
        <v>0.67628472222222225</v>
      </c>
      <c r="C21" s="9" t="s">
        <v>48</v>
      </c>
      <c r="D21" s="9">
        <v>32.168766650000002</v>
      </c>
      <c r="E21" s="9">
        <v>34.813207939999998</v>
      </c>
      <c r="F21" s="9">
        <v>37</v>
      </c>
      <c r="G21" s="6" t="s">
        <v>49</v>
      </c>
      <c r="H21" s="6" t="s">
        <v>50</v>
      </c>
      <c r="I21" s="6">
        <v>6</v>
      </c>
      <c r="J21" s="6">
        <v>-94</v>
      </c>
      <c r="K21" s="6"/>
      <c r="L21" s="6" t="s">
        <v>66</v>
      </c>
      <c r="M21" s="6"/>
      <c r="N21" s="6" t="s">
        <v>49</v>
      </c>
      <c r="O21" s="6" t="s">
        <v>50</v>
      </c>
      <c r="P21" s="6">
        <v>6</v>
      </c>
      <c r="Q21" s="6">
        <v>-94</v>
      </c>
    </row>
    <row r="22" spans="1:17" x14ac:dyDescent="0.2">
      <c r="A22" s="6"/>
      <c r="B22" s="6"/>
      <c r="C22" s="6"/>
      <c r="D22" s="6"/>
      <c r="E22" s="6"/>
      <c r="F22" s="6"/>
      <c r="G22" s="6" t="s">
        <v>69</v>
      </c>
      <c r="H22" s="6" t="s">
        <v>70</v>
      </c>
      <c r="I22" s="6">
        <v>13</v>
      </c>
      <c r="J22" s="6">
        <v>-88</v>
      </c>
      <c r="K22" s="6"/>
      <c r="L22" s="6"/>
      <c r="M22" s="6"/>
      <c r="N22" s="6" t="s">
        <v>67</v>
      </c>
      <c r="O22" s="6" t="s">
        <v>68</v>
      </c>
      <c r="P22" s="6">
        <v>11</v>
      </c>
      <c r="Q22" s="6">
        <v>-89</v>
      </c>
    </row>
    <row r="23" spans="1:17" x14ac:dyDescent="0.2">
      <c r="A23" s="6"/>
      <c r="B23" s="6"/>
      <c r="C23" s="6"/>
      <c r="D23" s="6"/>
      <c r="E23" s="6"/>
      <c r="F23" s="6"/>
      <c r="G23" s="6" t="s">
        <v>67</v>
      </c>
      <c r="H23" s="6" t="s">
        <v>68</v>
      </c>
      <c r="I23" s="6">
        <v>11</v>
      </c>
      <c r="J23" s="6">
        <v>-89</v>
      </c>
      <c r="K23" s="6"/>
      <c r="L23" s="6"/>
      <c r="M23" s="6"/>
      <c r="N23" s="6" t="s">
        <v>69</v>
      </c>
      <c r="O23" s="6" t="s">
        <v>70</v>
      </c>
      <c r="P23" s="6">
        <v>13</v>
      </c>
      <c r="Q23" s="6">
        <v>-88</v>
      </c>
    </row>
    <row r="24" spans="1:17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">
      <c r="A25" s="6"/>
      <c r="B25" s="6"/>
      <c r="C25" s="6"/>
      <c r="D25" s="6"/>
      <c r="E25" s="6"/>
      <c r="F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">
      <c r="A26" s="11">
        <v>43035</v>
      </c>
      <c r="B26" s="10">
        <v>0.67628472222222225</v>
      </c>
      <c r="C26" s="9" t="s">
        <v>48</v>
      </c>
      <c r="D26" s="9">
        <v>32.168766650000002</v>
      </c>
      <c r="E26" s="9">
        <v>34.813207939999998</v>
      </c>
      <c r="F26" s="9">
        <v>37</v>
      </c>
      <c r="G26" s="6" t="s">
        <v>67</v>
      </c>
      <c r="H26" s="6" t="s">
        <v>50</v>
      </c>
      <c r="I26" s="6">
        <v>6</v>
      </c>
      <c r="J26" s="6">
        <v>-94</v>
      </c>
      <c r="K26" s="6"/>
      <c r="L26" s="6"/>
      <c r="M26" s="6"/>
      <c r="N26" s="6"/>
      <c r="O26" s="6"/>
      <c r="P26" s="6"/>
      <c r="Q26" s="6"/>
    </row>
    <row r="27" spans="1:17" x14ac:dyDescent="0.2">
      <c r="A27" s="6"/>
      <c r="B27" s="6"/>
      <c r="C27" s="6"/>
      <c r="D27" s="6"/>
      <c r="E27" s="6"/>
      <c r="F27" s="6"/>
      <c r="G27" s="6" t="s">
        <v>49</v>
      </c>
      <c r="H27" s="6" t="s">
        <v>68</v>
      </c>
      <c r="I27" s="6">
        <v>11</v>
      </c>
      <c r="J27" s="6">
        <v>-89</v>
      </c>
      <c r="K27" s="6"/>
      <c r="L27" s="6"/>
      <c r="M27" s="6"/>
      <c r="N27" s="6"/>
      <c r="O27" s="6"/>
      <c r="P27" s="6"/>
      <c r="Q27" s="6"/>
    </row>
    <row r="28" spans="1:17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">
      <c r="A29" s="11">
        <v>43035</v>
      </c>
      <c r="B29" s="10">
        <v>0.67628472222222225</v>
      </c>
      <c r="C29" s="9" t="s">
        <v>48</v>
      </c>
      <c r="D29" s="9">
        <v>32.168766650000002</v>
      </c>
      <c r="E29" s="9">
        <v>34.813207939999998</v>
      </c>
      <c r="F29" s="9">
        <v>37</v>
      </c>
      <c r="G29" s="6" t="s">
        <v>49</v>
      </c>
      <c r="H29" s="6" t="s">
        <v>50</v>
      </c>
      <c r="I29" s="6">
        <v>6</v>
      </c>
      <c r="J29" s="6">
        <v>-94</v>
      </c>
      <c r="K29" s="6"/>
      <c r="L29" s="6"/>
      <c r="M29" s="6"/>
      <c r="N29" s="6"/>
      <c r="O29" s="6"/>
      <c r="P29" s="6"/>
      <c r="Q29" s="6"/>
    </row>
    <row r="30" spans="1:17" x14ac:dyDescent="0.2">
      <c r="A30" s="6"/>
      <c r="B30" s="6"/>
      <c r="C30" s="6"/>
      <c r="D30" s="6"/>
      <c r="E30" s="6"/>
      <c r="F30" s="6"/>
      <c r="G30" s="6" t="s">
        <v>67</v>
      </c>
      <c r="H30" s="6" t="s">
        <v>68</v>
      </c>
      <c r="I30" s="6">
        <v>11</v>
      </c>
      <c r="J30" s="6">
        <v>-89</v>
      </c>
    </row>
    <row r="31" spans="1:17" x14ac:dyDescent="0.2">
      <c r="A31" s="6"/>
      <c r="B31" s="6"/>
      <c r="C31" s="6"/>
      <c r="D31" s="6"/>
      <c r="E31" s="6"/>
      <c r="F31" s="6"/>
      <c r="G31" s="6"/>
      <c r="H31" s="6"/>
      <c r="I31" s="6"/>
      <c r="J31" s="6"/>
    </row>
  </sheetData>
  <sortState ref="A21:J23">
    <sortCondition ref="H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אלגוריתם 1</vt:lpstr>
      <vt:lpstr>אלגוריתם 2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 Benmoshe</dc:creator>
  <cp:lastModifiedBy>yaron samuel</cp:lastModifiedBy>
  <dcterms:created xsi:type="dcterms:W3CDTF">2017-11-25T21:17:09Z</dcterms:created>
  <dcterms:modified xsi:type="dcterms:W3CDTF">2017-12-21T23:04:35Z</dcterms:modified>
</cp:coreProperties>
</file>