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3b25f3ef60d82a/Documents/Hong Kong Conference/"/>
    </mc:Choice>
  </mc:AlternateContent>
  <xr:revisionPtr revIDLastSave="92" documentId="8_{CF1C6402-25C4-294F-83CE-E3DAA953557A}" xr6:coauthVersionLast="47" xr6:coauthVersionMax="47" xr10:uidLastSave="{78DFFAC3-B680-46EA-B270-696EBB8D5247}"/>
  <bookViews>
    <workbookView minimized="1" xWindow="3300" yWindow="3110" windowWidth="14400" windowHeight="8170" xr2:uid="{2707AEAF-C8B4-064C-B3E3-6B8E64DF49DF}"/>
  </bookViews>
  <sheets>
    <sheet name="Accidents" sheetId="2" r:id="rId1"/>
    <sheet name="Requested Cost Distribution" sheetId="3" r:id="rId2"/>
  </sheets>
  <definedNames>
    <definedName name="_xlnm.Print_Area" localSheetId="0">Accidents!$B$2:$I$101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0" i="2"/>
  <c r="G10" i="2" s="1"/>
  <c r="D75" i="2"/>
  <c r="D80" i="2" s="1"/>
  <c r="D74" i="2"/>
  <c r="D79" i="2" s="1"/>
  <c r="D73" i="2"/>
  <c r="D78" i="2" s="1"/>
  <c r="C75" i="2"/>
  <c r="C80" i="2" s="1"/>
  <c r="C74" i="2"/>
  <c r="C79" i="2" s="1"/>
  <c r="C73" i="2"/>
  <c r="C78" i="2" s="1"/>
  <c r="F11" i="2"/>
  <c r="G11" i="2" s="1"/>
  <c r="E6" i="2"/>
  <c r="E10" i="2"/>
  <c r="E11" i="2"/>
</calcChain>
</file>

<file path=xl/sharedStrings.xml><?xml version="1.0" encoding="utf-8"?>
<sst xmlns="http://schemas.openxmlformats.org/spreadsheetml/2006/main" count="182" uniqueCount="115">
  <si>
    <t>0%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</si>
  <si>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</si>
  <si>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</si>
  <si>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</si>
  <si>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</si>
  <si>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</si>
  <si>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</si>
  <si>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</si>
  <si>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</si>
  <si>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</si>
  <si>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91%</t>
  </si>
  <si>
    <t>92%</t>
  </si>
  <si>
    <t>93%</t>
  </si>
  <si>
    <t>94%</t>
  </si>
  <si>
    <t>95%</t>
  </si>
  <si>
    <t>96%</t>
  </si>
  <si>
    <t>97%</t>
  </si>
  <si>
    <t>98%</t>
  </si>
  <si>
    <t>99%</t>
  </si>
  <si>
    <t>Percentile</t>
  </si>
  <si>
    <t>Urgent care (Payout of $300)</t>
  </si>
  <si>
    <t>IP (Payout of $50,000)</t>
  </si>
  <si>
    <t>ER (Payout of $5,000)</t>
  </si>
  <si>
    <t>Max payout  @ $50,000 (Multiple places of service per mbr)</t>
  </si>
  <si>
    <t>95% CI</t>
  </si>
  <si>
    <t>90% CI</t>
  </si>
  <si>
    <t>No. of samples</t>
  </si>
  <si>
    <t>1. From the general population of 1.5M lives (aged 18-50), randomly select 200 members</t>
  </si>
  <si>
    <t>3. Assign payout amount based on place of service for each accident claims (i.e. payout is $300 if POS is urgent care etc.)</t>
  </si>
  <si>
    <t>4. Calculate total payout and cap at $50,000 per member per year</t>
  </si>
  <si>
    <t>5. Calculate PMPM based on 4</t>
  </si>
  <si>
    <t>6. Repeat steps 1-5 50,000 times</t>
  </si>
  <si>
    <t>99% CI</t>
  </si>
  <si>
    <t>Prevalence of accidents</t>
  </si>
  <si>
    <t>Simulation steps:</t>
  </si>
  <si>
    <t xml:space="preserve">Outpatient Surgery (Payout of $10,000) </t>
  </si>
  <si>
    <t>7.  Determine 90%, 95%, 99% CIs using the sample in Step 6</t>
  </si>
  <si>
    <t xml:space="preserve">Median </t>
  </si>
  <si>
    <t>Mean</t>
  </si>
  <si>
    <t>Based on actual allowed</t>
  </si>
  <si>
    <t>Based on cash payout</t>
  </si>
  <si>
    <t>Max payout @ $50,000 (Multiple places of service per mbr</t>
  </si>
  <si>
    <t>Cost distribution for accident claims</t>
  </si>
  <si>
    <t>PMPM</t>
  </si>
  <si>
    <t>PMPY</t>
  </si>
  <si>
    <t>Population size</t>
  </si>
  <si>
    <t>II. Report on distribution based on allowed/cash payout by settings</t>
  </si>
  <si>
    <t xml:space="preserve">III. Simulation study </t>
  </si>
  <si>
    <t>Care setting</t>
  </si>
  <si>
    <t>%</t>
  </si>
  <si>
    <t>Urgent care</t>
  </si>
  <si>
    <t>ER</t>
  </si>
  <si>
    <t>Outpatient surgery</t>
  </si>
  <si>
    <t>Inpatient</t>
  </si>
  <si>
    <t>Claims Count</t>
  </si>
  <si>
    <t>I. Frequency tables</t>
  </si>
  <si>
    <t>Member Count</t>
  </si>
  <si>
    <t xml:space="preserve">($2.10,  $48.26) </t>
  </si>
  <si>
    <t>($0.25,  $52.56)</t>
  </si>
  <si>
    <t xml:space="preserve">($0.25,  $52.58) </t>
  </si>
  <si>
    <t xml:space="preserve">($0.00,  $71.40) </t>
  </si>
  <si>
    <t xml:space="preserve">($0.00,  $71.31) </t>
  </si>
  <si>
    <t xml:space="preserve">($0.00,  $856.86) </t>
  </si>
  <si>
    <t>($3.03,  $630.70)</t>
  </si>
  <si>
    <t xml:space="preserve">($25.20,  $579.10) </t>
  </si>
  <si>
    <t xml:space="preserve">($0.00,  $855.78) </t>
  </si>
  <si>
    <t xml:space="preserve"> ($3.02,  $630.97) </t>
  </si>
  <si>
    <t xml:space="preserve">($25.20,  $579.15) </t>
  </si>
  <si>
    <t xml:space="preserve">($0.00,  $71.37) </t>
  </si>
  <si>
    <t>($0.25,  $52.57)</t>
  </si>
  <si>
    <t>($2.10,  $48.26)</t>
  </si>
  <si>
    <t xml:space="preserve">($0.00,  $856.50) </t>
  </si>
  <si>
    <t>($3.02,  $630.89)</t>
  </si>
  <si>
    <t>Induced PMPM</t>
  </si>
  <si>
    <t>Induced PMPY</t>
  </si>
  <si>
    <t xml:space="preserve">All settings </t>
  </si>
  <si>
    <t>($0.00,  $82.11)</t>
  </si>
  <si>
    <t>($0.00,  $82.01)</t>
  </si>
  <si>
    <t>($0.00,  $82.08)</t>
  </si>
  <si>
    <t>($0.00,  $985.39)</t>
  </si>
  <si>
    <t>($0.00,  $984.15)</t>
  </si>
  <si>
    <t>($0.00,  $984.98)</t>
  </si>
  <si>
    <t>($0.29,  $60.44)</t>
  </si>
  <si>
    <t>($0.29,  $60.47)</t>
  </si>
  <si>
    <t>($0.29,  $60.46)</t>
  </si>
  <si>
    <t>($3.49,  $725.31)</t>
  </si>
  <si>
    <t>($3.47,  $725.62)</t>
  </si>
  <si>
    <t>($3.47,  $725.52)</t>
  </si>
  <si>
    <t>($2.42,  $55.50)</t>
  </si>
  <si>
    <t>($28.98,  $665.97)</t>
  </si>
  <si>
    <t>($28.98,  $666.02)</t>
  </si>
  <si>
    <t>Prevalence of accidents in 4 primary care settings</t>
  </si>
  <si>
    <t>Difference between 5.8% and 2.4% is due to doctor visits</t>
  </si>
  <si>
    <t>Cost of accident claims</t>
  </si>
  <si>
    <t>All surgeries were identified using CPT codes (10004–69990)</t>
  </si>
  <si>
    <t>Without Surgeries</t>
  </si>
  <si>
    <t>Surgeries</t>
  </si>
  <si>
    <t>IP</t>
  </si>
  <si>
    <t xml:space="preserve"> Ambulance service</t>
  </si>
  <si>
    <t>Claims lines must be in ER/IP and DX codes must indicate of accidents</t>
  </si>
  <si>
    <t>Ratio (Surg/Non-surg)</t>
  </si>
  <si>
    <t>Ambulance service</t>
  </si>
  <si>
    <t>2024 Data</t>
  </si>
  <si>
    <t xml:space="preserve">Limit to members aged 18-45 &amp; must be enrolled for at least 10 months </t>
  </si>
  <si>
    <t>IV. Administrative Charges</t>
  </si>
  <si>
    <t>Per Policy: $10.00</t>
  </si>
  <si>
    <t>Claims processing: allowed charge</t>
  </si>
  <si>
    <t>Claims processing: fixed reimbursement  $3.00/claim</t>
  </si>
  <si>
    <t>$</t>
  </si>
  <si>
    <t>PMPM Based on 2000-member Population</t>
  </si>
  <si>
    <t>PMPY Based on 2000-member Population</t>
  </si>
  <si>
    <t>Induced PMPM Based on 2000-member Population</t>
  </si>
  <si>
    <t>Induced PMPY Based on 2000-member Population</t>
  </si>
  <si>
    <t>2. Looking through claims records of 2000 members in Step 1 to identify members with accidents claims and place of service corresponding to their accidents claims</t>
  </si>
  <si>
    <t>Based on Scheduled Cash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</si>
</sst>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"/>
    <numFmt numFmtId="167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0"/>
      <name val="Times New Roman"/>
      <family val="1"/>
    </font>
    <font>
      <sz val="12"/>
      <color theme="6" tint="-0.249977111117893"/>
      <name val="Times New Roman"/>
      <family val="1"/>
    </font>
    <font>
      <sz val="8"/>
      <name val="Calibri"/>
      <family val="2"/>
      <scheme val="minor"/>
    </font>
    <font>
      <b/>
      <u/>
      <sz val="12"/>
      <color theme="1"/>
      <name val="Times New Roman"/>
      <family val="1"/>
    </font>
    <font>
      <i/>
      <u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D8BBD"/>
        <bgColor indexed="64"/>
      </patternFill>
    </fill>
    <fill>
      <patternFill patternType="solid">
        <fgColor rgb="FFD0DAE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4" fillId="2" borderId="0" xfId="0" applyFont="1" applyFill="1"/>
    <xf numFmtId="0" fontId="2" fillId="2" borderId="0" xfId="0" applyFont="1" applyFill="1"/>
    <xf numFmtId="3" fontId="2" fillId="2" borderId="0" xfId="0" applyNumberFormat="1" applyFont="1" applyFill="1"/>
    <xf numFmtId="0" fontId="6" fillId="2" borderId="0" xfId="0" applyFont="1" applyFill="1" applyAlignment="1">
      <alignment horizontal="left" indent="3"/>
    </xf>
    <xf numFmtId="9" fontId="2" fillId="2" borderId="0" xfId="1" applyFont="1" applyFill="1"/>
    <xf numFmtId="10" fontId="2" fillId="2" borderId="0" xfId="1" applyNumberFormat="1" applyFont="1" applyFill="1"/>
    <xf numFmtId="44" fontId="2" fillId="2" borderId="0" xfId="2" applyFont="1" applyFill="1"/>
    <xf numFmtId="0" fontId="8" fillId="2" borderId="0" xfId="0" applyFont="1" applyFill="1"/>
    <xf numFmtId="49" fontId="2" fillId="2" borderId="25" xfId="0" applyNumberFormat="1" applyFont="1" applyFill="1" applyBorder="1" applyAlignment="1">
      <alignment horizontal="center"/>
    </xf>
    <xf numFmtId="164" fontId="2" fillId="2" borderId="26" xfId="2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6" xfId="2" applyNumberFormat="1" applyFont="1" applyFill="1" applyBorder="1" applyAlignment="1">
      <alignment horizontal="center"/>
    </xf>
    <xf numFmtId="164" fontId="2" fillId="2" borderId="3" xfId="2" applyNumberFormat="1" applyFont="1" applyFill="1" applyBorder="1" applyAlignment="1">
      <alignment horizontal="center" vertical="center"/>
    </xf>
    <xf numFmtId="164" fontId="2" fillId="2" borderId="10" xfId="2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 vertical="center"/>
    </xf>
    <xf numFmtId="10" fontId="2" fillId="2" borderId="25" xfId="0" applyNumberFormat="1" applyFont="1" applyFill="1" applyBorder="1" applyAlignment="1">
      <alignment horizontal="center"/>
    </xf>
    <xf numFmtId="9" fontId="2" fillId="2" borderId="28" xfId="0" applyNumberFormat="1" applyFont="1" applyFill="1" applyBorder="1" applyAlignment="1">
      <alignment horizontal="center"/>
    </xf>
    <xf numFmtId="164" fontId="2" fillId="2" borderId="11" xfId="2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2" borderId="5" xfId="2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44" fontId="2" fillId="2" borderId="3" xfId="2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9" fontId="2" fillId="2" borderId="7" xfId="1" applyFont="1" applyFill="1" applyBorder="1" applyAlignment="1">
      <alignment horizontal="center"/>
    </xf>
    <xf numFmtId="44" fontId="2" fillId="2" borderId="5" xfId="2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/>
    </xf>
    <xf numFmtId="3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165" fontId="2" fillId="2" borderId="0" xfId="2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/>
    <xf numFmtId="165" fontId="2" fillId="2" borderId="0" xfId="0" applyNumberFormat="1" applyFont="1" applyFill="1"/>
    <xf numFmtId="165" fontId="2" fillId="2" borderId="0" xfId="2" applyNumberFormat="1" applyFont="1" applyFill="1" applyBorder="1" applyAlignment="1">
      <alignment horizontal="center" vertical="center"/>
    </xf>
    <xf numFmtId="165" fontId="2" fillId="2" borderId="6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165" fontId="2" fillId="2" borderId="7" xfId="2" applyNumberFormat="1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44" fontId="3" fillId="4" borderId="8" xfId="2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/>
    </xf>
    <xf numFmtId="9" fontId="2" fillId="2" borderId="3" xfId="1" applyFont="1" applyFill="1" applyBorder="1" applyAlignment="1">
      <alignment horizontal="center"/>
    </xf>
    <xf numFmtId="0" fontId="2" fillId="2" borderId="32" xfId="0" applyFont="1" applyFill="1" applyBorder="1" applyAlignment="1">
      <alignment horizontal="left"/>
    </xf>
    <xf numFmtId="9" fontId="2" fillId="2" borderId="5" xfId="1" applyFont="1" applyFill="1" applyBorder="1" applyAlignment="1">
      <alignment horizontal="center"/>
    </xf>
    <xf numFmtId="3" fontId="2" fillId="2" borderId="6" xfId="1" applyNumberFormat="1" applyFont="1" applyFill="1" applyBorder="1" applyAlignment="1">
      <alignment horizontal="center"/>
    </xf>
    <xf numFmtId="3" fontId="2" fillId="2" borderId="7" xfId="1" applyNumberFormat="1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9" fontId="5" fillId="3" borderId="9" xfId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horizontal="left"/>
    </xf>
    <xf numFmtId="0" fontId="2" fillId="2" borderId="31" xfId="0" applyFont="1" applyFill="1" applyBorder="1"/>
    <xf numFmtId="165" fontId="2" fillId="2" borderId="3" xfId="0" applyNumberFormat="1" applyFont="1" applyFill="1" applyBorder="1" applyAlignment="1">
      <alignment horizontal="center" vertical="center"/>
    </xf>
    <xf numFmtId="0" fontId="2" fillId="2" borderId="32" xfId="0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9" fontId="5" fillId="3" borderId="15" xfId="1" applyFont="1" applyFill="1" applyBorder="1" applyAlignment="1">
      <alignment horizontal="center" vertical="center"/>
    </xf>
    <xf numFmtId="10" fontId="5" fillId="3" borderId="15" xfId="1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9" fontId="2" fillId="2" borderId="10" xfId="1" applyFont="1" applyFill="1" applyBorder="1"/>
    <xf numFmtId="9" fontId="2" fillId="2" borderId="11" xfId="1" applyFont="1" applyFill="1" applyBorder="1"/>
    <xf numFmtId="0" fontId="3" fillId="4" borderId="15" xfId="0" applyFont="1" applyFill="1" applyBorder="1" applyAlignment="1">
      <alignment horizontal="center"/>
    </xf>
    <xf numFmtId="0" fontId="0" fillId="2" borderId="0" xfId="0" applyFill="1"/>
    <xf numFmtId="0" fontId="3" fillId="4" borderId="35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 vertical="center" wrapText="1"/>
    </xf>
    <xf numFmtId="164" fontId="2" fillId="2" borderId="39" xfId="2" applyNumberFormat="1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166" fontId="2" fillId="2" borderId="21" xfId="0" applyNumberFormat="1" applyFont="1" applyFill="1" applyBorder="1" applyAlignment="1">
      <alignment horizontal="center" vertical="center" wrapText="1"/>
    </xf>
    <xf numFmtId="166" fontId="2" fillId="2" borderId="23" xfId="0" applyNumberFormat="1" applyFont="1" applyFill="1" applyBorder="1" applyAlignment="1">
      <alignment horizontal="center" vertical="center" wrapText="1"/>
    </xf>
    <xf numFmtId="167" fontId="2" fillId="2" borderId="25" xfId="0" applyNumberFormat="1" applyFont="1" applyFill="1" applyBorder="1" applyAlignment="1">
      <alignment horizontal="center"/>
    </xf>
    <xf numFmtId="2" fontId="0" fillId="2" borderId="0" xfId="0" applyNumberFormat="1" applyFill="1"/>
    <xf numFmtId="0" fontId="3" fillId="4" borderId="15" xfId="0" applyFont="1" applyFill="1" applyBorder="1"/>
    <xf numFmtId="0" fontId="3" fillId="4" borderId="41" xfId="0" applyFont="1" applyFill="1" applyBorder="1" applyAlignment="1">
      <alignment horizontal="center" vertical="center" wrapText="1"/>
    </xf>
    <xf numFmtId="0" fontId="3" fillId="4" borderId="8" xfId="0" applyFont="1" applyFill="1" applyBorder="1"/>
    <xf numFmtId="0" fontId="3" fillId="4" borderId="44" xfId="0" applyFont="1" applyFill="1" applyBorder="1" applyAlignment="1">
      <alignment horizontal="center" vertical="center" wrapText="1"/>
    </xf>
    <xf numFmtId="164" fontId="2" fillId="2" borderId="36" xfId="0" applyNumberFormat="1" applyFont="1" applyFill="1" applyBorder="1" applyAlignment="1">
      <alignment horizontal="center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65" fontId="2" fillId="2" borderId="3" xfId="2" applyNumberFormat="1" applyFont="1" applyFill="1" applyBorder="1" applyAlignment="1">
      <alignment horizontal="center"/>
    </xf>
    <xf numFmtId="165" fontId="2" fillId="2" borderId="5" xfId="2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43" fontId="2" fillId="2" borderId="0" xfId="3" applyFont="1" applyFill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0DAE8"/>
      <color rgb="FF4D8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06E7-A69C-CA45-8D52-B0615A3FA8D1}">
  <sheetPr>
    <pageSetUpPr fitToPage="1"/>
  </sheetPr>
  <dimension ref="B2:M100"/>
  <sheetViews>
    <sheetView tabSelected="1" zoomScale="108" zoomScaleNormal="108" workbookViewId="0">
      <selection activeCell="I4" sqref="I4"/>
    </sheetView>
  </sheetViews>
  <sheetFormatPr defaultColWidth="10.83203125" defaultRowHeight="15.5" x14ac:dyDescent="0.35"/>
  <cols>
    <col min="1" max="1" width="4" style="2" customWidth="1"/>
    <col min="2" max="2" width="15.83203125" style="2" customWidth="1"/>
    <col min="3" max="3" width="13.1640625" style="2" customWidth="1"/>
    <col min="4" max="4" width="16" style="2" customWidth="1"/>
    <col min="5" max="5" width="16.1640625" style="2" customWidth="1"/>
    <col min="6" max="6" width="17.5" style="2" customWidth="1"/>
    <col min="7" max="7" width="19.5" style="2" customWidth="1"/>
    <col min="8" max="8" width="14.83203125" style="2" customWidth="1"/>
    <col min="9" max="9" width="15.6640625" style="2" customWidth="1"/>
    <col min="10" max="16384" width="10.83203125" style="2"/>
  </cols>
  <sheetData>
    <row r="2" spans="2:9" x14ac:dyDescent="0.35">
      <c r="B2" s="1" t="s">
        <v>102</v>
      </c>
    </row>
    <row r="3" spans="2:9" x14ac:dyDescent="0.35">
      <c r="B3" s="2" t="s">
        <v>45</v>
      </c>
      <c r="E3" s="3">
        <v>1588753</v>
      </c>
    </row>
    <row r="4" spans="2:9" x14ac:dyDescent="0.35">
      <c r="B4" s="4" t="s">
        <v>103</v>
      </c>
      <c r="D4" s="5"/>
      <c r="E4" s="5"/>
      <c r="F4" s="5"/>
      <c r="I4" s="123"/>
    </row>
    <row r="5" spans="2:9" x14ac:dyDescent="0.35">
      <c r="B5" s="2" t="s">
        <v>33</v>
      </c>
      <c r="E5" s="6">
        <v>5.775914E-2</v>
      </c>
      <c r="F5" s="6"/>
    </row>
    <row r="6" spans="2:9" x14ac:dyDescent="0.35">
      <c r="B6" s="2" t="s">
        <v>91</v>
      </c>
      <c r="E6" s="6">
        <f>SUM(G16:G19)/E3</f>
        <v>2.4088074105918289E-2</v>
      </c>
      <c r="F6" s="6"/>
    </row>
    <row r="7" spans="2:9" x14ac:dyDescent="0.35">
      <c r="B7" s="4" t="s">
        <v>92</v>
      </c>
      <c r="E7" s="6"/>
      <c r="F7" s="6"/>
    </row>
    <row r="8" spans="2:9" ht="16" thickBot="1" x14ac:dyDescent="0.4">
      <c r="B8" s="4"/>
      <c r="E8" s="6"/>
      <c r="F8" s="6"/>
    </row>
    <row r="9" spans="2:9" x14ac:dyDescent="0.35">
      <c r="B9" s="112" t="s">
        <v>93</v>
      </c>
      <c r="C9" s="113"/>
      <c r="D9" s="78" t="s">
        <v>43</v>
      </c>
      <c r="E9" s="79" t="s">
        <v>44</v>
      </c>
      <c r="F9" s="80" t="s">
        <v>73</v>
      </c>
      <c r="G9" s="81" t="s">
        <v>74</v>
      </c>
    </row>
    <row r="10" spans="2:9" x14ac:dyDescent="0.35">
      <c r="B10" s="73" t="s">
        <v>39</v>
      </c>
      <c r="C10" s="82"/>
      <c r="D10" s="43">
        <v>9.4803960000000007</v>
      </c>
      <c r="E10" s="40">
        <f>D10*12</f>
        <v>113.76475200000002</v>
      </c>
      <c r="F10" s="40">
        <f>D10*1.15</f>
        <v>10.902455399999999</v>
      </c>
      <c r="G10" s="74">
        <f>F10*12</f>
        <v>130.82946479999998</v>
      </c>
    </row>
    <row r="11" spans="2:9" ht="16" thickBot="1" x14ac:dyDescent="0.4">
      <c r="B11" s="75" t="s">
        <v>40</v>
      </c>
      <c r="C11" s="83"/>
      <c r="D11" s="45">
        <v>17</v>
      </c>
      <c r="E11" s="76">
        <f>D11*12</f>
        <v>204</v>
      </c>
      <c r="F11" s="76">
        <f>D11*1.15</f>
        <v>19.549999999999997</v>
      </c>
      <c r="G11" s="77">
        <f>F11*12</f>
        <v>234.59999999999997</v>
      </c>
    </row>
    <row r="12" spans="2:9" x14ac:dyDescent="0.35">
      <c r="C12" s="5"/>
      <c r="E12" s="39"/>
      <c r="F12" s="40"/>
    </row>
    <row r="13" spans="2:9" x14ac:dyDescent="0.35">
      <c r="B13" s="8" t="s">
        <v>55</v>
      </c>
      <c r="C13" s="5"/>
      <c r="E13" s="39"/>
      <c r="F13" s="40"/>
    </row>
    <row r="14" spans="2:9" ht="16" thickBot="1" x14ac:dyDescent="0.4">
      <c r="C14" s="5"/>
      <c r="E14" s="39"/>
      <c r="F14" s="40"/>
    </row>
    <row r="15" spans="2:9" x14ac:dyDescent="0.35">
      <c r="B15" s="67" t="s">
        <v>48</v>
      </c>
      <c r="C15" s="68" t="s">
        <v>54</v>
      </c>
      <c r="D15" s="69" t="s">
        <v>49</v>
      </c>
      <c r="E15" s="39"/>
      <c r="F15" s="67" t="s">
        <v>48</v>
      </c>
      <c r="G15" s="68" t="s">
        <v>56</v>
      </c>
      <c r="H15" s="69" t="s">
        <v>49</v>
      </c>
    </row>
    <row r="16" spans="2:9" x14ac:dyDescent="0.35">
      <c r="B16" s="61" t="s">
        <v>50</v>
      </c>
      <c r="C16" s="65">
        <v>10779</v>
      </c>
      <c r="D16" s="62">
        <v>0.222</v>
      </c>
      <c r="E16" s="39"/>
      <c r="F16" s="61" t="s">
        <v>50</v>
      </c>
      <c r="G16" s="65">
        <v>10296</v>
      </c>
      <c r="H16" s="62">
        <v>0.26900000000000002</v>
      </c>
    </row>
    <row r="17" spans="2:11" x14ac:dyDescent="0.35">
      <c r="B17" s="61" t="s">
        <v>51</v>
      </c>
      <c r="C17" s="65">
        <v>25047</v>
      </c>
      <c r="D17" s="62">
        <v>0.51600000000000001</v>
      </c>
      <c r="E17" s="39"/>
      <c r="F17" s="61" t="s">
        <v>51</v>
      </c>
      <c r="G17" s="65">
        <v>23042</v>
      </c>
      <c r="H17" s="62">
        <v>0.60199999999999998</v>
      </c>
    </row>
    <row r="18" spans="2:11" x14ac:dyDescent="0.35">
      <c r="B18" s="61" t="s">
        <v>52</v>
      </c>
      <c r="C18" s="65">
        <v>1393</v>
      </c>
      <c r="D18" s="62">
        <v>2.87E-2</v>
      </c>
      <c r="E18" s="39"/>
      <c r="F18" s="61" t="s">
        <v>52</v>
      </c>
      <c r="G18" s="65">
        <v>1258</v>
      </c>
      <c r="H18" s="62">
        <v>3.2899999999999999E-2</v>
      </c>
    </row>
    <row r="19" spans="2:11" ht="16" thickBot="1" x14ac:dyDescent="0.4">
      <c r="B19" s="63" t="s">
        <v>53</v>
      </c>
      <c r="C19" s="66">
        <v>11297</v>
      </c>
      <c r="D19" s="64">
        <v>0.23300000000000001</v>
      </c>
      <c r="E19" s="39"/>
      <c r="F19" s="63" t="s">
        <v>53</v>
      </c>
      <c r="G19" s="66">
        <v>3674</v>
      </c>
      <c r="H19" s="64">
        <v>9.6000000000000002E-2</v>
      </c>
    </row>
    <row r="20" spans="2:11" x14ac:dyDescent="0.35">
      <c r="C20" s="5"/>
      <c r="E20" s="39"/>
      <c r="F20" s="40"/>
      <c r="G20" s="3"/>
    </row>
    <row r="21" spans="2:11" x14ac:dyDescent="0.35">
      <c r="C21" s="5"/>
      <c r="F21" s="7"/>
    </row>
    <row r="22" spans="2:11" x14ac:dyDescent="0.35">
      <c r="B22" s="8" t="s">
        <v>46</v>
      </c>
      <c r="C22" s="5"/>
      <c r="F22" s="7"/>
    </row>
    <row r="23" spans="2:11" ht="16" thickBot="1" x14ac:dyDescent="0.4">
      <c r="B23" s="114" t="s">
        <v>42</v>
      </c>
      <c r="C23" s="114"/>
      <c r="D23" s="114"/>
      <c r="E23" s="114"/>
      <c r="F23" s="114"/>
      <c r="G23" s="114"/>
      <c r="H23" s="114"/>
      <c r="I23" s="114"/>
    </row>
    <row r="24" spans="2:11" x14ac:dyDescent="0.35">
      <c r="B24" s="119" t="s">
        <v>19</v>
      </c>
      <c r="C24" s="115" t="s">
        <v>39</v>
      </c>
      <c r="D24" s="116"/>
      <c r="E24" s="117" t="s">
        <v>114</v>
      </c>
      <c r="F24" s="117"/>
      <c r="G24" s="117"/>
      <c r="H24" s="117"/>
      <c r="I24" s="118"/>
    </row>
    <row r="25" spans="2:11" ht="76" customHeight="1" x14ac:dyDescent="0.35">
      <c r="B25" s="120"/>
      <c r="C25" s="47" t="s">
        <v>75</v>
      </c>
      <c r="D25" s="48" t="s">
        <v>23</v>
      </c>
      <c r="E25" s="49" t="s">
        <v>20</v>
      </c>
      <c r="F25" s="50" t="s">
        <v>22</v>
      </c>
      <c r="G25" s="51" t="s">
        <v>35</v>
      </c>
      <c r="H25" s="50" t="s">
        <v>21</v>
      </c>
      <c r="I25" s="52" t="s">
        <v>41</v>
      </c>
    </row>
    <row r="26" spans="2:11" x14ac:dyDescent="0.35">
      <c r="B26" s="9" t="s">
        <v>0</v>
      </c>
      <c r="C26" s="10">
        <v>0</v>
      </c>
      <c r="D26" s="11">
        <v>0</v>
      </c>
      <c r="E26" s="12">
        <v>300</v>
      </c>
      <c r="F26" s="13">
        <v>5000</v>
      </c>
      <c r="G26" s="14">
        <v>10000</v>
      </c>
      <c r="H26" s="13">
        <v>50000</v>
      </c>
      <c r="I26" s="15">
        <v>300</v>
      </c>
      <c r="K26" s="38"/>
    </row>
    <row r="27" spans="2:11" x14ac:dyDescent="0.35">
      <c r="B27" s="9" t="s">
        <v>1</v>
      </c>
      <c r="C27" s="16">
        <v>69.38</v>
      </c>
      <c r="D27" s="17">
        <v>92.17</v>
      </c>
      <c r="E27" s="12">
        <v>300</v>
      </c>
      <c r="F27" s="13">
        <v>5000</v>
      </c>
      <c r="G27" s="14">
        <v>10000</v>
      </c>
      <c r="H27" s="13">
        <v>50000</v>
      </c>
      <c r="I27" s="15">
        <v>300</v>
      </c>
      <c r="J27" s="41"/>
      <c r="K27" s="38"/>
    </row>
    <row r="28" spans="2:11" x14ac:dyDescent="0.35">
      <c r="B28" s="9" t="s">
        <v>2</v>
      </c>
      <c r="C28" s="16">
        <v>108.188</v>
      </c>
      <c r="D28" s="17">
        <v>135</v>
      </c>
      <c r="E28" s="12">
        <v>300</v>
      </c>
      <c r="F28" s="13">
        <v>5000</v>
      </c>
      <c r="G28" s="14">
        <v>10000</v>
      </c>
      <c r="H28" s="13">
        <v>50000</v>
      </c>
      <c r="I28" s="15">
        <v>300</v>
      </c>
      <c r="J28" s="41"/>
      <c r="K28" s="38"/>
    </row>
    <row r="29" spans="2:11" x14ac:dyDescent="0.35">
      <c r="B29" s="9" t="s">
        <v>3</v>
      </c>
      <c r="C29" s="16">
        <v>141.53</v>
      </c>
      <c r="D29" s="17">
        <v>168.84</v>
      </c>
      <c r="E29" s="12">
        <v>300</v>
      </c>
      <c r="F29" s="13">
        <v>5000</v>
      </c>
      <c r="G29" s="14">
        <v>10000</v>
      </c>
      <c r="H29" s="13">
        <v>50000</v>
      </c>
      <c r="I29" s="15">
        <v>5000</v>
      </c>
      <c r="J29" s="41"/>
      <c r="K29" s="38"/>
    </row>
    <row r="30" spans="2:11" x14ac:dyDescent="0.35">
      <c r="B30" s="9" t="s">
        <v>4</v>
      </c>
      <c r="C30" s="16">
        <v>176.80600000000001</v>
      </c>
      <c r="D30" s="17">
        <v>211.5</v>
      </c>
      <c r="E30" s="12">
        <v>300</v>
      </c>
      <c r="F30" s="13">
        <v>5000</v>
      </c>
      <c r="G30" s="14">
        <v>10000</v>
      </c>
      <c r="H30" s="13">
        <v>50000</v>
      </c>
      <c r="I30" s="15">
        <v>5000</v>
      </c>
      <c r="J30" s="41"/>
      <c r="K30" s="38"/>
    </row>
    <row r="31" spans="2:11" x14ac:dyDescent="0.35">
      <c r="B31" s="9" t="s">
        <v>5</v>
      </c>
      <c r="C31" s="16">
        <v>226.58</v>
      </c>
      <c r="D31" s="17">
        <v>294.02499999999998</v>
      </c>
      <c r="E31" s="12">
        <v>300</v>
      </c>
      <c r="F31" s="13">
        <v>5000</v>
      </c>
      <c r="G31" s="14">
        <v>10000</v>
      </c>
      <c r="H31" s="13">
        <v>50000</v>
      </c>
      <c r="I31" s="15">
        <v>5000</v>
      </c>
      <c r="J31" s="41"/>
      <c r="K31" s="38"/>
    </row>
    <row r="32" spans="2:11" x14ac:dyDescent="0.35">
      <c r="B32" s="9" t="s">
        <v>6</v>
      </c>
      <c r="C32" s="16">
        <v>328.21</v>
      </c>
      <c r="D32" s="17">
        <v>450.58</v>
      </c>
      <c r="E32" s="12">
        <v>300</v>
      </c>
      <c r="F32" s="13">
        <v>5000</v>
      </c>
      <c r="G32" s="14">
        <v>10000</v>
      </c>
      <c r="H32" s="13">
        <v>50000</v>
      </c>
      <c r="I32" s="15">
        <v>5000</v>
      </c>
      <c r="J32" s="41"/>
      <c r="K32" s="38"/>
    </row>
    <row r="33" spans="2:11" x14ac:dyDescent="0.35">
      <c r="B33" s="9" t="s">
        <v>7</v>
      </c>
      <c r="C33" s="16">
        <v>560.07500000000005</v>
      </c>
      <c r="D33" s="17">
        <v>756.95</v>
      </c>
      <c r="E33" s="12">
        <v>300</v>
      </c>
      <c r="F33" s="13">
        <v>5000</v>
      </c>
      <c r="G33" s="14">
        <v>10000</v>
      </c>
      <c r="H33" s="13">
        <v>50000</v>
      </c>
      <c r="I33" s="15">
        <v>5000</v>
      </c>
      <c r="J33" s="41"/>
      <c r="K33" s="38"/>
    </row>
    <row r="34" spans="2:11" x14ac:dyDescent="0.35">
      <c r="B34" s="9" t="s">
        <v>8</v>
      </c>
      <c r="C34" s="16">
        <v>1025.018</v>
      </c>
      <c r="D34" s="17">
        <v>1283.03</v>
      </c>
      <c r="E34" s="12">
        <v>300</v>
      </c>
      <c r="F34" s="13">
        <v>5000</v>
      </c>
      <c r="G34" s="14">
        <v>10000</v>
      </c>
      <c r="H34" s="13">
        <v>50000</v>
      </c>
      <c r="I34" s="15">
        <v>5000</v>
      </c>
      <c r="J34" s="41"/>
      <c r="K34" s="38"/>
    </row>
    <row r="35" spans="2:11" x14ac:dyDescent="0.35">
      <c r="B35" s="9" t="s">
        <v>9</v>
      </c>
      <c r="C35" s="16">
        <v>2182.9009999999998</v>
      </c>
      <c r="D35" s="17">
        <v>2713.13</v>
      </c>
      <c r="E35" s="12">
        <v>300</v>
      </c>
      <c r="F35" s="13">
        <v>5000</v>
      </c>
      <c r="G35" s="14">
        <v>10000</v>
      </c>
      <c r="H35" s="13">
        <v>50000</v>
      </c>
      <c r="I35" s="15">
        <v>20000</v>
      </c>
      <c r="J35" s="41"/>
      <c r="K35" s="38"/>
    </row>
    <row r="36" spans="2:11" x14ac:dyDescent="0.35">
      <c r="B36" s="9" t="s">
        <v>10</v>
      </c>
      <c r="C36" s="16">
        <v>2445.1170000000002</v>
      </c>
      <c r="D36" s="17">
        <v>3099.951</v>
      </c>
      <c r="E36" s="12">
        <v>300</v>
      </c>
      <c r="F36" s="13">
        <v>5000</v>
      </c>
      <c r="G36" s="14">
        <v>10000</v>
      </c>
      <c r="H36" s="13">
        <v>50000</v>
      </c>
      <c r="I36" s="15">
        <v>50000</v>
      </c>
      <c r="J36" s="41"/>
      <c r="K36" s="38"/>
    </row>
    <row r="37" spans="2:11" x14ac:dyDescent="0.35">
      <c r="B37" s="9" t="s">
        <v>11</v>
      </c>
      <c r="C37" s="16">
        <v>2784.0140000000001</v>
      </c>
      <c r="D37" s="17">
        <v>3667.17</v>
      </c>
      <c r="E37" s="12">
        <v>300</v>
      </c>
      <c r="F37" s="13">
        <v>5000</v>
      </c>
      <c r="G37" s="14">
        <v>10000</v>
      </c>
      <c r="H37" s="13">
        <v>50000</v>
      </c>
      <c r="I37" s="15">
        <v>50000</v>
      </c>
      <c r="J37" s="41"/>
      <c r="K37" s="38"/>
    </row>
    <row r="38" spans="2:11" x14ac:dyDescent="0.35">
      <c r="B38" s="9" t="s">
        <v>12</v>
      </c>
      <c r="C38" s="16">
        <v>3359.047</v>
      </c>
      <c r="D38" s="17">
        <v>4511.8090000000002</v>
      </c>
      <c r="E38" s="12">
        <v>300</v>
      </c>
      <c r="F38" s="13">
        <v>5000</v>
      </c>
      <c r="G38" s="14">
        <v>10000</v>
      </c>
      <c r="H38" s="13">
        <v>50000</v>
      </c>
      <c r="I38" s="15">
        <v>50000</v>
      </c>
      <c r="J38" s="41"/>
      <c r="K38" s="38"/>
    </row>
    <row r="39" spans="2:11" x14ac:dyDescent="0.35">
      <c r="B39" s="9" t="s">
        <v>13</v>
      </c>
      <c r="C39" s="16">
        <v>4261.84</v>
      </c>
      <c r="D39" s="17">
        <v>5889.55</v>
      </c>
      <c r="E39" s="12">
        <v>308.73039999999997</v>
      </c>
      <c r="F39" s="13">
        <v>5000</v>
      </c>
      <c r="G39" s="14">
        <v>10398.91</v>
      </c>
      <c r="H39" s="13">
        <v>50000</v>
      </c>
      <c r="I39" s="15">
        <v>50000</v>
      </c>
      <c r="J39" s="41"/>
      <c r="K39" s="38"/>
    </row>
    <row r="40" spans="2:11" x14ac:dyDescent="0.35">
      <c r="B40" s="9" t="s">
        <v>14</v>
      </c>
      <c r="C40" s="16">
        <v>5959.4210000000003</v>
      </c>
      <c r="D40" s="17">
        <v>8352.67</v>
      </c>
      <c r="E40" s="12">
        <v>328.63200000000001</v>
      </c>
      <c r="F40" s="13">
        <v>5000</v>
      </c>
      <c r="G40" s="14">
        <v>11675.08</v>
      </c>
      <c r="H40" s="13">
        <v>50000</v>
      </c>
      <c r="I40" s="15">
        <v>50000</v>
      </c>
      <c r="J40" s="41"/>
      <c r="K40" s="38"/>
    </row>
    <row r="41" spans="2:11" x14ac:dyDescent="0.35">
      <c r="B41" s="9" t="s">
        <v>15</v>
      </c>
      <c r="C41" s="16">
        <v>8963.6730000000007</v>
      </c>
      <c r="D41" s="17">
        <v>11967.846</v>
      </c>
      <c r="E41" s="12">
        <v>350</v>
      </c>
      <c r="F41" s="13">
        <v>5000</v>
      </c>
      <c r="G41" s="14">
        <v>13138.07</v>
      </c>
      <c r="H41" s="13">
        <v>50000</v>
      </c>
      <c r="I41" s="15">
        <v>50000</v>
      </c>
      <c r="J41" s="41"/>
      <c r="K41" s="38"/>
    </row>
    <row r="42" spans="2:11" x14ac:dyDescent="0.35">
      <c r="B42" s="9" t="s">
        <v>16</v>
      </c>
      <c r="C42" s="16">
        <v>13549.821</v>
      </c>
      <c r="D42" s="17">
        <v>16961.816999999999</v>
      </c>
      <c r="E42" s="12">
        <v>369.43639999999999</v>
      </c>
      <c r="F42" s="13">
        <v>5000</v>
      </c>
      <c r="G42" s="14">
        <v>16046</v>
      </c>
      <c r="H42" s="13">
        <v>50000</v>
      </c>
      <c r="I42" s="15">
        <v>50000</v>
      </c>
      <c r="J42" s="41"/>
      <c r="K42" s="38"/>
    </row>
    <row r="43" spans="2:11" x14ac:dyDescent="0.35">
      <c r="B43" s="9" t="s">
        <v>17</v>
      </c>
      <c r="C43" s="16">
        <v>20307.183000000001</v>
      </c>
      <c r="D43" s="17">
        <v>26456.231</v>
      </c>
      <c r="E43" s="12">
        <v>407.73919999999998</v>
      </c>
      <c r="F43" s="13">
        <v>5000</v>
      </c>
      <c r="G43" s="14">
        <v>19044.87</v>
      </c>
      <c r="H43" s="13">
        <v>55698.51</v>
      </c>
      <c r="I43" s="15">
        <v>50000</v>
      </c>
      <c r="J43" s="41"/>
      <c r="K43" s="38"/>
    </row>
    <row r="44" spans="2:11" x14ac:dyDescent="0.35">
      <c r="B44" s="9" t="s">
        <v>18</v>
      </c>
      <c r="C44" s="16">
        <v>35238.946000000004</v>
      </c>
      <c r="D44" s="17">
        <v>45623.428</v>
      </c>
      <c r="E44" s="12">
        <v>493.01639999999998</v>
      </c>
      <c r="F44" s="13">
        <v>5000</v>
      </c>
      <c r="G44" s="14">
        <v>27164.799999999999</v>
      </c>
      <c r="H44" s="13">
        <v>83229.87</v>
      </c>
      <c r="I44" s="15">
        <v>50000</v>
      </c>
      <c r="J44" s="41"/>
      <c r="K44" s="38"/>
    </row>
    <row r="45" spans="2:11" x14ac:dyDescent="0.35">
      <c r="B45" s="18">
        <v>0.99099999999999999</v>
      </c>
      <c r="C45" s="16">
        <v>37927.951999999997</v>
      </c>
      <c r="D45" s="17">
        <v>49408.648000000001</v>
      </c>
      <c r="E45" s="12">
        <v>504.31360000000001</v>
      </c>
      <c r="F45" s="13">
        <v>5000</v>
      </c>
      <c r="G45" s="14">
        <v>30496.43</v>
      </c>
      <c r="H45" s="13">
        <v>88949.83</v>
      </c>
      <c r="I45" s="15">
        <v>50000</v>
      </c>
      <c r="J45" s="41"/>
      <c r="K45" s="38"/>
    </row>
    <row r="46" spans="2:11" x14ac:dyDescent="0.35">
      <c r="B46" s="18">
        <v>0.99199999999999999</v>
      </c>
      <c r="C46" s="16">
        <v>41554.044000000002</v>
      </c>
      <c r="D46" s="17">
        <v>50000</v>
      </c>
      <c r="E46" s="12">
        <v>520.73699999999997</v>
      </c>
      <c r="F46" s="13">
        <v>5058.96</v>
      </c>
      <c r="G46" s="14">
        <v>31079.9</v>
      </c>
      <c r="H46" s="13">
        <v>93336.8</v>
      </c>
      <c r="I46" s="15">
        <v>50000</v>
      </c>
      <c r="J46" s="41"/>
      <c r="K46" s="38"/>
    </row>
    <row r="47" spans="2:11" x14ac:dyDescent="0.35">
      <c r="B47" s="18">
        <v>0.99299999999999999</v>
      </c>
      <c r="C47" s="16">
        <v>45022.711000000003</v>
      </c>
      <c r="D47" s="17">
        <v>50000</v>
      </c>
      <c r="E47" s="12">
        <v>546.6798</v>
      </c>
      <c r="F47" s="13">
        <v>5402.8789999999999</v>
      </c>
      <c r="G47" s="14">
        <v>31555.63</v>
      </c>
      <c r="H47" s="13">
        <v>99864</v>
      </c>
      <c r="I47" s="15">
        <v>50000</v>
      </c>
      <c r="J47" s="41"/>
      <c r="K47" s="38"/>
    </row>
    <row r="48" spans="2:11" x14ac:dyDescent="0.35">
      <c r="B48" s="18">
        <v>0.99399999999999999</v>
      </c>
      <c r="C48" s="16">
        <v>50614.392</v>
      </c>
      <c r="D48" s="17">
        <v>50000</v>
      </c>
      <c r="E48" s="12">
        <v>573.92629999999997</v>
      </c>
      <c r="F48" s="13">
        <v>5738.9639999999999</v>
      </c>
      <c r="G48" s="14">
        <v>32211.79</v>
      </c>
      <c r="H48" s="13">
        <v>104220.32</v>
      </c>
      <c r="I48" s="15">
        <v>50000</v>
      </c>
      <c r="J48" s="41"/>
      <c r="K48" s="38"/>
    </row>
    <row r="49" spans="2:13" x14ac:dyDescent="0.35">
      <c r="B49" s="18">
        <v>0.995</v>
      </c>
      <c r="C49" s="16">
        <v>57202.796000000002</v>
      </c>
      <c r="D49" s="17">
        <v>50000</v>
      </c>
      <c r="E49" s="12">
        <v>591.61400000000003</v>
      </c>
      <c r="F49" s="13">
        <v>6213.11</v>
      </c>
      <c r="G49" s="14">
        <v>36014.42</v>
      </c>
      <c r="H49" s="13">
        <v>115334.51</v>
      </c>
      <c r="I49" s="15">
        <v>50000</v>
      </c>
      <c r="J49" s="41"/>
      <c r="K49" s="38"/>
    </row>
    <row r="50" spans="2:13" x14ac:dyDescent="0.35">
      <c r="B50" s="18">
        <v>0.996</v>
      </c>
      <c r="C50" s="16">
        <v>64463.298999999999</v>
      </c>
      <c r="D50" s="17">
        <v>50000</v>
      </c>
      <c r="E50" s="12">
        <v>638.62800000000004</v>
      </c>
      <c r="F50" s="13">
        <v>7086.64</v>
      </c>
      <c r="G50" s="14">
        <v>37865.96</v>
      </c>
      <c r="H50" s="13">
        <v>143042.85999999999</v>
      </c>
      <c r="I50" s="15">
        <v>50000</v>
      </c>
      <c r="J50" s="41"/>
      <c r="K50" s="38"/>
    </row>
    <row r="51" spans="2:13" x14ac:dyDescent="0.35">
      <c r="B51" s="18">
        <v>0.997</v>
      </c>
      <c r="C51" s="16">
        <v>74490.634000000005</v>
      </c>
      <c r="D51" s="17">
        <v>50000</v>
      </c>
      <c r="E51" s="12">
        <v>677.01099999999997</v>
      </c>
      <c r="F51" s="13">
        <v>8121.509</v>
      </c>
      <c r="G51" s="14">
        <v>39973.75</v>
      </c>
      <c r="H51" s="13">
        <v>170269.15</v>
      </c>
      <c r="I51" s="15">
        <v>50000</v>
      </c>
      <c r="J51" s="41"/>
      <c r="K51" s="38"/>
    </row>
    <row r="52" spans="2:13" x14ac:dyDescent="0.35">
      <c r="B52" s="18">
        <v>0.998</v>
      </c>
      <c r="C52" s="16">
        <v>93971.794999999998</v>
      </c>
      <c r="D52" s="17">
        <v>50000</v>
      </c>
      <c r="E52" s="12">
        <v>753.1</v>
      </c>
      <c r="F52" s="13">
        <v>9722.1329999999998</v>
      </c>
      <c r="G52" s="14">
        <v>42523.74</v>
      </c>
      <c r="H52" s="13">
        <v>235070.12</v>
      </c>
      <c r="I52" s="15">
        <v>50000</v>
      </c>
      <c r="J52" s="41"/>
      <c r="K52" s="38"/>
    </row>
    <row r="53" spans="2:13" x14ac:dyDescent="0.35">
      <c r="B53" s="18">
        <v>0.999</v>
      </c>
      <c r="C53" s="16">
        <v>138885.73800000001</v>
      </c>
      <c r="D53" s="17">
        <v>50000</v>
      </c>
      <c r="E53" s="12">
        <v>991.40740000000005</v>
      </c>
      <c r="F53" s="13">
        <v>11750.455</v>
      </c>
      <c r="G53" s="14">
        <v>51579.06</v>
      </c>
      <c r="H53" s="13">
        <v>406695.77</v>
      </c>
      <c r="I53" s="15">
        <v>50000</v>
      </c>
      <c r="J53" s="41"/>
      <c r="K53" s="38"/>
    </row>
    <row r="54" spans="2:13" ht="16" thickBot="1" x14ac:dyDescent="0.4">
      <c r="B54" s="19">
        <v>1</v>
      </c>
      <c r="C54" s="20">
        <v>2727124.87</v>
      </c>
      <c r="D54" s="21">
        <v>50000</v>
      </c>
      <c r="E54" s="22">
        <v>64869</v>
      </c>
      <c r="F54" s="23">
        <v>37915.21</v>
      </c>
      <c r="G54" s="24">
        <v>84281.04</v>
      </c>
      <c r="H54" s="23">
        <v>2727124.87</v>
      </c>
      <c r="I54" s="25">
        <v>50000</v>
      </c>
      <c r="J54" s="41"/>
      <c r="K54" s="38"/>
    </row>
    <row r="55" spans="2:13" x14ac:dyDescent="0.35">
      <c r="C55" s="5"/>
      <c r="D55" s="7"/>
      <c r="K55" s="38"/>
      <c r="L55" s="42"/>
      <c r="M55" s="42"/>
    </row>
    <row r="56" spans="2:13" x14ac:dyDescent="0.35">
      <c r="C56" s="5"/>
      <c r="D56" s="7"/>
    </row>
    <row r="57" spans="2:13" x14ac:dyDescent="0.35">
      <c r="B57" s="8" t="s">
        <v>47</v>
      </c>
    </row>
    <row r="58" spans="2:13" x14ac:dyDescent="0.35">
      <c r="B58" s="8"/>
    </row>
    <row r="59" spans="2:13" ht="16" thickBot="1" x14ac:dyDescent="0.4">
      <c r="B59" s="111" t="s">
        <v>109</v>
      </c>
      <c r="C59" s="111"/>
      <c r="D59" s="111"/>
      <c r="E59" s="111"/>
      <c r="F59" s="111"/>
      <c r="G59" s="111"/>
    </row>
    <row r="60" spans="2:13" x14ac:dyDescent="0.35">
      <c r="B60" s="53" t="s">
        <v>26</v>
      </c>
      <c r="C60" s="54" t="s">
        <v>37</v>
      </c>
      <c r="D60" s="55" t="s">
        <v>38</v>
      </c>
      <c r="E60" s="56" t="s">
        <v>32</v>
      </c>
      <c r="F60" s="57" t="s">
        <v>24</v>
      </c>
      <c r="G60" s="58" t="s">
        <v>25</v>
      </c>
    </row>
    <row r="61" spans="2:13" x14ac:dyDescent="0.35">
      <c r="B61" s="26">
        <v>50000</v>
      </c>
      <c r="C61" s="43">
        <v>10.61687</v>
      </c>
      <c r="D61" s="44">
        <v>17.00882</v>
      </c>
      <c r="E61" s="27" t="s">
        <v>60</v>
      </c>
      <c r="F61" s="28" t="s">
        <v>58</v>
      </c>
      <c r="G61" s="29" t="s">
        <v>57</v>
      </c>
    </row>
    <row r="62" spans="2:13" x14ac:dyDescent="0.35">
      <c r="B62" s="26">
        <v>100000</v>
      </c>
      <c r="C62" s="40">
        <v>10.60797</v>
      </c>
      <c r="D62" s="44">
        <v>16.908719999999999</v>
      </c>
      <c r="E62" s="27" t="s">
        <v>61</v>
      </c>
      <c r="F62" s="28" t="s">
        <v>59</v>
      </c>
      <c r="G62" s="29" t="s">
        <v>57</v>
      </c>
    </row>
    <row r="63" spans="2:13" ht="16" thickBot="1" x14ac:dyDescent="0.4">
      <c r="B63" s="30">
        <v>200000</v>
      </c>
      <c r="C63" s="45">
        <v>10.62579</v>
      </c>
      <c r="D63" s="46">
        <v>17.031559999999999</v>
      </c>
      <c r="E63" s="31" t="s">
        <v>68</v>
      </c>
      <c r="F63" s="32" t="s">
        <v>69</v>
      </c>
      <c r="G63" s="33" t="s">
        <v>70</v>
      </c>
      <c r="I63" s="42"/>
    </row>
    <row r="64" spans="2:13" ht="16" thickBot="1" x14ac:dyDescent="0.4">
      <c r="B64" s="111" t="s">
        <v>110</v>
      </c>
      <c r="C64" s="111"/>
      <c r="D64" s="111"/>
      <c r="E64" s="111"/>
      <c r="F64" s="111"/>
      <c r="G64" s="111"/>
    </row>
    <row r="65" spans="2:9" x14ac:dyDescent="0.35">
      <c r="B65" s="53" t="s">
        <v>26</v>
      </c>
      <c r="C65" s="59" t="s">
        <v>37</v>
      </c>
      <c r="D65" s="60" t="s">
        <v>38</v>
      </c>
      <c r="E65" s="56" t="s">
        <v>32</v>
      </c>
      <c r="F65" s="57" t="s">
        <v>24</v>
      </c>
      <c r="G65" s="58" t="s">
        <v>25</v>
      </c>
    </row>
    <row r="66" spans="2:9" x14ac:dyDescent="0.35">
      <c r="B66" s="26">
        <v>50000</v>
      </c>
      <c r="C66" s="43">
        <v>127.4024</v>
      </c>
      <c r="D66" s="44">
        <v>204.10589999999999</v>
      </c>
      <c r="E66" s="27" t="s">
        <v>62</v>
      </c>
      <c r="F66" s="28" t="s">
        <v>63</v>
      </c>
      <c r="G66" s="29" t="s">
        <v>64</v>
      </c>
    </row>
    <row r="67" spans="2:9" x14ac:dyDescent="0.35">
      <c r="B67" s="26">
        <v>100000</v>
      </c>
      <c r="C67" s="43">
        <v>127.29559999999999</v>
      </c>
      <c r="D67" s="44">
        <v>202.90459999999999</v>
      </c>
      <c r="E67" s="27" t="s">
        <v>65</v>
      </c>
      <c r="F67" s="70" t="s">
        <v>66</v>
      </c>
      <c r="G67" s="29" t="s">
        <v>67</v>
      </c>
    </row>
    <row r="68" spans="2:9" ht="16" thickBot="1" x14ac:dyDescent="0.4">
      <c r="B68" s="30">
        <v>200000</v>
      </c>
      <c r="C68" s="45">
        <v>127.5094</v>
      </c>
      <c r="D68" s="46">
        <v>204.37870000000001</v>
      </c>
      <c r="E68" s="31" t="s">
        <v>71</v>
      </c>
      <c r="F68" s="32" t="s">
        <v>72</v>
      </c>
      <c r="G68" s="33" t="s">
        <v>67</v>
      </c>
      <c r="H68" s="42"/>
      <c r="I68" s="7"/>
    </row>
    <row r="69" spans="2:9" x14ac:dyDescent="0.35">
      <c r="B69" s="71"/>
      <c r="C69" s="43"/>
      <c r="D69" s="43"/>
      <c r="E69" s="71"/>
      <c r="F69" s="34"/>
      <c r="G69" s="35"/>
      <c r="H69" s="42"/>
      <c r="I69" s="7"/>
    </row>
    <row r="70" spans="2:9" x14ac:dyDescent="0.35">
      <c r="B70" s="71"/>
      <c r="C70" s="43"/>
      <c r="D70" s="43"/>
      <c r="E70" s="71"/>
      <c r="F70" s="34"/>
      <c r="G70" s="35"/>
      <c r="H70" s="42"/>
      <c r="I70" s="7"/>
    </row>
    <row r="71" spans="2:9" ht="16" thickBot="1" x14ac:dyDescent="0.4">
      <c r="B71" s="111" t="s">
        <v>111</v>
      </c>
      <c r="C71" s="111"/>
      <c r="D71" s="111"/>
      <c r="E71" s="111"/>
      <c r="F71" s="111"/>
      <c r="G71" s="111"/>
    </row>
    <row r="72" spans="2:9" x14ac:dyDescent="0.35">
      <c r="B72" s="53" t="s">
        <v>26</v>
      </c>
      <c r="C72" s="54" t="s">
        <v>37</v>
      </c>
      <c r="D72" s="55" t="s">
        <v>38</v>
      </c>
      <c r="E72" s="56" t="s">
        <v>32</v>
      </c>
      <c r="F72" s="57" t="s">
        <v>24</v>
      </c>
      <c r="G72" s="58" t="s">
        <v>25</v>
      </c>
    </row>
    <row r="73" spans="2:9" x14ac:dyDescent="0.35">
      <c r="B73" s="26">
        <v>50000</v>
      </c>
      <c r="C73" s="43">
        <f>C61*1.15</f>
        <v>12.209400499999999</v>
      </c>
      <c r="D73" s="44">
        <f>D61*1.15</f>
        <v>19.560143</v>
      </c>
      <c r="E73" s="27" t="s">
        <v>76</v>
      </c>
      <c r="F73" s="28" t="s">
        <v>82</v>
      </c>
      <c r="G73" s="29" t="s">
        <v>88</v>
      </c>
    </row>
    <row r="74" spans="2:9" x14ac:dyDescent="0.35">
      <c r="B74" s="26">
        <v>100000</v>
      </c>
      <c r="C74" s="40">
        <f>C62*1.15</f>
        <v>12.199165499999999</v>
      </c>
      <c r="D74" s="44">
        <f>D62 * 1.15</f>
        <v>19.445027999999997</v>
      </c>
      <c r="E74" s="27" t="s">
        <v>77</v>
      </c>
      <c r="F74" s="28" t="s">
        <v>83</v>
      </c>
      <c r="G74" s="29" t="s">
        <v>88</v>
      </c>
    </row>
    <row r="75" spans="2:9" ht="16" thickBot="1" x14ac:dyDescent="0.4">
      <c r="B75" s="30">
        <v>200000</v>
      </c>
      <c r="C75" s="40">
        <f>C63*1.15</f>
        <v>12.2196585</v>
      </c>
      <c r="D75" s="46">
        <f>D63 *1.15</f>
        <v>19.586293999999999</v>
      </c>
      <c r="E75" s="31" t="s">
        <v>78</v>
      </c>
      <c r="F75" s="32" t="s">
        <v>84</v>
      </c>
      <c r="G75" s="33" t="s">
        <v>88</v>
      </c>
      <c r="I75" s="42"/>
    </row>
    <row r="76" spans="2:9" ht="16" thickBot="1" x14ac:dyDescent="0.4">
      <c r="B76" s="111" t="s">
        <v>112</v>
      </c>
      <c r="C76" s="111"/>
      <c r="D76" s="111"/>
      <c r="E76" s="111"/>
      <c r="F76" s="111"/>
      <c r="G76" s="111"/>
    </row>
    <row r="77" spans="2:9" x14ac:dyDescent="0.35">
      <c r="B77" s="53" t="s">
        <v>26</v>
      </c>
      <c r="C77" s="59" t="s">
        <v>37</v>
      </c>
      <c r="D77" s="60" t="s">
        <v>38</v>
      </c>
      <c r="E77" s="56" t="s">
        <v>32</v>
      </c>
      <c r="F77" s="57" t="s">
        <v>24</v>
      </c>
      <c r="G77" s="58" t="s">
        <v>25</v>
      </c>
    </row>
    <row r="78" spans="2:9" x14ac:dyDescent="0.35">
      <c r="B78" s="26">
        <v>50000</v>
      </c>
      <c r="C78" s="43">
        <f t="shared" ref="C78:D80" si="0">C73*12</f>
        <v>146.51280599999998</v>
      </c>
      <c r="D78" s="44">
        <f t="shared" si="0"/>
        <v>234.72171600000001</v>
      </c>
      <c r="E78" s="27" t="s">
        <v>79</v>
      </c>
      <c r="F78" s="28" t="s">
        <v>85</v>
      </c>
      <c r="G78" s="29" t="s">
        <v>89</v>
      </c>
    </row>
    <row r="79" spans="2:9" x14ac:dyDescent="0.35">
      <c r="B79" s="26">
        <v>100000</v>
      </c>
      <c r="C79" s="43">
        <f t="shared" si="0"/>
        <v>146.38998599999999</v>
      </c>
      <c r="D79" s="44">
        <f t="shared" si="0"/>
        <v>233.34033599999998</v>
      </c>
      <c r="E79" s="27" t="s">
        <v>80</v>
      </c>
      <c r="F79" s="70" t="s">
        <v>86</v>
      </c>
      <c r="G79" s="29" t="s">
        <v>90</v>
      </c>
    </row>
    <row r="80" spans="2:9" ht="16" thickBot="1" x14ac:dyDescent="0.4">
      <c r="B80" s="30">
        <v>200000</v>
      </c>
      <c r="C80" s="45">
        <f t="shared" si="0"/>
        <v>146.63590199999999</v>
      </c>
      <c r="D80" s="46">
        <f t="shared" si="0"/>
        <v>235.035528</v>
      </c>
      <c r="E80" s="31" t="s">
        <v>81</v>
      </c>
      <c r="F80" s="32" t="s">
        <v>87</v>
      </c>
      <c r="G80" s="33" t="s">
        <v>90</v>
      </c>
      <c r="H80" s="42"/>
      <c r="I80" s="7"/>
    </row>
    <row r="81" spans="2:9" x14ac:dyDescent="0.35">
      <c r="B81" s="71"/>
      <c r="C81" s="43"/>
      <c r="D81" s="43"/>
      <c r="E81" s="71"/>
      <c r="F81" s="34"/>
      <c r="G81" s="35"/>
      <c r="H81" s="42"/>
      <c r="I81" s="7"/>
    </row>
    <row r="82" spans="2:9" x14ac:dyDescent="0.35">
      <c r="B82" s="72" t="s">
        <v>34</v>
      </c>
      <c r="C82" s="34"/>
      <c r="D82" s="35"/>
    </row>
    <row r="83" spans="2:9" x14ac:dyDescent="0.35">
      <c r="B83" s="36" t="s">
        <v>27</v>
      </c>
      <c r="C83" s="34"/>
      <c r="D83" s="35"/>
    </row>
    <row r="84" spans="2:9" x14ac:dyDescent="0.35">
      <c r="B84" s="36" t="s">
        <v>113</v>
      </c>
      <c r="C84" s="34"/>
      <c r="D84" s="35"/>
    </row>
    <row r="85" spans="2:9" x14ac:dyDescent="0.35">
      <c r="B85" s="36" t="s">
        <v>28</v>
      </c>
      <c r="C85" s="34"/>
      <c r="D85" s="35"/>
    </row>
    <row r="86" spans="2:9" x14ac:dyDescent="0.35">
      <c r="B86" s="37" t="s">
        <v>29</v>
      </c>
      <c r="C86" s="5"/>
      <c r="D86" s="7"/>
    </row>
    <row r="87" spans="2:9" x14ac:dyDescent="0.35">
      <c r="B87" s="2" t="s">
        <v>30</v>
      </c>
      <c r="C87" s="5"/>
      <c r="D87" s="7"/>
    </row>
    <row r="88" spans="2:9" x14ac:dyDescent="0.35">
      <c r="B88" s="2" t="s">
        <v>31</v>
      </c>
      <c r="C88" s="38"/>
    </row>
    <row r="89" spans="2:9" x14ac:dyDescent="0.35">
      <c r="B89" s="2" t="s">
        <v>36</v>
      </c>
      <c r="C89" s="38"/>
    </row>
    <row r="90" spans="2:9" x14ac:dyDescent="0.35">
      <c r="C90" s="38"/>
    </row>
    <row r="91" spans="2:9" x14ac:dyDescent="0.35">
      <c r="B91" s="8" t="s">
        <v>104</v>
      </c>
      <c r="C91" s="5"/>
      <c r="E91" s="39"/>
      <c r="F91" s="40"/>
    </row>
    <row r="92" spans="2:9" x14ac:dyDescent="0.35">
      <c r="B92" s="8"/>
      <c r="C92" s="5"/>
      <c r="E92" s="39"/>
      <c r="F92" s="40"/>
    </row>
    <row r="93" spans="2:9" x14ac:dyDescent="0.35">
      <c r="B93" s="108" t="s">
        <v>105</v>
      </c>
      <c r="C93" s="5"/>
      <c r="D93" s="108" t="s">
        <v>107</v>
      </c>
      <c r="E93" s="39"/>
      <c r="F93" s="40"/>
    </row>
    <row r="94" spans="2:9" x14ac:dyDescent="0.35">
      <c r="B94" s="108"/>
      <c r="C94" s="5"/>
      <c r="E94" s="39"/>
      <c r="F94" s="40"/>
    </row>
    <row r="95" spans="2:9" ht="16" thickBot="1" x14ac:dyDescent="0.4">
      <c r="B95" s="108" t="s">
        <v>106</v>
      </c>
      <c r="C95" s="5"/>
      <c r="E95" s="39"/>
      <c r="F95" s="40"/>
    </row>
    <row r="96" spans="2:9" x14ac:dyDescent="0.35">
      <c r="B96" s="67" t="s">
        <v>48</v>
      </c>
      <c r="C96" s="68" t="s">
        <v>54</v>
      </c>
      <c r="D96" s="69" t="s">
        <v>108</v>
      </c>
      <c r="E96" s="39"/>
      <c r="F96" s="67" t="s">
        <v>48</v>
      </c>
      <c r="G96" s="68" t="s">
        <v>56</v>
      </c>
      <c r="H96" s="69" t="s">
        <v>49</v>
      </c>
    </row>
    <row r="97" spans="2:8" x14ac:dyDescent="0.35">
      <c r="B97" s="61" t="s">
        <v>50</v>
      </c>
      <c r="C97" s="65">
        <v>10779</v>
      </c>
      <c r="D97" s="109">
        <v>10</v>
      </c>
      <c r="E97" s="39"/>
      <c r="F97" s="61" t="s">
        <v>50</v>
      </c>
      <c r="G97" s="65">
        <v>10296</v>
      </c>
      <c r="H97" s="62">
        <v>0.26900000000000002</v>
      </c>
    </row>
    <row r="98" spans="2:8" x14ac:dyDescent="0.35">
      <c r="B98" s="61" t="s">
        <v>51</v>
      </c>
      <c r="C98" s="65">
        <v>25047</v>
      </c>
      <c r="D98" s="109">
        <v>10</v>
      </c>
      <c r="E98" s="39"/>
      <c r="F98" s="61" t="s">
        <v>51</v>
      </c>
      <c r="G98" s="65">
        <v>23042</v>
      </c>
      <c r="H98" s="62">
        <v>0.60199999999999998</v>
      </c>
    </row>
    <row r="99" spans="2:8" x14ac:dyDescent="0.35">
      <c r="B99" s="61" t="s">
        <v>52</v>
      </c>
      <c r="C99" s="65">
        <v>1393</v>
      </c>
      <c r="D99" s="109">
        <v>15</v>
      </c>
      <c r="E99" s="39"/>
      <c r="F99" s="61" t="s">
        <v>52</v>
      </c>
      <c r="G99" s="65">
        <v>1258</v>
      </c>
      <c r="H99" s="62">
        <v>3.2899999999999999E-2</v>
      </c>
    </row>
    <row r="100" spans="2:8" ht="16" thickBot="1" x14ac:dyDescent="0.4">
      <c r="B100" s="63" t="s">
        <v>53</v>
      </c>
      <c r="C100" s="66">
        <v>11297</v>
      </c>
      <c r="D100" s="110">
        <v>100</v>
      </c>
      <c r="E100" s="39"/>
      <c r="F100" s="63" t="s">
        <v>53</v>
      </c>
      <c r="G100" s="66">
        <v>3674</v>
      </c>
      <c r="H100" s="64">
        <v>9.6000000000000002E-2</v>
      </c>
    </row>
  </sheetData>
  <mergeCells count="9">
    <mergeCell ref="B71:G71"/>
    <mergeCell ref="B76:G76"/>
    <mergeCell ref="B9:C9"/>
    <mergeCell ref="B23:I23"/>
    <mergeCell ref="B59:G59"/>
    <mergeCell ref="B64:G64"/>
    <mergeCell ref="C24:D24"/>
    <mergeCell ref="E24:I24"/>
    <mergeCell ref="B24:B25"/>
  </mergeCells>
  <phoneticPr fontId="7" type="noConversion"/>
  <pageMargins left="0.7" right="0.7" top="0.75" bottom="0.75" header="0.3" footer="0.3"/>
  <pageSetup scale="64" fitToHeight="2" orientation="portrait" r:id="rId1"/>
  <ignoredErrors>
    <ignoredError sqref="B26:B44" numberStoredAsText="1"/>
    <ignoredError sqref="F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F50C-3299-164F-A93D-2D98F854C870}">
  <dimension ref="B2:L35"/>
  <sheetViews>
    <sheetView topLeftCell="A2" zoomScale="120" zoomScaleNormal="120" workbookViewId="0">
      <selection activeCell="L5" sqref="L5"/>
    </sheetView>
  </sheetViews>
  <sheetFormatPr defaultColWidth="10.83203125" defaultRowHeight="15.5" x14ac:dyDescent="0.35"/>
  <cols>
    <col min="1" max="1" width="3.5" style="85" customWidth="1"/>
    <col min="2" max="6" width="10.83203125" style="85"/>
    <col min="7" max="7" width="12.6640625" style="85" bestFit="1" customWidth="1"/>
    <col min="8" max="16384" width="10.83203125" style="85"/>
  </cols>
  <sheetData>
    <row r="2" spans="2:12" x14ac:dyDescent="0.35">
      <c r="B2" s="85" t="s">
        <v>94</v>
      </c>
    </row>
    <row r="3" spans="2:12" x14ac:dyDescent="0.35">
      <c r="B3" s="85" t="s">
        <v>99</v>
      </c>
    </row>
    <row r="4" spans="2:12" ht="16" thickBot="1" x14ac:dyDescent="0.4"/>
    <row r="5" spans="2:12" x14ac:dyDescent="0.35">
      <c r="B5" s="119" t="s">
        <v>19</v>
      </c>
      <c r="C5" s="121" t="s">
        <v>51</v>
      </c>
      <c r="D5" s="117"/>
      <c r="E5" s="117"/>
      <c r="F5" s="122"/>
      <c r="G5" s="84"/>
      <c r="H5" s="102" t="s">
        <v>97</v>
      </c>
      <c r="I5" s="102"/>
      <c r="J5" s="104"/>
    </row>
    <row r="6" spans="2:12" ht="45" x14ac:dyDescent="0.35">
      <c r="B6" s="120"/>
      <c r="C6" s="86" t="s">
        <v>98</v>
      </c>
      <c r="D6" s="51" t="s">
        <v>95</v>
      </c>
      <c r="E6" s="91" t="s">
        <v>96</v>
      </c>
      <c r="F6" s="97" t="s">
        <v>100</v>
      </c>
      <c r="G6" s="105" t="s">
        <v>101</v>
      </c>
      <c r="H6" s="47" t="s">
        <v>95</v>
      </c>
      <c r="I6" s="89" t="s">
        <v>96</v>
      </c>
      <c r="J6" s="103" t="s">
        <v>100</v>
      </c>
    </row>
    <row r="7" spans="2:12" x14ac:dyDescent="0.35">
      <c r="B7" s="9" t="s">
        <v>0</v>
      </c>
      <c r="C7" s="87">
        <v>0</v>
      </c>
      <c r="D7" s="90">
        <v>0.02</v>
      </c>
      <c r="E7" s="92">
        <v>1.7</v>
      </c>
      <c r="F7" s="98">
        <f>E7/D7</f>
        <v>85</v>
      </c>
      <c r="G7" s="106">
        <v>13.17</v>
      </c>
      <c r="H7" s="16">
        <v>1.3</v>
      </c>
      <c r="I7" s="92">
        <v>2.68</v>
      </c>
      <c r="J7" s="95">
        <f>I7/H7</f>
        <v>2.0615384615384618</v>
      </c>
    </row>
    <row r="8" spans="2:12" x14ac:dyDescent="0.35">
      <c r="B8" s="9" t="s">
        <v>1</v>
      </c>
      <c r="C8" s="87">
        <v>107.869</v>
      </c>
      <c r="D8" s="14">
        <v>76.5</v>
      </c>
      <c r="E8" s="93">
        <v>171.49700000000001</v>
      </c>
      <c r="F8" s="98">
        <f t="shared" ref="F8:F35" si="0">E8/D8</f>
        <v>2.2417908496732029</v>
      </c>
      <c r="G8" s="106">
        <v>152.328</v>
      </c>
      <c r="H8" s="16">
        <v>44.006999999999998</v>
      </c>
      <c r="I8" s="93">
        <v>211.67400000000001</v>
      </c>
      <c r="J8" s="95">
        <f t="shared" ref="J8:J35" si="1">I8/H8</f>
        <v>4.8100074988070087</v>
      </c>
    </row>
    <row r="9" spans="2:12" x14ac:dyDescent="0.35">
      <c r="B9" s="9" t="s">
        <v>2</v>
      </c>
      <c r="C9" s="87">
        <v>204.386</v>
      </c>
      <c r="D9" s="14">
        <v>123</v>
      </c>
      <c r="E9" s="93">
        <v>242.55</v>
      </c>
      <c r="F9" s="98">
        <f t="shared" si="0"/>
        <v>1.9719512195121953</v>
      </c>
      <c r="G9" s="106">
        <v>252.52199999999999</v>
      </c>
      <c r="H9" s="16">
        <v>74.11</v>
      </c>
      <c r="I9" s="93">
        <v>374.90199999999999</v>
      </c>
      <c r="J9" s="95">
        <f t="shared" si="1"/>
        <v>5.05872351909324</v>
      </c>
      <c r="L9" s="101"/>
    </row>
    <row r="10" spans="2:12" x14ac:dyDescent="0.35">
      <c r="B10" s="9" t="s">
        <v>3</v>
      </c>
      <c r="C10" s="87">
        <v>307.88400000000001</v>
      </c>
      <c r="D10" s="14">
        <v>174.22</v>
      </c>
      <c r="E10" s="93">
        <v>331.92700000000002</v>
      </c>
      <c r="F10" s="98">
        <f t="shared" si="0"/>
        <v>1.9052175410400645</v>
      </c>
      <c r="G10" s="106">
        <v>401.74</v>
      </c>
      <c r="H10" s="16">
        <v>96.024000000000001</v>
      </c>
      <c r="I10" s="93">
        <v>638.94399999999996</v>
      </c>
      <c r="J10" s="95">
        <f t="shared" si="1"/>
        <v>6.6540031658751975</v>
      </c>
      <c r="L10" s="101"/>
    </row>
    <row r="11" spans="2:12" x14ac:dyDescent="0.35">
      <c r="B11" s="9" t="s">
        <v>4</v>
      </c>
      <c r="C11" s="87">
        <v>473.46199999999999</v>
      </c>
      <c r="D11" s="14">
        <v>233.7</v>
      </c>
      <c r="E11" s="93">
        <v>456.68599999999998</v>
      </c>
      <c r="F11" s="98">
        <f t="shared" si="0"/>
        <v>1.9541548994437312</v>
      </c>
      <c r="G11" s="106">
        <v>733.00599999999997</v>
      </c>
      <c r="H11" s="16">
        <v>118.636</v>
      </c>
      <c r="I11" s="93">
        <v>1020.898</v>
      </c>
      <c r="J11" s="95">
        <f t="shared" si="1"/>
        <v>8.6052968744731793</v>
      </c>
      <c r="L11" s="101"/>
    </row>
    <row r="12" spans="2:12" x14ac:dyDescent="0.35">
      <c r="B12" s="9" t="s">
        <v>5</v>
      </c>
      <c r="C12" s="87">
        <v>704.58</v>
      </c>
      <c r="D12" s="14">
        <v>338.75</v>
      </c>
      <c r="E12" s="93">
        <v>611.625</v>
      </c>
      <c r="F12" s="98">
        <f t="shared" si="0"/>
        <v>1.8055350553505536</v>
      </c>
      <c r="G12" s="106">
        <v>3468.34</v>
      </c>
      <c r="H12" s="16">
        <v>150.60499999999999</v>
      </c>
      <c r="I12" s="93">
        <v>1558.19</v>
      </c>
      <c r="J12" s="95">
        <f t="shared" si="1"/>
        <v>10.346203645297303</v>
      </c>
      <c r="L12" s="101"/>
    </row>
    <row r="13" spans="2:12" x14ac:dyDescent="0.35">
      <c r="B13" s="9" t="s">
        <v>6</v>
      </c>
      <c r="C13" s="87">
        <v>943.572</v>
      </c>
      <c r="D13" s="14">
        <v>497.036</v>
      </c>
      <c r="E13" s="93">
        <v>812.84</v>
      </c>
      <c r="F13" s="98">
        <f t="shared" si="0"/>
        <v>1.6353745000362148</v>
      </c>
      <c r="G13" s="106">
        <v>5930.1959999999999</v>
      </c>
      <c r="H13" s="16">
        <v>210.55</v>
      </c>
      <c r="I13" s="93">
        <v>2259.846</v>
      </c>
      <c r="J13" s="95">
        <f t="shared" si="1"/>
        <v>10.733061030634053</v>
      </c>
      <c r="L13" s="101"/>
    </row>
    <row r="14" spans="2:12" x14ac:dyDescent="0.35">
      <c r="B14" s="9" t="s">
        <v>7</v>
      </c>
      <c r="C14" s="87">
        <v>1242.21</v>
      </c>
      <c r="D14" s="14">
        <v>734.81399999999996</v>
      </c>
      <c r="E14" s="93">
        <v>1079.3579999999999</v>
      </c>
      <c r="F14" s="98">
        <f t="shared" si="0"/>
        <v>1.4688860038050446</v>
      </c>
      <c r="G14" s="106">
        <v>11165.888000000001</v>
      </c>
      <c r="H14" s="16">
        <v>315.15300000000002</v>
      </c>
      <c r="I14" s="93">
        <v>3491.712</v>
      </c>
      <c r="J14" s="95">
        <f t="shared" si="1"/>
        <v>11.079418568124053</v>
      </c>
      <c r="L14" s="101"/>
    </row>
    <row r="15" spans="2:12" x14ac:dyDescent="0.35">
      <c r="B15" s="9" t="s">
        <v>8</v>
      </c>
      <c r="C15" s="87">
        <v>1639.058</v>
      </c>
      <c r="D15" s="14">
        <v>1069.44</v>
      </c>
      <c r="E15" s="93">
        <v>1468.7619999999999</v>
      </c>
      <c r="F15" s="98">
        <f t="shared" si="0"/>
        <v>1.3733935517654099</v>
      </c>
      <c r="G15" s="106">
        <v>18846.475999999999</v>
      </c>
      <c r="H15" s="16">
        <v>1135.932</v>
      </c>
      <c r="I15" s="93">
        <v>7882.8980000000001</v>
      </c>
      <c r="J15" s="95">
        <f t="shared" si="1"/>
        <v>6.9395861724117287</v>
      </c>
      <c r="L15" s="101"/>
    </row>
    <row r="16" spans="2:12" x14ac:dyDescent="0.35">
      <c r="B16" s="9" t="s">
        <v>9</v>
      </c>
      <c r="C16" s="87">
        <v>2276.2759999999998</v>
      </c>
      <c r="D16" s="14">
        <v>1646.1020000000001</v>
      </c>
      <c r="E16" s="93">
        <v>2229</v>
      </c>
      <c r="F16" s="98">
        <f t="shared" si="0"/>
        <v>1.3541080686373019</v>
      </c>
      <c r="G16" s="106">
        <v>32782.400000000001</v>
      </c>
      <c r="H16" s="16">
        <v>14276.505999999999</v>
      </c>
      <c r="I16" s="93">
        <v>28707.78</v>
      </c>
      <c r="J16" s="95">
        <f t="shared" si="1"/>
        <v>2.0108407477291714</v>
      </c>
      <c r="L16" s="101"/>
    </row>
    <row r="17" spans="2:12" x14ac:dyDescent="0.35">
      <c r="B17" s="9" t="s">
        <v>10</v>
      </c>
      <c r="C17" s="87">
        <v>2396.8919999999998</v>
      </c>
      <c r="D17" s="14">
        <v>1729.816</v>
      </c>
      <c r="E17" s="93">
        <v>2370.6509999999998</v>
      </c>
      <c r="F17" s="98">
        <f t="shared" si="0"/>
        <v>1.3704642574701587</v>
      </c>
      <c r="G17" s="106">
        <v>33221.008999999998</v>
      </c>
      <c r="H17" s="16">
        <v>16052.145</v>
      </c>
      <c r="I17" s="93">
        <v>30781.329000000002</v>
      </c>
      <c r="J17" s="95">
        <f t="shared" si="1"/>
        <v>1.9175835379010095</v>
      </c>
      <c r="L17" s="101"/>
    </row>
    <row r="18" spans="2:12" x14ac:dyDescent="0.35">
      <c r="B18" s="9" t="s">
        <v>11</v>
      </c>
      <c r="C18" s="87">
        <v>2600.346</v>
      </c>
      <c r="D18" s="14">
        <v>1833.8109999999999</v>
      </c>
      <c r="E18" s="93">
        <v>2521</v>
      </c>
      <c r="F18" s="98">
        <f t="shared" si="0"/>
        <v>1.3747327287272244</v>
      </c>
      <c r="G18" s="106">
        <v>36429.076000000001</v>
      </c>
      <c r="H18" s="16">
        <v>17769.538</v>
      </c>
      <c r="I18" s="93">
        <v>32792.17</v>
      </c>
      <c r="J18" s="95">
        <f t="shared" si="1"/>
        <v>1.8454148892334734</v>
      </c>
      <c r="L18" s="101"/>
    </row>
    <row r="19" spans="2:12" x14ac:dyDescent="0.35">
      <c r="B19" s="9" t="s">
        <v>12</v>
      </c>
      <c r="C19" s="87">
        <v>2729.4949999999999</v>
      </c>
      <c r="D19" s="14">
        <v>1958.9010000000001</v>
      </c>
      <c r="E19" s="93">
        <v>2696.652</v>
      </c>
      <c r="F19" s="98">
        <f t="shared" si="0"/>
        <v>1.3766147446961332</v>
      </c>
      <c r="G19" s="106">
        <v>40813.792000000001</v>
      </c>
      <c r="H19" s="16">
        <v>20025.55</v>
      </c>
      <c r="I19" s="93">
        <v>35484.538</v>
      </c>
      <c r="J19" s="95">
        <f t="shared" si="1"/>
        <v>1.771963216990295</v>
      </c>
      <c r="L19" s="101"/>
    </row>
    <row r="20" spans="2:12" x14ac:dyDescent="0.35">
      <c r="B20" s="9" t="s">
        <v>13</v>
      </c>
      <c r="C20" s="87">
        <v>2813.2220000000002</v>
      </c>
      <c r="D20" s="14">
        <v>2101.8139999999999</v>
      </c>
      <c r="E20" s="93">
        <v>2868.5210000000002</v>
      </c>
      <c r="F20" s="98">
        <f t="shared" si="0"/>
        <v>1.3647834679947894</v>
      </c>
      <c r="G20" s="106">
        <v>47321.248</v>
      </c>
      <c r="H20" s="16">
        <v>23159.833999999999</v>
      </c>
      <c r="I20" s="93">
        <v>41617.703999999998</v>
      </c>
      <c r="J20" s="95">
        <f t="shared" si="1"/>
        <v>1.7969776467309739</v>
      </c>
      <c r="L20" s="101"/>
    </row>
    <row r="21" spans="2:12" x14ac:dyDescent="0.35">
      <c r="B21" s="9" t="s">
        <v>14</v>
      </c>
      <c r="C21" s="87">
        <v>3091.8040000000001</v>
      </c>
      <c r="D21" s="14">
        <v>2293.9110000000001</v>
      </c>
      <c r="E21" s="93">
        <v>3175.7829999999999</v>
      </c>
      <c r="F21" s="98">
        <f t="shared" si="0"/>
        <v>1.3844403727956316</v>
      </c>
      <c r="G21" s="106">
        <v>55225.921999999999</v>
      </c>
      <c r="H21" s="16">
        <v>26897.123</v>
      </c>
      <c r="I21" s="93">
        <v>47831.544000000002</v>
      </c>
      <c r="J21" s="95">
        <f t="shared" si="1"/>
        <v>1.778314505978948</v>
      </c>
      <c r="L21" s="101"/>
    </row>
    <row r="22" spans="2:12" x14ac:dyDescent="0.35">
      <c r="B22" s="9" t="s">
        <v>15</v>
      </c>
      <c r="C22" s="87">
        <v>3444.2249999999999</v>
      </c>
      <c r="D22" s="14">
        <v>2500</v>
      </c>
      <c r="E22" s="93">
        <v>3635.8620000000001</v>
      </c>
      <c r="F22" s="98">
        <f t="shared" si="0"/>
        <v>1.4543448000000001</v>
      </c>
      <c r="G22" s="106">
        <v>61341.881999999998</v>
      </c>
      <c r="H22" s="16">
        <v>31911.795999999998</v>
      </c>
      <c r="I22" s="93">
        <v>55050.177000000003</v>
      </c>
      <c r="J22" s="95">
        <f t="shared" si="1"/>
        <v>1.7250729792832722</v>
      </c>
      <c r="L22" s="101"/>
    </row>
    <row r="23" spans="2:12" x14ac:dyDescent="0.35">
      <c r="B23" s="9" t="s">
        <v>16</v>
      </c>
      <c r="C23" s="87">
        <v>3789.8090000000002</v>
      </c>
      <c r="D23" s="14">
        <v>2778.22</v>
      </c>
      <c r="E23" s="93">
        <v>4050.4490000000001</v>
      </c>
      <c r="F23" s="98">
        <f t="shared" si="0"/>
        <v>1.4579295376176113</v>
      </c>
      <c r="G23" s="106">
        <v>76882.864000000001</v>
      </c>
      <c r="H23" s="16">
        <v>39738.47</v>
      </c>
      <c r="I23" s="93">
        <v>64904.517</v>
      </c>
      <c r="J23" s="95">
        <f t="shared" si="1"/>
        <v>1.6332917950791763</v>
      </c>
      <c r="L23" s="101"/>
    </row>
    <row r="24" spans="2:12" x14ac:dyDescent="0.35">
      <c r="B24" s="9" t="s">
        <v>17</v>
      </c>
      <c r="C24" s="87">
        <v>4408.8040000000001</v>
      </c>
      <c r="D24" s="14">
        <v>3276.877</v>
      </c>
      <c r="E24" s="93">
        <v>4674.7290000000003</v>
      </c>
      <c r="F24" s="98">
        <f t="shared" si="0"/>
        <v>1.4265805521537733</v>
      </c>
      <c r="G24" s="106">
        <v>101852.158</v>
      </c>
      <c r="H24" s="16">
        <v>52447.438000000002</v>
      </c>
      <c r="I24" s="93">
        <v>79083.97</v>
      </c>
      <c r="J24" s="95">
        <f t="shared" si="1"/>
        <v>1.5078709850422054</v>
      </c>
      <c r="L24" s="101"/>
    </row>
    <row r="25" spans="2:12" x14ac:dyDescent="0.35">
      <c r="B25" s="9" t="s">
        <v>18</v>
      </c>
      <c r="C25" s="87">
        <v>5198.0249999999996</v>
      </c>
      <c r="D25" s="14">
        <v>4239.6040000000003</v>
      </c>
      <c r="E25" s="93">
        <v>6675.8879999999999</v>
      </c>
      <c r="F25" s="98">
        <f t="shared" si="0"/>
        <v>1.5746489530625973</v>
      </c>
      <c r="G25" s="106">
        <v>130459.228</v>
      </c>
      <c r="H25" s="16">
        <v>78276.289999999994</v>
      </c>
      <c r="I25" s="93">
        <v>105944.005</v>
      </c>
      <c r="J25" s="95">
        <f t="shared" si="1"/>
        <v>1.3534622680763231</v>
      </c>
      <c r="L25" s="101"/>
    </row>
    <row r="26" spans="2:12" x14ac:dyDescent="0.35">
      <c r="B26" s="100">
        <v>0.99099999999999999</v>
      </c>
      <c r="C26" s="87">
        <v>5383.1750000000002</v>
      </c>
      <c r="D26" s="14">
        <v>4376.6469999999999</v>
      </c>
      <c r="E26" s="93">
        <v>7275.098</v>
      </c>
      <c r="F26" s="98">
        <f t="shared" si="0"/>
        <v>1.6622537755500957</v>
      </c>
      <c r="G26" s="106">
        <v>143598.424</v>
      </c>
      <c r="H26" s="16">
        <v>84631.781000000003</v>
      </c>
      <c r="I26" s="93">
        <v>108037.923</v>
      </c>
      <c r="J26" s="95">
        <f t="shared" si="1"/>
        <v>1.2765644504160911</v>
      </c>
      <c r="L26" s="101"/>
    </row>
    <row r="27" spans="2:12" x14ac:dyDescent="0.35">
      <c r="B27" s="100">
        <v>0.99199999999999999</v>
      </c>
      <c r="C27" s="87">
        <v>5479.6229999999996</v>
      </c>
      <c r="D27" s="14">
        <v>4592.4080000000004</v>
      </c>
      <c r="E27" s="93">
        <v>8048.8829999999998</v>
      </c>
      <c r="F27" s="98">
        <f t="shared" si="0"/>
        <v>1.7526498081180939</v>
      </c>
      <c r="G27" s="106">
        <v>156737.61900000001</v>
      </c>
      <c r="H27" s="16">
        <v>91494.798999999999</v>
      </c>
      <c r="I27" s="93">
        <v>116217.443</v>
      </c>
      <c r="J27" s="95">
        <f t="shared" si="1"/>
        <v>1.2702081896480257</v>
      </c>
      <c r="L27" s="101"/>
    </row>
    <row r="28" spans="2:12" x14ac:dyDescent="0.35">
      <c r="B28" s="100">
        <v>0.99299999999999999</v>
      </c>
      <c r="C28" s="87">
        <v>5667.8090000000002</v>
      </c>
      <c r="D28" s="14">
        <v>4779.8379999999997</v>
      </c>
      <c r="E28" s="93">
        <v>8473.5660000000007</v>
      </c>
      <c r="F28" s="98">
        <f t="shared" si="0"/>
        <v>1.7727726337168752</v>
      </c>
      <c r="G28" s="106">
        <v>169876.81400000001</v>
      </c>
      <c r="H28" s="16">
        <v>96260.03</v>
      </c>
      <c r="I28" s="93">
        <v>123052.266</v>
      </c>
      <c r="J28" s="95">
        <f t="shared" si="1"/>
        <v>1.2783318891548237</v>
      </c>
      <c r="L28" s="101"/>
    </row>
    <row r="29" spans="2:12" x14ac:dyDescent="0.35">
      <c r="B29" s="100">
        <v>0.99399999999999999</v>
      </c>
      <c r="C29" s="87">
        <v>6839.03</v>
      </c>
      <c r="D29" s="14">
        <v>5166.7370000000001</v>
      </c>
      <c r="E29" s="93">
        <v>9198.9089999999997</v>
      </c>
      <c r="F29" s="98">
        <f t="shared" si="0"/>
        <v>1.7804097634541878</v>
      </c>
      <c r="G29" s="106">
        <v>183016.00899999999</v>
      </c>
      <c r="H29" s="16">
        <v>100031.62300000001</v>
      </c>
      <c r="I29" s="93">
        <v>144298.573</v>
      </c>
      <c r="J29" s="95">
        <f t="shared" si="1"/>
        <v>1.4425295588775962</v>
      </c>
      <c r="L29" s="101"/>
    </row>
    <row r="30" spans="2:12" x14ac:dyDescent="0.35">
      <c r="B30" s="100">
        <v>0.995</v>
      </c>
      <c r="C30" s="87">
        <v>8548.6749999999993</v>
      </c>
      <c r="D30" s="14">
        <v>5467.14</v>
      </c>
      <c r="E30" s="93">
        <v>10026.172</v>
      </c>
      <c r="F30" s="98">
        <f t="shared" si="0"/>
        <v>1.8338970650102246</v>
      </c>
      <c r="G30" s="106">
        <v>418029.83600000001</v>
      </c>
      <c r="H30" s="16">
        <v>115017.55899999999</v>
      </c>
      <c r="I30" s="93">
        <v>170751.549</v>
      </c>
      <c r="J30" s="95">
        <f t="shared" si="1"/>
        <v>1.4845694038768464</v>
      </c>
      <c r="L30" s="101"/>
    </row>
    <row r="31" spans="2:12" x14ac:dyDescent="0.35">
      <c r="B31" s="100">
        <v>0.996</v>
      </c>
      <c r="C31" s="87">
        <v>9370.2520000000004</v>
      </c>
      <c r="D31" s="14">
        <v>5981.0569999999998</v>
      </c>
      <c r="E31" s="93">
        <v>11074.537</v>
      </c>
      <c r="F31" s="98">
        <f t="shared" si="0"/>
        <v>1.8516019827264647</v>
      </c>
      <c r="G31" s="106">
        <v>879848.84299999999</v>
      </c>
      <c r="H31" s="16">
        <v>133148.16200000001</v>
      </c>
      <c r="I31" s="93">
        <v>185632.856</v>
      </c>
      <c r="J31" s="95">
        <f t="shared" si="1"/>
        <v>1.3941826399376056</v>
      </c>
      <c r="L31" s="101"/>
    </row>
    <row r="32" spans="2:12" x14ac:dyDescent="0.35">
      <c r="B32" s="100">
        <v>0.997</v>
      </c>
      <c r="C32" s="87">
        <v>10841.13</v>
      </c>
      <c r="D32" s="14">
        <v>6963.4350000000004</v>
      </c>
      <c r="E32" s="93">
        <v>13536.304</v>
      </c>
      <c r="F32" s="98">
        <f t="shared" si="0"/>
        <v>1.9439118768251586</v>
      </c>
      <c r="G32" s="106">
        <v>1341667.8500000001</v>
      </c>
      <c r="H32" s="16">
        <v>156692.72200000001</v>
      </c>
      <c r="I32" s="93">
        <v>230666.94699999999</v>
      </c>
      <c r="J32" s="95">
        <f t="shared" si="1"/>
        <v>1.472097389437143</v>
      </c>
      <c r="L32" s="101"/>
    </row>
    <row r="33" spans="2:12" x14ac:dyDescent="0.35">
      <c r="B33" s="100">
        <v>0.998</v>
      </c>
      <c r="C33" s="87">
        <v>15695.356</v>
      </c>
      <c r="D33" s="14">
        <v>8116.9830000000002</v>
      </c>
      <c r="E33" s="93">
        <v>16383.527</v>
      </c>
      <c r="F33" s="98">
        <f t="shared" si="0"/>
        <v>2.018425688460848</v>
      </c>
      <c r="G33" s="106">
        <v>1803486.8570000001</v>
      </c>
      <c r="H33" s="16">
        <v>232849.59299999999</v>
      </c>
      <c r="I33" s="93">
        <v>266989.08500000002</v>
      </c>
      <c r="J33" s="95">
        <f t="shared" si="1"/>
        <v>1.1466160690261546</v>
      </c>
      <c r="L33" s="101"/>
    </row>
    <row r="34" spans="2:12" x14ac:dyDescent="0.35">
      <c r="B34" s="100">
        <v>0.999</v>
      </c>
      <c r="C34" s="87">
        <v>17094.530999999999</v>
      </c>
      <c r="D34" s="14">
        <v>10424.566999999999</v>
      </c>
      <c r="E34" s="93">
        <v>24362.173999999999</v>
      </c>
      <c r="F34" s="98">
        <f t="shared" si="0"/>
        <v>2.3369962512591651</v>
      </c>
      <c r="G34" s="106">
        <v>2265305.8629999999</v>
      </c>
      <c r="H34" s="16">
        <v>406390.98599999998</v>
      </c>
      <c r="I34" s="93">
        <v>680532.26599999995</v>
      </c>
      <c r="J34" s="95">
        <f t="shared" si="1"/>
        <v>1.6745751983780466</v>
      </c>
      <c r="L34" s="101"/>
    </row>
    <row r="35" spans="2:12" ht="16" thickBot="1" x14ac:dyDescent="0.4">
      <c r="B35" s="19">
        <v>1</v>
      </c>
      <c r="C35" s="88">
        <v>24990.03</v>
      </c>
      <c r="D35" s="24">
        <v>31583.82</v>
      </c>
      <c r="E35" s="23">
        <v>37915.21</v>
      </c>
      <c r="F35" s="99">
        <f t="shared" si="0"/>
        <v>1.2004630852126184</v>
      </c>
      <c r="G35" s="107">
        <v>2727124.87</v>
      </c>
      <c r="H35" s="20">
        <v>954108</v>
      </c>
      <c r="I35" s="94">
        <v>2727124.87</v>
      </c>
      <c r="J35" s="96">
        <f t="shared" si="1"/>
        <v>2.8582978761314233</v>
      </c>
      <c r="L35" s="101"/>
    </row>
  </sheetData>
  <mergeCells count="2">
    <mergeCell ref="B5:B6"/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Accidents</vt:lpstr>
      <vt:lpstr>Requested Cost Distribution</vt:lpstr>
      <vt:lpstr>Accidents!Print_Area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Huynh</dc:creator>
  <cp:lastModifiedBy>ian duncan</cp:lastModifiedBy>
  <cp:lastPrinted>2025-03-28T19:29:48Z</cp:lastPrinted>
  <dcterms:created xsi:type="dcterms:W3CDTF">2023-02-02T00:19:31Z</dcterms:created>
  <dcterms:modified xsi:type="dcterms:W3CDTF">2025-04-01T18:38:28Z</dcterms:modified>
</cp:coreProperties>
</file>