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cel\Documents\Formation_Python.py\Dash plotly\"/>
    </mc:Choice>
  </mc:AlternateContent>
  <xr:revisionPtr revIDLastSave="0" documentId="13_ncr:1_{47FC1154-642B-4DC1-A723-43C03F3CD57A}" xr6:coauthVersionLast="46" xr6:coauthVersionMax="46" xr10:uidLastSave="{00000000-0000-0000-0000-000000000000}"/>
  <bookViews>
    <workbookView xWindow="-108" yWindow="-108" windowWidth="23256" windowHeight="12576" xr2:uid="{6EE69C85-9BE2-4A0D-AD01-F24103BADF77}"/>
  </bookViews>
  <sheets>
    <sheet name="tb_detaille" sheetId="1" r:id="rId1"/>
    <sheet name="tb_sommai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M2" i="1" l="1"/>
  <c r="EN2" i="1" s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O3" i="1"/>
  <c r="EP3" i="1"/>
  <c r="EQ3" i="1"/>
  <c r="ER3" i="1"/>
  <c r="EO4" i="1"/>
  <c r="EP4" i="1"/>
  <c r="EQ4" i="1"/>
  <c r="ER4" i="1"/>
  <c r="EO5" i="1"/>
  <c r="EP5" i="1"/>
  <c r="EQ5" i="1"/>
  <c r="ER5" i="1"/>
  <c r="EO6" i="1"/>
  <c r="EP6" i="1"/>
  <c r="EQ6" i="1"/>
  <c r="ER6" i="1"/>
  <c r="EO7" i="1"/>
  <c r="EP7" i="1"/>
  <c r="EQ7" i="1"/>
  <c r="ER7" i="1"/>
  <c r="EO8" i="1"/>
  <c r="EP8" i="1"/>
  <c r="EQ8" i="1"/>
  <c r="ER8" i="1"/>
  <c r="EO9" i="1"/>
  <c r="EP9" i="1"/>
  <c r="EQ9" i="1"/>
  <c r="ER9" i="1"/>
  <c r="EO10" i="1"/>
  <c r="EP10" i="1"/>
  <c r="EQ10" i="1"/>
  <c r="ER10" i="1"/>
  <c r="EO11" i="1"/>
  <c r="EP11" i="1"/>
  <c r="EQ11" i="1"/>
  <c r="ER11" i="1"/>
  <c r="EO12" i="1"/>
  <c r="EP12" i="1"/>
  <c r="EQ12" i="1"/>
  <c r="ER12" i="1"/>
  <c r="EO13" i="1"/>
  <c r="EP13" i="1"/>
  <c r="EQ13" i="1"/>
  <c r="ER13" i="1"/>
  <c r="EO14" i="1"/>
  <c r="EP14" i="1"/>
  <c r="EQ14" i="1"/>
  <c r="ER14" i="1"/>
  <c r="EO15" i="1"/>
  <c r="EP15" i="1"/>
  <c r="EQ15" i="1"/>
  <c r="ER15" i="1"/>
  <c r="EO16" i="1"/>
  <c r="EP16" i="1"/>
  <c r="EQ16" i="1"/>
  <c r="ER16" i="1"/>
  <c r="EO17" i="1"/>
  <c r="EP17" i="1"/>
  <c r="EQ17" i="1"/>
  <c r="ER17" i="1"/>
  <c r="EO18" i="1"/>
  <c r="EP18" i="1"/>
  <c r="EQ18" i="1"/>
  <c r="ER18" i="1"/>
  <c r="EO19" i="1"/>
  <c r="EP19" i="1"/>
  <c r="EQ19" i="1"/>
  <c r="ER19" i="1"/>
  <c r="EO20" i="1"/>
  <c r="EP20" i="1"/>
  <c r="EQ20" i="1"/>
  <c r="ER20" i="1"/>
  <c r="EO21" i="1"/>
  <c r="EP21" i="1"/>
  <c r="EQ21" i="1"/>
  <c r="ER21" i="1"/>
  <c r="EO22" i="1"/>
  <c r="EP22" i="1"/>
  <c r="EQ22" i="1"/>
  <c r="ER22" i="1"/>
  <c r="EO23" i="1"/>
  <c r="EP23" i="1"/>
  <c r="EQ23" i="1"/>
  <c r="ER23" i="1"/>
  <c r="EO24" i="1"/>
  <c r="EP24" i="1"/>
  <c r="EQ24" i="1"/>
  <c r="ER24" i="1"/>
  <c r="EO25" i="1"/>
  <c r="EP25" i="1"/>
  <c r="EQ25" i="1"/>
  <c r="ER25" i="1"/>
  <c r="EO26" i="1"/>
  <c r="EP26" i="1"/>
  <c r="EQ26" i="1"/>
  <c r="ER26" i="1"/>
  <c r="EO27" i="1"/>
  <c r="EP27" i="1"/>
  <c r="EQ27" i="1"/>
  <c r="ER27" i="1"/>
  <c r="EO28" i="1"/>
  <c r="EP28" i="1"/>
  <c r="EQ28" i="1"/>
  <c r="ER28" i="1"/>
  <c r="EO29" i="1"/>
  <c r="EP29" i="1"/>
  <c r="EQ29" i="1"/>
  <c r="ER29" i="1"/>
  <c r="EO30" i="1"/>
  <c r="EP30" i="1"/>
  <c r="EQ30" i="1"/>
  <c r="ER30" i="1"/>
  <c r="EO31" i="1"/>
  <c r="EP31" i="1"/>
  <c r="EQ31" i="1"/>
  <c r="ER31" i="1"/>
  <c r="EO32" i="1"/>
  <c r="EP32" i="1"/>
  <c r="EQ32" i="1"/>
  <c r="ER32" i="1"/>
  <c r="EO33" i="1"/>
  <c r="EP33" i="1"/>
  <c r="EQ33" i="1"/>
  <c r="ER33" i="1"/>
  <c r="EO34" i="1"/>
  <c r="EP34" i="1"/>
  <c r="EQ34" i="1"/>
  <c r="ER34" i="1"/>
  <c r="EO35" i="1"/>
  <c r="EP35" i="1"/>
  <c r="EQ35" i="1"/>
  <c r="ER35" i="1"/>
  <c r="EO36" i="1"/>
  <c r="EP36" i="1"/>
  <c r="EQ36" i="1"/>
  <c r="ER36" i="1"/>
  <c r="EO37" i="1"/>
  <c r="EP37" i="1"/>
  <c r="EQ37" i="1"/>
  <c r="ER37" i="1"/>
  <c r="EO38" i="1"/>
  <c r="EP38" i="1"/>
  <c r="EQ38" i="1"/>
  <c r="ER38" i="1"/>
  <c r="EO39" i="1"/>
  <c r="EP39" i="1"/>
  <c r="EQ39" i="1"/>
  <c r="ER39" i="1"/>
  <c r="EO40" i="1"/>
  <c r="EP40" i="1"/>
  <c r="EQ40" i="1"/>
  <c r="ER40" i="1"/>
  <c r="EO41" i="1"/>
  <c r="EP41" i="1"/>
  <c r="EQ41" i="1"/>
  <c r="ER41" i="1"/>
  <c r="EO42" i="1"/>
  <c r="EP42" i="1"/>
  <c r="EQ42" i="1"/>
  <c r="ER42" i="1"/>
  <c r="EO43" i="1"/>
  <c r="EP43" i="1"/>
  <c r="EQ43" i="1"/>
  <c r="ER43" i="1"/>
  <c r="ER2" i="1"/>
  <c r="EQ2" i="1"/>
  <c r="EP2" i="1"/>
  <c r="EO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2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2" i="1"/>
  <c r="EA3" i="1"/>
  <c r="DX3" i="1" s="1"/>
  <c r="EA4" i="1"/>
  <c r="DX4" i="1" s="1"/>
  <c r="EA5" i="1"/>
  <c r="DX5" i="1" s="1"/>
  <c r="EA6" i="1"/>
  <c r="DX6" i="1" s="1"/>
  <c r="EA7" i="1"/>
  <c r="DX7" i="1" s="1"/>
  <c r="EA8" i="1"/>
  <c r="DX8" i="1" s="1"/>
  <c r="EA9" i="1"/>
  <c r="DX9" i="1" s="1"/>
  <c r="EA10" i="1"/>
  <c r="DX10" i="1" s="1"/>
  <c r="EA11" i="1"/>
  <c r="DX11" i="1" s="1"/>
  <c r="EA12" i="1"/>
  <c r="DX12" i="1" s="1"/>
  <c r="EA13" i="1"/>
  <c r="DX13" i="1" s="1"/>
  <c r="EA14" i="1"/>
  <c r="DX14" i="1" s="1"/>
  <c r="EA15" i="1"/>
  <c r="DX15" i="1" s="1"/>
  <c r="EA16" i="1"/>
  <c r="DX16" i="1" s="1"/>
  <c r="EA17" i="1"/>
  <c r="DX17" i="1" s="1"/>
  <c r="EA18" i="1"/>
  <c r="DX18" i="1" s="1"/>
  <c r="EA19" i="1"/>
  <c r="DX19" i="1" s="1"/>
  <c r="EA20" i="1"/>
  <c r="DX20" i="1" s="1"/>
  <c r="EA21" i="1"/>
  <c r="DX21" i="1" s="1"/>
  <c r="EA22" i="1"/>
  <c r="DX22" i="1" s="1"/>
  <c r="EA23" i="1"/>
  <c r="DX23" i="1" s="1"/>
  <c r="EA24" i="1"/>
  <c r="DX24" i="1" s="1"/>
  <c r="EA25" i="1"/>
  <c r="DX25" i="1" s="1"/>
  <c r="EA26" i="1"/>
  <c r="DX26" i="1" s="1"/>
  <c r="EA27" i="1"/>
  <c r="DX27" i="1" s="1"/>
  <c r="EA28" i="1"/>
  <c r="DX28" i="1" s="1"/>
  <c r="EA29" i="1"/>
  <c r="DX29" i="1" s="1"/>
  <c r="EA30" i="1"/>
  <c r="DX30" i="1" s="1"/>
  <c r="EA31" i="1"/>
  <c r="DX31" i="1" s="1"/>
  <c r="EA32" i="1"/>
  <c r="DX32" i="1" s="1"/>
  <c r="EA33" i="1"/>
  <c r="DX33" i="1" s="1"/>
  <c r="EA34" i="1"/>
  <c r="DX34" i="1" s="1"/>
  <c r="EA35" i="1"/>
  <c r="DX35" i="1" s="1"/>
  <c r="EA36" i="1"/>
  <c r="DX36" i="1" s="1"/>
  <c r="EA37" i="1"/>
  <c r="DX37" i="1" s="1"/>
  <c r="EA38" i="1"/>
  <c r="DX38" i="1" s="1"/>
  <c r="EA39" i="1"/>
  <c r="DX39" i="1" s="1"/>
  <c r="EA40" i="1"/>
  <c r="DX40" i="1" s="1"/>
  <c r="EA41" i="1"/>
  <c r="DX41" i="1" s="1"/>
  <c r="EA42" i="1"/>
  <c r="DX42" i="1" s="1"/>
  <c r="EA43" i="1"/>
  <c r="DX43" i="1" s="1"/>
  <c r="EA2" i="1"/>
  <c r="DX2" i="1" s="1"/>
  <c r="DQ4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2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2" i="1"/>
  <c r="DF3" i="1"/>
  <c r="DC3" i="1" s="1"/>
  <c r="DF4" i="1"/>
  <c r="DC4" i="1" s="1"/>
  <c r="DF5" i="1"/>
  <c r="DC5" i="1" s="1"/>
  <c r="DF6" i="1"/>
  <c r="DC6" i="1" s="1"/>
  <c r="DF7" i="1"/>
  <c r="DC7" i="1" s="1"/>
  <c r="DF8" i="1"/>
  <c r="DC8" i="1" s="1"/>
  <c r="DF9" i="1"/>
  <c r="DC9" i="1" s="1"/>
  <c r="DF10" i="1"/>
  <c r="DC10" i="1" s="1"/>
  <c r="DF11" i="1"/>
  <c r="DC11" i="1" s="1"/>
  <c r="DF12" i="1"/>
  <c r="DC12" i="1" s="1"/>
  <c r="DF13" i="1"/>
  <c r="DC13" i="1" s="1"/>
  <c r="DF14" i="1"/>
  <c r="DC14" i="1" s="1"/>
  <c r="DF15" i="1"/>
  <c r="DC15" i="1" s="1"/>
  <c r="DF16" i="1"/>
  <c r="DC16" i="1" s="1"/>
  <c r="DF17" i="1"/>
  <c r="DC17" i="1" s="1"/>
  <c r="DF18" i="1"/>
  <c r="DC18" i="1" s="1"/>
  <c r="DF19" i="1"/>
  <c r="DC19" i="1" s="1"/>
  <c r="DF20" i="1"/>
  <c r="DC20" i="1" s="1"/>
  <c r="DF21" i="1"/>
  <c r="DC21" i="1" s="1"/>
  <c r="DF22" i="1"/>
  <c r="DC22" i="1" s="1"/>
  <c r="DF23" i="1"/>
  <c r="DC23" i="1" s="1"/>
  <c r="DF24" i="1"/>
  <c r="DC24" i="1" s="1"/>
  <c r="DF25" i="1"/>
  <c r="DC25" i="1" s="1"/>
  <c r="DF26" i="1"/>
  <c r="DC26" i="1" s="1"/>
  <c r="DF27" i="1"/>
  <c r="DC27" i="1" s="1"/>
  <c r="DF28" i="1"/>
  <c r="DC28" i="1" s="1"/>
  <c r="DF29" i="1"/>
  <c r="DC29" i="1" s="1"/>
  <c r="DF30" i="1"/>
  <c r="DC30" i="1" s="1"/>
  <c r="DF31" i="1"/>
  <c r="DC31" i="1" s="1"/>
  <c r="DF32" i="1"/>
  <c r="DC32" i="1" s="1"/>
  <c r="DF33" i="1"/>
  <c r="DC33" i="1" s="1"/>
  <c r="DF34" i="1"/>
  <c r="DC34" i="1" s="1"/>
  <c r="DF35" i="1"/>
  <c r="DC35" i="1" s="1"/>
  <c r="DF36" i="1"/>
  <c r="DC36" i="1" s="1"/>
  <c r="DF37" i="1"/>
  <c r="DC37" i="1" s="1"/>
  <c r="DF38" i="1"/>
  <c r="DC38" i="1" s="1"/>
  <c r="DF39" i="1"/>
  <c r="DC39" i="1" s="1"/>
  <c r="DF40" i="1"/>
  <c r="DC40" i="1" s="1"/>
  <c r="DF41" i="1"/>
  <c r="DC41" i="1" s="1"/>
  <c r="DF42" i="1"/>
  <c r="DC42" i="1" s="1"/>
  <c r="DF43" i="1"/>
  <c r="DC43" i="1" s="1"/>
  <c r="DF2" i="1"/>
  <c r="DC2" i="1" s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2" i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V43" i="2" l="1"/>
  <c r="F43" i="2"/>
  <c r="V42" i="2"/>
  <c r="F42" i="2"/>
  <c r="V41" i="2"/>
  <c r="F41" i="2"/>
  <c r="V40" i="2"/>
  <c r="F40" i="2"/>
  <c r="V39" i="2"/>
  <c r="F39" i="2"/>
  <c r="V38" i="2"/>
  <c r="F38" i="2"/>
  <c r="V37" i="2"/>
  <c r="F37" i="2"/>
  <c r="V36" i="2"/>
  <c r="F36" i="2"/>
  <c r="V35" i="2"/>
  <c r="F35" i="2"/>
  <c r="V34" i="2"/>
  <c r="F34" i="2"/>
  <c r="V33" i="2"/>
  <c r="F33" i="2"/>
  <c r="V32" i="2"/>
  <c r="F32" i="2"/>
  <c r="V31" i="2"/>
  <c r="F31" i="2"/>
  <c r="V30" i="2"/>
  <c r="F30" i="2"/>
  <c r="V29" i="2"/>
  <c r="F29" i="2"/>
  <c r="EN3" i="1" l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DQ2" i="1"/>
  <c r="DA2" i="1" s="1"/>
  <c r="DQ3" i="1"/>
  <c r="DA3" i="1" s="1"/>
  <c r="DA4" i="1"/>
  <c r="DQ5" i="1"/>
  <c r="DA5" i="1" s="1"/>
  <c r="DQ6" i="1"/>
  <c r="DA6" i="1" s="1"/>
  <c r="DQ7" i="1"/>
  <c r="DA7" i="1" s="1"/>
  <c r="DQ8" i="1"/>
  <c r="DA8" i="1" s="1"/>
  <c r="DQ9" i="1"/>
  <c r="DA9" i="1" s="1"/>
  <c r="DQ10" i="1"/>
  <c r="DA10" i="1" s="1"/>
  <c r="DQ11" i="1"/>
  <c r="DA11" i="1" s="1"/>
  <c r="DQ12" i="1"/>
  <c r="DA12" i="1" s="1"/>
  <c r="DQ13" i="1"/>
  <c r="DA13" i="1" s="1"/>
  <c r="DQ14" i="1"/>
  <c r="DA14" i="1" s="1"/>
  <c r="DQ15" i="1"/>
  <c r="DA15" i="1" s="1"/>
  <c r="DQ16" i="1"/>
  <c r="DA16" i="1" s="1"/>
  <c r="DQ17" i="1"/>
  <c r="DA17" i="1" s="1"/>
  <c r="DQ18" i="1"/>
  <c r="DA18" i="1" s="1"/>
  <c r="DQ19" i="1"/>
  <c r="DA19" i="1" s="1"/>
  <c r="DQ20" i="1"/>
  <c r="DA20" i="1" s="1"/>
  <c r="DQ21" i="1"/>
  <c r="DA21" i="1" s="1"/>
  <c r="DQ22" i="1"/>
  <c r="DA22" i="1" s="1"/>
  <c r="DQ23" i="1"/>
  <c r="DA23" i="1" s="1"/>
  <c r="DQ24" i="1"/>
  <c r="DA24" i="1" s="1"/>
  <c r="DQ25" i="1"/>
  <c r="DA25" i="1" s="1"/>
  <c r="DQ26" i="1"/>
  <c r="DA26" i="1" s="1"/>
  <c r="DQ27" i="1"/>
  <c r="DA27" i="1" s="1"/>
  <c r="DQ28" i="1"/>
  <c r="DA28" i="1" s="1"/>
  <c r="DQ29" i="1"/>
  <c r="DA29" i="1" s="1"/>
  <c r="DQ30" i="1"/>
  <c r="DA30" i="1" s="1"/>
  <c r="DQ31" i="1"/>
  <c r="DA31" i="1" s="1"/>
  <c r="DQ32" i="1"/>
  <c r="DA32" i="1" s="1"/>
  <c r="DQ33" i="1"/>
  <c r="DA33" i="1" s="1"/>
  <c r="DQ34" i="1"/>
  <c r="DA34" i="1" s="1"/>
  <c r="DQ35" i="1"/>
  <c r="DA35" i="1" s="1"/>
  <c r="DQ36" i="1"/>
  <c r="DA36" i="1" s="1"/>
  <c r="DQ37" i="1"/>
  <c r="DA37" i="1" s="1"/>
  <c r="DQ38" i="1"/>
  <c r="DA38" i="1" s="1"/>
  <c r="DQ39" i="1"/>
  <c r="DA39" i="1" s="1"/>
  <c r="DQ40" i="1"/>
  <c r="DA40" i="1" s="1"/>
  <c r="DQ41" i="1"/>
  <c r="DA41" i="1" s="1"/>
  <c r="DQ42" i="1"/>
  <c r="DA42" i="1" s="1"/>
  <c r="DQ43" i="1"/>
  <c r="DA43" i="1" s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2" i="1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</calcChain>
</file>

<file path=xl/sharedStrings.xml><?xml version="1.0" encoding="utf-8"?>
<sst xmlns="http://schemas.openxmlformats.org/spreadsheetml/2006/main" count="201" uniqueCount="170">
  <si>
    <t>Nombre de nouveaux clients inscrits</t>
  </si>
  <si>
    <t>Nombre de clients activés</t>
  </si>
  <si>
    <t>Nombre de clients actifs sur le système</t>
  </si>
  <si>
    <t>Nombre de dossiers en cours</t>
  </si>
  <si>
    <t>Nombre de dossiers à recevoir</t>
  </si>
  <si>
    <t>Nombre de dossiers saisi en succursale</t>
  </si>
  <si>
    <t>Nombre de dossiers à transferer à UNIBANKOnline Back office</t>
  </si>
  <si>
    <t>Nombre de dossiers transferés à UNIBANKOnline BackOffice</t>
  </si>
  <si>
    <t>Nombre de dossiers non-conforme</t>
  </si>
  <si>
    <t>Nombre de profile créé</t>
  </si>
  <si>
    <t>Nombre de profile créé en attente de token</t>
  </si>
  <si>
    <t>Nombre de profile créé et token assigné</t>
  </si>
  <si>
    <t>Nombre de dossiers traités avec token à expédier</t>
  </si>
  <si>
    <t>Nombre de dossiers traités avec token expédié</t>
  </si>
  <si>
    <t>Nombre de dossiers traités avec token en succursale</t>
  </si>
  <si>
    <t>Ratio clients actifs sur le système/Nombre total de clients</t>
  </si>
  <si>
    <t>Total transactions (toutes transactions confondues)</t>
  </si>
  <si>
    <t>Transactions financières</t>
  </si>
  <si>
    <t>Montant total de transactions (en HTG)</t>
  </si>
  <si>
    <t>Virements Pré-Autorisés (Virements de compte à compte) (HTG)</t>
  </si>
  <si>
    <t>Virements sur compte tiers (PAY ANYONE) (HTG)</t>
  </si>
  <si>
    <t>SPIH HTG</t>
  </si>
  <si>
    <t>Transferts internationals HTG</t>
  </si>
  <si>
    <t>Paiements fournisseurs HTG</t>
  </si>
  <si>
    <t>Paiement Unicarte HTG</t>
  </si>
  <si>
    <t>Payroll (HTG)</t>
  </si>
  <si>
    <t>Recharges téléphoniques</t>
  </si>
  <si>
    <t>Montant total de transactions (en USD)</t>
  </si>
  <si>
    <t>Virements Pré-Autorisés (Virements de compte à compte) (USD)</t>
  </si>
  <si>
    <t>Virements sur compte tiers (PAY ANYONE) (USD)</t>
  </si>
  <si>
    <t>SPIH (USD)</t>
  </si>
  <si>
    <t>Transferts internationals (USD)</t>
  </si>
  <si>
    <t>Paiements fournisseurs (USD)</t>
  </si>
  <si>
    <t>Paiement Unicarte (USD)</t>
  </si>
  <si>
    <t>Payroll (USD)</t>
  </si>
  <si>
    <t>Recharges téléphoniques (USD)</t>
  </si>
  <si>
    <t>Requisition d'attestation bancaire</t>
  </si>
  <si>
    <t>Gestion de transactions</t>
  </si>
  <si>
    <t>Revenus perçus en HTG</t>
  </si>
  <si>
    <t>Revenus perçus en (USD)</t>
  </si>
  <si>
    <t>FORFAIT CHOISI A DATE</t>
  </si>
  <si>
    <t>OPTION GO PAPERLESS""</t>
  </si>
  <si>
    <t>TOTAL LOGIN</t>
  </si>
  <si>
    <t>Total futurs utilisateurs</t>
  </si>
  <si>
    <t>mois</t>
  </si>
  <si>
    <t>Transactions financières HTG_Nombre</t>
  </si>
  <si>
    <t>Transactions financières HTG_Montant (en HTG)</t>
  </si>
  <si>
    <t>Transactions financières en USD_Nombre</t>
  </si>
  <si>
    <t>Transactions financières en USD_Montant (en USD)</t>
  </si>
  <si>
    <t>Transactions non financières_Nombre</t>
  </si>
  <si>
    <t>Transactions financières_Nombre Total de transasctions</t>
  </si>
  <si>
    <t>Transactions financières_Total Virements pré-autorisés(Virements de compte à compte)</t>
  </si>
  <si>
    <t>Transactions financières_Total Virements sur compte tiers (PAY ANYONE)</t>
  </si>
  <si>
    <t>Transactions financières_Total SPIH</t>
  </si>
  <si>
    <t>Transactions financières_Total Transferts internationaux</t>
  </si>
  <si>
    <t>Transactions financières_Total Paiements fournisseurs</t>
  </si>
  <si>
    <t>Transactions financières_Total Paiement Unicarte</t>
  </si>
  <si>
    <t>Transactions financières_Total Payroll</t>
  </si>
  <si>
    <t>Transactions financières_Total Recharges téléphoniques</t>
  </si>
  <si>
    <t>Commande de chequiers_Nombre de requêtes</t>
  </si>
  <si>
    <t>Commande de chequiers_Nombre de requêtes traitées</t>
  </si>
  <si>
    <t>Changement d'adresse_Nombre de requêtes</t>
  </si>
  <si>
    <t>Changement d'adresse_Nombre de requêtes traitées</t>
  </si>
  <si>
    <t>Revenus perçus en HTG_Virements Pré-Autorisés (Virements de compte à compte) (HTG)</t>
  </si>
  <si>
    <t>Revenus perçus en HTG_Virements sur compte tiers (PAY ANYONE) (HTG)</t>
  </si>
  <si>
    <t>Revenus perçus en HTG_Virements interbancaires (SPIH) (HTG)</t>
  </si>
  <si>
    <t>Revenus perçus en HTG_Transfert international (HTG)</t>
  </si>
  <si>
    <t>Revenus perçus en HTG_Frais Assignation de TOKEN (HTG)</t>
  </si>
  <si>
    <t>Revenus perçus en HTG_Paiement fournisseurs (HTG)</t>
  </si>
  <si>
    <t>Revenus perçus en HTG_Frais Payroll (HTG)</t>
  </si>
  <si>
    <t>Revenus perçus en HTG_Frais souscription service Payroll (HTG)</t>
  </si>
  <si>
    <t>Revenus perçus en (USD)_Virements Pré-Autorisés (Virements de compte à compte) (USD)</t>
  </si>
  <si>
    <t>Revenus perçus en (USD)_Virements sur compte tiers (PAY ANYONE) (USD)</t>
  </si>
  <si>
    <t>Revenus perçus en (USD)_Virements interbancaires (SPIH) (USD)</t>
  </si>
  <si>
    <t>Revenus perçus en (USD)_Transfert international (USD)</t>
  </si>
  <si>
    <t>Revenus perçus en (USD)_Frais Assignation de TOKEN (USD)</t>
  </si>
  <si>
    <t>Revenus perçus en (USD)_Paiement fournisseurs (USD)</t>
  </si>
  <si>
    <t>Revenus perçus en (USD)_Frais Payroll (USD)</t>
  </si>
  <si>
    <t>Revenus perçus en (USD)_Frais souscription service Payroll (USD)</t>
  </si>
  <si>
    <t>FORFAIT(USD) _BRONZE</t>
  </si>
  <si>
    <t>FORFAIT(USD) _SILVER</t>
  </si>
  <si>
    <t>FORFAIT(USD) _GOLD</t>
  </si>
  <si>
    <t>FORFAIT(USD) _CLASSIC</t>
  </si>
  <si>
    <t>FORFAIT CHOISI_BRONZE</t>
  </si>
  <si>
    <t>FORFAIT CHOISI_SILVER</t>
  </si>
  <si>
    <t>FORFAIT CHOISI_GOLD</t>
  </si>
  <si>
    <t>FORFAIT CHOISI_CLASSIC</t>
  </si>
  <si>
    <t>FORFAIT CHOISI A DATE_BRONZE</t>
  </si>
  <si>
    <t>FORFAIT CHOISI A DATE_SILVER</t>
  </si>
  <si>
    <t>FORFAIT CHOISI A DATE_GOLD</t>
  </si>
  <si>
    <t>FORFAIT CHOISI A DATE_CLASSIC</t>
  </si>
  <si>
    <t>OPTION GO PAPERLESS""_BRONZE</t>
  </si>
  <si>
    <t>OPTION GO PAPERLESS""_SILVER</t>
  </si>
  <si>
    <t>OPTION GO PAPERLESS""_GOLD</t>
  </si>
  <si>
    <t>OPTION GO PAPERLESS""_CLASSIC</t>
  </si>
  <si>
    <t>Transactions financières HTG_pourcentage (en HTG)</t>
  </si>
  <si>
    <t>Transactions financières USD_pourcentage (en USD)</t>
  </si>
  <si>
    <t>Transactions non financières</t>
  </si>
  <si>
    <t>taux de change</t>
  </si>
  <si>
    <t>Utilisateurs à date dont leurs comptes sont activés</t>
  </si>
  <si>
    <t>Base de clients - cumulée à date</t>
  </si>
  <si>
    <t>OPTION GO PAPERLESS A DATE""</t>
  </si>
  <si>
    <t>Nombre de profils actifs n'ayant pas choisi de forfait</t>
  </si>
  <si>
    <t>Nbre de dossiers en traitement par la banque</t>
  </si>
  <si>
    <t>Inscriptions mensuelles</t>
  </si>
  <si>
    <t>Nombre d'inscription</t>
  </si>
  <si>
    <t>Nombre de profils actifs (ayant confirmé un forfait)</t>
  </si>
  <si>
    <t>Usage de la plateforme</t>
  </si>
  <si>
    <t>Transferts expédiés</t>
  </si>
  <si>
    <t>Répartition des montants par monnaie</t>
  </si>
  <si>
    <t>Revenus</t>
  </si>
  <si>
    <t>Revenus Consolidés HTG (en '000 HTG)</t>
  </si>
  <si>
    <t>Répartition des revenus par monnaie et par type</t>
  </si>
  <si>
    <t>Frais sur transactions HTG (en '000 HTG)</t>
  </si>
  <si>
    <t>FORFAIT(USD)</t>
  </si>
  <si>
    <t>Frais sur transactions USD (en USD)</t>
  </si>
  <si>
    <t>Revenus perçus en (en '000 HTG)-Equiv. USD</t>
  </si>
  <si>
    <t>Coûts</t>
  </si>
  <si>
    <t>Coûts USD</t>
  </si>
  <si>
    <t>Coûts en '000 HTG (Equiv. USD)</t>
  </si>
  <si>
    <t>Marge brute consolidée HTG (en '000 HTG)</t>
  </si>
  <si>
    <t>Marge brute</t>
  </si>
  <si>
    <t>Marge brute consolidée (eq. $)</t>
  </si>
  <si>
    <t>Revenus moyens par profil actif (ayant confirmé un forfait) (en HTG)</t>
  </si>
  <si>
    <t>Ratios</t>
  </si>
  <si>
    <t>Revenus USD+HTG</t>
  </si>
  <si>
    <t>Nouvelles inscriptions</t>
  </si>
  <si>
    <t xml:space="preserve">Nombre d'inscription </t>
  </si>
  <si>
    <t>Nouvelles inscriptions par mois</t>
  </si>
  <si>
    <t>Nombre de clients activés par mois</t>
  </si>
  <si>
    <t>Forfait confirmé par les clients après activation¹</t>
  </si>
  <si>
    <t>Sous_total_forfait</t>
  </si>
  <si>
    <t>Base totale clients à date</t>
  </si>
  <si>
    <t>Nombre de clients</t>
  </si>
  <si>
    <t xml:space="preserve"> Forfait confirmé par les clients après activation (à date)</t>
  </si>
  <si>
    <t>Bronze_OPTION GO PAPERLESS A DATE""</t>
  </si>
  <si>
    <t>Classic_OPTION GO PAPERLESS A DATE""</t>
  </si>
  <si>
    <t>Gold_OPTION GO PAPERLESS A DATE""</t>
  </si>
  <si>
    <t>Silver_OPTION GO PAPERLESS A DATE""</t>
  </si>
  <si>
    <t>Clients qui n'ont pas choisi de forfait</t>
  </si>
  <si>
    <t>Total_Clients qui n'ont pas choisi de forfait</t>
  </si>
  <si>
    <t>Transactions financières HTG</t>
  </si>
  <si>
    <t>Montant moyen par transaction (en '000 HTG)</t>
  </si>
  <si>
    <t>Transactions financières en USD</t>
  </si>
  <si>
    <t>Montant moyen par transaction (en '000 USD)</t>
  </si>
  <si>
    <t>Transactions non financières_pourcentage</t>
  </si>
  <si>
    <t xml:space="preserve">Transactions financières par type </t>
  </si>
  <si>
    <t>Transactions financières_Transferts expédiés</t>
  </si>
  <si>
    <t>Transferts expedié (HTG)</t>
  </si>
  <si>
    <t>Transferts expedies (USD)</t>
  </si>
  <si>
    <t>Commande de chequiers</t>
  </si>
  <si>
    <t>Ratio requêtes traitées/requêtes effectuées_chequiers</t>
  </si>
  <si>
    <t>Changement d'adresse</t>
  </si>
  <si>
    <t>Ratio requêtes traitées/requêtes effectuées_adresse</t>
  </si>
  <si>
    <t xml:space="preserve">Revenus </t>
  </si>
  <si>
    <t>Revenus perçus en HTG_Transfert expedies (HTG)</t>
  </si>
  <si>
    <t>Frais sur Bill Payment</t>
  </si>
  <si>
    <t>Token additionnel</t>
  </si>
  <si>
    <t xml:space="preserve"> Payroll</t>
  </si>
  <si>
    <t>Revenus perçus en (USD)_Transfert expedie (USD)</t>
  </si>
  <si>
    <t>Payroll</t>
  </si>
  <si>
    <t>Revenus perçus en autres devises</t>
  </si>
  <si>
    <t>Paiement de Ristourne aux clients (Option "GO PAPERLESS") (USD)</t>
  </si>
  <si>
    <t>Ristourne pour plan Bronze</t>
  </si>
  <si>
    <t>Ristourne pour plan Classic</t>
  </si>
  <si>
    <t>Ristourne pour plan Gold</t>
  </si>
  <si>
    <t>Ristourne pour plan Silver</t>
  </si>
  <si>
    <t>Utilisateurs</t>
  </si>
  <si>
    <t>Transactions</t>
  </si>
  <si>
    <t>Nombre total de clients inscrits à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</si>
</sst>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C]mmm\-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9" fontId="0" fillId="0" borderId="0" xfId="2" applyFont="1"/>
    <xf numFmtId="165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43" fontId="2" fillId="3" borderId="2" xfId="1" applyFont="1" applyFill="1" applyBorder="1"/>
    <xf numFmtId="43" fontId="0" fillId="4" borderId="2" xfId="1" applyFont="1" applyFill="1" applyBorder="1"/>
    <xf numFmtId="43" fontId="0" fillId="0" borderId="2" xfId="1" applyFont="1" applyBorder="1"/>
    <xf numFmtId="43" fontId="0" fillId="0" borderId="0" xfId="1" applyFont="1"/>
    <xf numFmtId="165" fontId="2" fillId="3" borderId="2" xfId="1" applyNumberFormat="1" applyFont="1" applyFill="1" applyBorder="1"/>
    <xf numFmtId="165" fontId="2" fillId="2" borderId="2" xfId="1" applyNumberFormat="1" applyFont="1" applyFill="1" applyBorder="1"/>
    <xf numFmtId="165" fontId="0" fillId="4" borderId="2" xfId="1" applyNumberFormat="1" applyFont="1" applyFill="1" applyBorder="1"/>
    <xf numFmtId="165" fontId="0" fillId="2" borderId="2" xfId="1" applyNumberFormat="1" applyFont="1" applyFill="1" applyBorder="1"/>
    <xf numFmtId="165" fontId="0" fillId="0" borderId="2" xfId="1" applyNumberFormat="1" applyFont="1" applyBorder="1"/>
    <xf numFmtId="165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164" formatCode="[$-40C]mmm\-yy;@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59514A-696D-451A-925E-CE1E09F8BBEC}" name="Table2" displayName="Table2" ref="A1:AW43" totalsRowShown="0" headerRowDxfId="51" dataDxfId="50" tableBorderDxfId="49">
  <autoFilter ref="A1:AW43" xr:uid="{28FD6E93-C856-4942-8A92-BBF645079070}"/>
  <tableColumns count="49">
    <tableColumn id="1" xr3:uid="{F790C487-0602-4AC7-8439-69E1A1643116}" name="mois" dataDxfId="48"/>
    <tableColumn id="2" xr3:uid="{0526ACF3-74A5-45B0-A63B-497F464CD7F0}" name="Base de clients - cumulée à date" dataDxfId="47"/>
    <tableColumn id="3" xr3:uid="{3F3D5ECF-875F-4625-9865-F5C7EB7E263D}" name="Nombre de clients actifs sur le système" dataDxfId="46" dataCellStyle="Comma"/>
    <tableColumn id="4" xr3:uid="{A8A9884C-7450-4C36-B241-E5D287A6EBDD}" name="FORFAIT CHOISI A DATE" dataDxfId="45" dataCellStyle="Comma"/>
    <tableColumn id="5" xr3:uid="{D83DF830-41AE-4C47-BEE3-88B88E474CC7}" name="OPTION GO PAPERLESS A DATE&quot;&quot;" dataDxfId="44" dataCellStyle="Comma"/>
    <tableColumn id="6" xr3:uid="{88278D31-4ECA-4C0D-BAEA-B78BAFC670F8}" name="Nombre de profils actifs n'ayant pas choisi de forfait" dataDxfId="43" dataCellStyle="Comma">
      <calculatedColumnFormula>C2-D2</calculatedColumnFormula>
    </tableColumn>
    <tableColumn id="7" xr3:uid="{7741F5B9-CC37-440E-963F-AEB4DAE64A0F}" name="Nombre de dossiers en cours" dataDxfId="42" dataCellStyle="Comma"/>
    <tableColumn id="8" xr3:uid="{80B70DFE-6139-4DA3-B55E-0DC7EAEFA282}" name="Nombre de dossiers à recevoir" dataDxfId="41" dataCellStyle="Comma"/>
    <tableColumn id="9" xr3:uid="{BF5B8293-7EA3-46FE-957C-86B4D0B5A8C8}" name="Nbre de dossiers en traitement par la banque" dataDxfId="40" dataCellStyle="Comma"/>
    <tableColumn id="10" xr3:uid="{1F2327C4-14B4-4792-96A6-F514A7DBD853}" name="Inscriptions mensuelles" dataDxfId="39" dataCellStyle="Comma"/>
    <tableColumn id="11" xr3:uid="{BB746BBF-9132-4364-BEDF-91BF7CD73E98}" name="Nombre d'inscription" dataDxfId="38" dataCellStyle="Comma"/>
    <tableColumn id="12" xr3:uid="{38197B52-4637-49E8-A543-E656AFF68292}" name="Nombre de nouveaux clients inscrits" dataDxfId="37" dataCellStyle="Comma"/>
    <tableColumn id="13" xr3:uid="{72E22500-C9CD-4B71-BC9D-B64113FDE2A6}" name="Nombre de clients activés" dataDxfId="36" dataCellStyle="Comma"/>
    <tableColumn id="14" xr3:uid="{5FCACE0A-2423-4963-ABB0-873754861D1E}" name="Nombre de profils actifs (ayant confirmé un forfait)" dataDxfId="35" dataCellStyle="Comma"/>
    <tableColumn id="15" xr3:uid="{3E9367D3-3CAC-44F6-8A16-244C8692CCD2}" name="OPTION GO PAPERLESS&quot;&quot;" dataDxfId="34" dataCellStyle="Comma"/>
    <tableColumn id="16" xr3:uid="{51A596AC-6F20-465F-BF87-6CFBD6FD7B3E}" name="Usage de la plateforme" dataDxfId="33" dataCellStyle="Comma"/>
    <tableColumn id="17" xr3:uid="{5244A7FA-3E5E-4679-882F-8FCF1AF32504}" name="Utilisateurs à date dont leurs comptes sont activés" dataDxfId="32" dataCellStyle="Comma"/>
    <tableColumn id="18" xr3:uid="{45FE878E-AB25-4A6B-8BED-36F4A792889D}" name="TOTAL LOGIN" dataDxfId="31" dataCellStyle="Comma"/>
    <tableColumn id="19" xr3:uid="{60200943-9E68-4136-BB45-4FA21CCD0611}" name="Transactions financières" dataDxfId="30" dataCellStyle="Comma"/>
    <tableColumn id="20" xr3:uid="{F5A4B973-2AE7-4890-8ABF-1B8CE0A9AA47}" name="Transactions financières_Nombre Total de transasctions" dataDxfId="29" dataCellStyle="Comma"/>
    <tableColumn id="21" xr3:uid="{B051483D-C2B6-4533-BD67-7B46D79844F8}" name="Transactions financières_Total Virements sur compte tiers (PAY ANYONE)" dataDxfId="28" dataCellStyle="Comma"/>
    <tableColumn id="22" xr3:uid="{800DA866-B268-4CEC-9399-CFF521A3AD0B}" name="Transferts expédiés" dataDxfId="27" dataCellStyle="Comma">
      <calculatedColumnFormula>W2+X2</calculatedColumnFormula>
    </tableColumn>
    <tableColumn id="23" xr3:uid="{A75D1B0D-12CD-41D4-990C-985AC8736756}" name="Transactions financières_Total SPIH" dataDxfId="26" dataCellStyle="Comma"/>
    <tableColumn id="24" xr3:uid="{2C50D7AD-CB49-4679-A0F5-CA1E4D19C245}" name="Transactions financières_Total Transferts internationaux" dataDxfId="25" dataCellStyle="Comma"/>
    <tableColumn id="25" xr3:uid="{B18A2EA9-19D1-49FB-91E7-61604CAD94BD}" name="Transactions financières_Total Virements pré-autorisés(Virements de compte à compte)" dataDxfId="24" dataCellStyle="Comma"/>
    <tableColumn id="26" xr3:uid="{57B02DBE-5956-4B51-906E-102A7C7C6480}" name="Transactions financières_Total Paiement Unicarte" dataDxfId="23" dataCellStyle="Comma"/>
    <tableColumn id="27" xr3:uid="{6FF629BB-E0D0-4787-B7FB-29A19B1CF31A}" name="Transactions financières_Total Payroll" dataDxfId="22" dataCellStyle="Comma"/>
    <tableColumn id="28" xr3:uid="{C78DCA07-C5F1-4277-AB11-4DC0AD9F9247}" name="Répartition des montants par monnaie" dataDxfId="21" dataCellStyle="Comma"/>
    <tableColumn id="29" xr3:uid="{88B941FE-31A9-4D05-9603-BB3C28F21E4B}" name="Montant total de transactions (en HTG)" dataDxfId="20" dataCellStyle="Comma"/>
    <tableColumn id="30" xr3:uid="{0A88CB16-1A68-4EAC-B563-6A4551033534}" name="Montant total de transactions (en USD)" dataDxfId="19" dataCellStyle="Comma"/>
    <tableColumn id="31" xr3:uid="{138898E4-B798-4FBC-8B05-3F4DF5ECAC94}" name="Revenus" dataDxfId="18" dataCellStyle="Comma"/>
    <tableColumn id="32" xr3:uid="{D200D51C-9E4F-4CBE-8E22-446A945BA48E}" name="Revenus Consolidés HTG (en '000 HTG)" dataDxfId="17" dataCellStyle="Comma"/>
    <tableColumn id="33" xr3:uid="{DD8F5495-A011-461A-9159-D4D4EFF44954}" name="Répartition des revenus par monnaie et par type" dataDxfId="16"/>
    <tableColumn id="34" xr3:uid="{74C636FB-54FC-416B-A695-900D6D999890}" name="Revenus perçus en HTG" dataDxfId="15" dataCellStyle="Comma"/>
    <tableColumn id="35" xr3:uid="{40EA1EB1-9F14-4723-9F3B-E5FFFA346BF7}" name="Revenus perçus en HTG_Frais Assignation de TOKEN (HTG)" dataDxfId="14" dataCellStyle="Comma"/>
    <tableColumn id="36" xr3:uid="{0A0EFCB4-2774-49A9-B1F1-9423A15F93D1}" name="Frais sur transactions HTG (en '000 HTG)" dataDxfId="13" dataCellStyle="Comma"/>
    <tableColumn id="37" xr3:uid="{7C2D47C8-9504-473D-B607-EAE5E3B16886}" name="Revenus perçus en (USD)" dataDxfId="12" dataCellStyle="Comma"/>
    <tableColumn id="38" xr3:uid="{5F56643D-B13E-4E4F-8497-1F3B766A8180}" name="FORFAIT(USD)" dataDxfId="11" dataCellStyle="Comma"/>
    <tableColumn id="39" xr3:uid="{30145AA9-8E93-4741-AA84-03E236EF2923}" name="Revenus perçus en (USD)_Frais Assignation de TOKEN (USD)" dataDxfId="10" dataCellStyle="Comma"/>
    <tableColumn id="40" xr3:uid="{3567DAFB-47F2-470C-B078-AA72B7D1B8F9}" name="Frais sur transactions USD (en USD)" dataDxfId="9" dataCellStyle="Comma"/>
    <tableColumn id="41" xr3:uid="{AB64D27F-C4FF-487D-871B-07EFAAE0BADF}" name="Revenus perçus en (en '000 HTG)-Equiv. USD" dataDxfId="8" dataCellStyle="Comma"/>
    <tableColumn id="42" xr3:uid="{CFF4E2E5-4F2E-4899-B66D-719332A40A77}" name="Coûts" dataDxfId="7" dataCellStyle="Comma"/>
    <tableColumn id="43" xr3:uid="{E45D62C7-C37F-472A-9DFB-27F347450716}" name="Coûts USD" dataDxfId="6" dataCellStyle="Comma"/>
    <tableColumn id="44" xr3:uid="{EDF92275-50A0-4DB8-92E0-464B28F46FBD}" name="Coûts en '000 HTG (Equiv. USD)" dataDxfId="5" dataCellStyle="Comma"/>
    <tableColumn id="45" xr3:uid="{3E97F75C-4AC4-45E5-A4BD-50F31F3FD8F3}" name="Marge brute" dataDxfId="4" dataCellStyle="Comma"/>
    <tableColumn id="46" xr3:uid="{9E075A55-5EB5-4EA2-B035-AD631427A4C2}" name="Marge brute consolidée HTG (en '000 HTG)" dataDxfId="3" dataCellStyle="Comma"/>
    <tableColumn id="47" xr3:uid="{B25714E5-000E-416A-91D1-367A1E8A0C8D}" name="Marge brute consolidée (eq. $)" dataDxfId="2" dataCellStyle="Comma"/>
    <tableColumn id="48" xr3:uid="{5F44B991-D333-437F-8BCA-ECADE0302B08}" name="Ratios" dataDxfId="1" dataCellStyle="Comma"/>
    <tableColumn id="49" xr3:uid="{F8031A3F-BAE1-4BF8-92B3-DBA78F3C5DB4}" name="Revenus moyens par profil actif (ayant confirmé un forfait) (en HTG)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6CD2-E0E8-4F06-A885-D042ACD762FD}">
  <sheetPr codeName="Sheet1"/>
  <dimension ref="A1:EV43"/>
  <sheetViews>
    <sheetView tabSelected="1" topLeftCell="P1" workbookViewId="0">
      <selection activeCell="R15" sqref="R15"/>
    </sheetView>
  </sheetViews>
  <sheetFormatPr defaultRowHeight="14.4" x14ac:dyDescent="0.3"/>
  <cols>
    <col min="1" max="1" width="10.5546875" style="3" bestFit="1" customWidth="1"/>
    <col min="2" max="2" width="18.88671875" style="3" bestFit="1" customWidth="1"/>
    <col min="3" max="3" width="18.6640625" style="3" bestFit="1" customWidth="1"/>
    <col min="4" max="4" width="30.77734375" bestFit="1" customWidth="1"/>
    <col min="5" max="5" width="29.88671875" bestFit="1" customWidth="1"/>
    <col min="6" max="6" width="40.33203125" bestFit="1" customWidth="1"/>
    <col min="7" max="7" width="21.88671875" bestFit="1" customWidth="1"/>
    <col min="8" max="8" width="20.77734375" bestFit="1" customWidth="1"/>
    <col min="9" max="9" width="22.109375" bestFit="1" customWidth="1"/>
    <col min="10" max="10" width="19.88671875" bestFit="1" customWidth="1"/>
    <col min="11" max="11" width="21.88671875" customWidth="1"/>
    <col min="12" max="12" width="21.77734375" bestFit="1" customWidth="1"/>
    <col min="13" max="13" width="29.77734375" bestFit="1" customWidth="1"/>
    <col min="14" max="14" width="29.5546875" bestFit="1" customWidth="1"/>
    <col min="15" max="15" width="27.5546875" bestFit="1" customWidth="1"/>
    <col min="16" max="16" width="28.44140625" bestFit="1" customWidth="1"/>
    <col min="17" max="18" width="28.44140625" customWidth="1"/>
    <col min="19" max="19" width="32.33203125" bestFit="1" customWidth="1"/>
    <col min="20" max="20" width="33.109375" bestFit="1" customWidth="1"/>
    <col min="21" max="21" width="24.77734375" bestFit="1" customWidth="1"/>
    <col min="22" max="22" width="26.109375" bestFit="1" customWidth="1"/>
    <col min="23" max="23" width="32.88671875" bestFit="1" customWidth="1"/>
    <col min="24" max="24" width="52.6640625" bestFit="1" customWidth="1"/>
    <col min="25" max="25" width="51.109375" bestFit="1" customWidth="1"/>
    <col min="26" max="26" width="29.88671875" bestFit="1" customWidth="1"/>
    <col min="27" max="27" width="20.109375" bestFit="1" customWidth="1"/>
    <col min="28" max="28" width="37" bestFit="1" customWidth="1"/>
    <col min="29" max="29" width="34.109375" bestFit="1" customWidth="1"/>
    <col min="30" max="30" width="41.88671875" bestFit="1" customWidth="1"/>
    <col min="31" max="31" width="39.6640625" bestFit="1" customWidth="1"/>
    <col min="32" max="32" width="44.33203125" bestFit="1" customWidth="1"/>
    <col min="33" max="33" width="48.6640625" style="4" bestFit="1" customWidth="1"/>
    <col min="34" max="34" width="48.6640625" style="4" customWidth="1"/>
    <col min="35" max="35" width="28.33203125" bestFit="1" customWidth="1"/>
    <col min="36" max="36" width="28.5546875" bestFit="1" customWidth="1"/>
    <col min="37" max="37" width="27.33203125" bestFit="1" customWidth="1"/>
    <col min="38" max="38" width="26.44140625" bestFit="1" customWidth="1"/>
    <col min="39" max="39" width="20.5546875" bestFit="1" customWidth="1"/>
    <col min="40" max="40" width="28.21875" bestFit="1" customWidth="1"/>
    <col min="41" max="41" width="28.21875" customWidth="1"/>
    <col min="42" max="42" width="34.88671875" bestFit="1" customWidth="1"/>
    <col min="43" max="43" width="33.109375" bestFit="1" customWidth="1"/>
    <col min="44" max="44" width="33.77734375" bestFit="1" customWidth="1"/>
    <col min="45" max="45" width="33.77734375" customWidth="1"/>
    <col min="46" max="46" width="36.33203125" bestFit="1" customWidth="1"/>
    <col min="47" max="47" width="31" customWidth="1"/>
    <col min="48" max="48" width="43.77734375" bestFit="1" customWidth="1"/>
    <col min="49" max="49" width="24.88671875" bestFit="1" customWidth="1"/>
    <col min="50" max="50" width="32.77734375" bestFit="1" customWidth="1"/>
    <col min="51" max="51" width="40.88671875" style="5" bestFit="1" customWidth="1"/>
    <col min="52" max="52" width="40.88671875" style="5" customWidth="1"/>
    <col min="53" max="53" width="44.109375" style="4" bestFit="1" customWidth="1"/>
    <col min="54" max="54" width="27.44140625" style="4" bestFit="1" customWidth="1"/>
    <col min="55" max="55" width="35.33203125" bestFit="1" customWidth="1"/>
    <col min="56" max="56" width="43.44140625" style="5" bestFit="1" customWidth="1"/>
    <col min="57" max="58" width="43.44140625" style="5" customWidth="1"/>
    <col min="59" max="59" width="24.5546875" style="5" bestFit="1" customWidth="1"/>
    <col min="60" max="60" width="32.44140625" bestFit="1" customWidth="1"/>
    <col min="61" max="61" width="36.109375" bestFit="1" customWidth="1"/>
    <col min="62" max="62" width="28.6640625" bestFit="1" customWidth="1"/>
    <col min="63" max="63" width="47.6640625" bestFit="1" customWidth="1"/>
    <col min="64" max="64" width="74" bestFit="1" customWidth="1"/>
    <col min="65" max="65" width="61.6640625" bestFit="1" customWidth="1"/>
    <col min="66" max="66" width="38.21875" bestFit="1" customWidth="1"/>
    <col min="67" max="67" width="30.5546875" bestFit="1" customWidth="1"/>
    <col min="68" max="68" width="47.88671875" bestFit="1" customWidth="1"/>
    <col min="69" max="69" width="46.109375" bestFit="1" customWidth="1"/>
    <col min="70" max="70" width="42.33203125" bestFit="1" customWidth="1"/>
    <col min="71" max="71" width="32.44140625" bestFit="1" customWidth="1"/>
    <col min="72" max="72" width="47.5546875" bestFit="1" customWidth="1"/>
    <col min="73" max="73" width="33.33203125" style="15" bestFit="1" customWidth="1"/>
    <col min="74" max="74" width="53.6640625" bestFit="1" customWidth="1"/>
    <col min="75" max="75" width="40.77734375" bestFit="1" customWidth="1"/>
    <col min="76" max="76" width="40.77734375" customWidth="1"/>
    <col min="77" max="77" width="12" bestFit="1" customWidth="1"/>
    <col min="78" max="78" width="25.109375" bestFit="1" customWidth="1"/>
    <col min="79" max="79" width="24" bestFit="1" customWidth="1"/>
    <col min="80" max="80" width="20.21875" bestFit="1" customWidth="1"/>
    <col min="81" max="81" width="11.5546875" bestFit="1" customWidth="1"/>
    <col min="82" max="82" width="21.5546875" bestFit="1" customWidth="1"/>
    <col min="83" max="83" width="33.33203125" bestFit="1" customWidth="1"/>
    <col min="84" max="84" width="53.6640625" bestFit="1" customWidth="1"/>
    <col min="85" max="85" width="40.77734375" bestFit="1" customWidth="1"/>
    <col min="86" max="86" width="40.77734375" customWidth="1"/>
    <col min="87" max="87" width="9.6640625" bestFit="1" customWidth="1"/>
    <col min="88" max="88" width="26.33203125" bestFit="1" customWidth="1"/>
    <col min="89" max="89" width="25.109375" bestFit="1" customWidth="1"/>
    <col min="90" max="90" width="21.44140625" bestFit="1" customWidth="1"/>
    <col min="91" max="91" width="26.6640625" bestFit="1" customWidth="1"/>
    <col min="92" max="92" width="11.5546875" bestFit="1" customWidth="1"/>
    <col min="93" max="94" width="26.6640625" customWidth="1"/>
    <col min="95" max="95" width="39.44140625" bestFit="1" customWidth="1"/>
    <col min="96" max="96" width="46.33203125" bestFit="1" customWidth="1"/>
    <col min="97" max="98" width="46.33203125" customWidth="1"/>
    <col min="99" max="99" width="37.77734375" bestFit="1" customWidth="1"/>
    <col min="100" max="100" width="44.5546875" bestFit="1" customWidth="1"/>
    <col min="101" max="101" width="44.6640625" bestFit="1" customWidth="1"/>
    <col min="102" max="102" width="28.77734375" bestFit="1" customWidth="1"/>
    <col min="103" max="103" width="20.33203125" bestFit="1" customWidth="1"/>
    <col min="104" max="105" width="20.33203125" customWidth="1"/>
    <col min="106" max="106" width="20.109375" bestFit="1" customWidth="1"/>
    <col min="107" max="107" width="34" bestFit="1" customWidth="1"/>
    <col min="108" max="108" width="74.109375" bestFit="1" customWidth="1"/>
    <col min="109" max="109" width="61.21875" bestFit="1" customWidth="1"/>
    <col min="110" max="110" width="41.6640625" bestFit="1" customWidth="1"/>
    <col min="111" max="111" width="52.44140625" bestFit="1" customWidth="1"/>
    <col min="112" max="112" width="45.109375" bestFit="1" customWidth="1"/>
    <col min="113" max="113" width="36.33203125" bestFit="1" customWidth="1"/>
    <col min="114" max="114" width="36.33203125" customWidth="1"/>
    <col min="115" max="115" width="44.77734375" bestFit="1" customWidth="1"/>
    <col min="116" max="116" width="44.77734375" customWidth="1"/>
    <col min="117" max="117" width="48.88671875" bestFit="1" customWidth="1"/>
    <col min="118" max="118" width="48.88671875" customWidth="1"/>
    <col min="119" max="119" width="53.21875" bestFit="1" customWidth="1"/>
    <col min="120" max="120" width="21.33203125" bestFit="1" customWidth="1"/>
    <col min="121" max="121" width="37.44140625" bestFit="1" customWidth="1"/>
    <col min="122" max="122" width="21.33203125" customWidth="1"/>
    <col min="123" max="123" width="54.44140625" customWidth="1"/>
    <col min="124" max="124" width="20.6640625" bestFit="1" customWidth="1"/>
    <col min="125" max="125" width="20.88671875" bestFit="1" customWidth="1"/>
    <col min="126" max="126" width="19.6640625" bestFit="1" customWidth="1"/>
    <col min="127" max="127" width="18.77734375" bestFit="1" customWidth="1"/>
    <col min="128" max="128" width="46.33203125" customWidth="1"/>
    <col min="129" max="129" width="75.33203125" bestFit="1" customWidth="1"/>
    <col min="130" max="130" width="62.44140625" bestFit="1" customWidth="1"/>
    <col min="131" max="131" width="62.44140625" customWidth="1"/>
    <col min="132" max="132" width="53.5546875" bestFit="1" customWidth="1"/>
    <col min="133" max="133" width="46.33203125" bestFit="1" customWidth="1"/>
    <col min="134" max="134" width="37.44140625" bestFit="1" customWidth="1"/>
    <col min="135" max="135" width="37.44140625" customWidth="1"/>
    <col min="136" max="136" width="46" bestFit="1" customWidth="1"/>
    <col min="137" max="137" width="46" customWidth="1"/>
    <col min="138" max="138" width="50.109375" bestFit="1" customWidth="1"/>
    <col min="139" max="139" width="50.109375" customWidth="1"/>
    <col min="140" max="140" width="54.44140625" bestFit="1" customWidth="1"/>
    <col min="141" max="142" width="54.44140625" customWidth="1"/>
    <col min="143" max="143" width="55.5546875" bestFit="1" customWidth="1"/>
    <col min="144" max="144" width="26.6640625" bestFit="1" customWidth="1"/>
    <col min="145" max="145" width="23.33203125" bestFit="1" customWidth="1"/>
    <col min="146" max="146" width="23.109375" bestFit="1" customWidth="1"/>
    <col min="147" max="147" width="21.44140625" bestFit="1" customWidth="1"/>
    <col min="148" max="148" width="22" bestFit="1" customWidth="1"/>
    <col min="149" max="149" width="22" customWidth="1"/>
    <col min="150" max="150" width="42.77734375" bestFit="1" customWidth="1"/>
    <col min="151" max="151" width="20" bestFit="1" customWidth="1"/>
    <col min="152" max="152" width="12.109375" bestFit="1" customWidth="1"/>
  </cols>
  <sheetData>
    <row r="1" spans="1:152" x14ac:dyDescent="0.3">
      <c r="A1" s="3" t="s">
        <v>44</v>
      </c>
      <c r="B1" s="3" t="s">
        <v>126</v>
      </c>
      <c r="C1" s="3" t="s">
        <v>127</v>
      </c>
      <c r="D1" t="s">
        <v>128</v>
      </c>
      <c r="E1" t="s">
        <v>129</v>
      </c>
      <c r="F1" s="3" t="s">
        <v>130</v>
      </c>
      <c r="G1" t="s">
        <v>86</v>
      </c>
      <c r="H1" t="s">
        <v>84</v>
      </c>
      <c r="I1" t="s">
        <v>83</v>
      </c>
      <c r="J1" t="s">
        <v>85</v>
      </c>
      <c r="K1" t="s">
        <v>131</v>
      </c>
      <c r="L1" t="s">
        <v>41</v>
      </c>
      <c r="M1" t="s">
        <v>91</v>
      </c>
      <c r="N1" t="s">
        <v>94</v>
      </c>
      <c r="O1" t="s">
        <v>93</v>
      </c>
      <c r="P1" t="s">
        <v>92</v>
      </c>
      <c r="Q1" t="s">
        <v>132</v>
      </c>
      <c r="R1" t="s">
        <v>133</v>
      </c>
      <c r="S1" t="s">
        <v>169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s="4" t="s">
        <v>15</v>
      </c>
      <c r="AH1" s="4" t="s">
        <v>134</v>
      </c>
      <c r="AI1" t="s">
        <v>90</v>
      </c>
      <c r="AJ1" t="s">
        <v>87</v>
      </c>
      <c r="AK1" t="s">
        <v>88</v>
      </c>
      <c r="AL1" t="s">
        <v>89</v>
      </c>
      <c r="AM1" t="s">
        <v>40</v>
      </c>
      <c r="AN1" t="s">
        <v>101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168</v>
      </c>
      <c r="AV1" t="s">
        <v>16</v>
      </c>
      <c r="AW1" t="s">
        <v>141</v>
      </c>
      <c r="AX1" t="s">
        <v>45</v>
      </c>
      <c r="AY1" s="5" t="s">
        <v>46</v>
      </c>
      <c r="AZ1" s="5" t="s">
        <v>142</v>
      </c>
      <c r="BA1" s="4" t="s">
        <v>95</v>
      </c>
      <c r="BB1" s="4" t="s">
        <v>143</v>
      </c>
      <c r="BC1" t="s">
        <v>47</v>
      </c>
      <c r="BD1" s="5" t="s">
        <v>48</v>
      </c>
      <c r="BE1" s="5" t="s">
        <v>144</v>
      </c>
      <c r="BF1" s="4" t="s">
        <v>96</v>
      </c>
      <c r="BG1" s="4" t="s">
        <v>97</v>
      </c>
      <c r="BH1" t="s">
        <v>49</v>
      </c>
      <c r="BI1" t="s">
        <v>145</v>
      </c>
      <c r="BJ1" t="s">
        <v>146</v>
      </c>
      <c r="BK1" t="s">
        <v>50</v>
      </c>
      <c r="BL1" t="s">
        <v>51</v>
      </c>
      <c r="BM1" t="s">
        <v>52</v>
      </c>
      <c r="BN1" t="s">
        <v>147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s="15" t="s">
        <v>18</v>
      </c>
      <c r="BV1" t="s">
        <v>19</v>
      </c>
      <c r="BW1" t="s">
        <v>20</v>
      </c>
      <c r="BX1" t="s">
        <v>148</v>
      </c>
      <c r="BY1" t="s">
        <v>21</v>
      </c>
      <c r="BZ1" t="s">
        <v>22</v>
      </c>
      <c r="CA1" t="s">
        <v>23</v>
      </c>
      <c r="CB1" t="s">
        <v>24</v>
      </c>
      <c r="CC1" t="s">
        <v>25</v>
      </c>
      <c r="CD1" t="s">
        <v>26</v>
      </c>
      <c r="CE1" t="s">
        <v>27</v>
      </c>
      <c r="CF1" t="s">
        <v>28</v>
      </c>
      <c r="CG1" t="s">
        <v>29</v>
      </c>
      <c r="CH1" t="s">
        <v>149</v>
      </c>
      <c r="CI1" t="s">
        <v>30</v>
      </c>
      <c r="CJ1" t="s">
        <v>31</v>
      </c>
      <c r="CK1" t="s">
        <v>32</v>
      </c>
      <c r="CL1" t="s">
        <v>33</v>
      </c>
      <c r="CM1" t="s">
        <v>35</v>
      </c>
      <c r="CN1" t="s">
        <v>34</v>
      </c>
      <c r="CO1" t="s">
        <v>97</v>
      </c>
      <c r="CP1" t="s">
        <v>150</v>
      </c>
      <c r="CQ1" t="s">
        <v>59</v>
      </c>
      <c r="CR1" t="s">
        <v>60</v>
      </c>
      <c r="CS1" t="s">
        <v>151</v>
      </c>
      <c r="CT1" t="s">
        <v>152</v>
      </c>
      <c r="CU1" t="s">
        <v>61</v>
      </c>
      <c r="CV1" t="s">
        <v>62</v>
      </c>
      <c r="CW1" t="s">
        <v>153</v>
      </c>
      <c r="CX1" t="s">
        <v>36</v>
      </c>
      <c r="CY1" t="s">
        <v>37</v>
      </c>
      <c r="CZ1" t="s">
        <v>154</v>
      </c>
      <c r="DA1" t="s">
        <v>125</v>
      </c>
      <c r="DB1" t="s">
        <v>38</v>
      </c>
      <c r="DC1" t="s">
        <v>113</v>
      </c>
      <c r="DD1" t="s">
        <v>63</v>
      </c>
      <c r="DE1" t="s">
        <v>64</v>
      </c>
      <c r="DF1" t="s">
        <v>155</v>
      </c>
      <c r="DG1" t="s">
        <v>65</v>
      </c>
      <c r="DH1" t="s">
        <v>66</v>
      </c>
      <c r="DI1" t="s">
        <v>69</v>
      </c>
      <c r="DJ1" t="s">
        <v>156</v>
      </c>
      <c r="DK1" t="s">
        <v>68</v>
      </c>
      <c r="DL1" t="s">
        <v>157</v>
      </c>
      <c r="DM1" t="s">
        <v>67</v>
      </c>
      <c r="DN1" t="s">
        <v>158</v>
      </c>
      <c r="DO1" t="s">
        <v>70</v>
      </c>
      <c r="DP1" t="s">
        <v>39</v>
      </c>
      <c r="DQ1" t="s">
        <v>116</v>
      </c>
      <c r="DR1" t="s">
        <v>98</v>
      </c>
      <c r="DS1" t="s">
        <v>114</v>
      </c>
      <c r="DT1" t="s">
        <v>82</v>
      </c>
      <c r="DU1" t="s">
        <v>79</v>
      </c>
      <c r="DV1" t="s">
        <v>80</v>
      </c>
      <c r="DW1" t="s">
        <v>81</v>
      </c>
      <c r="DX1" t="s">
        <v>115</v>
      </c>
      <c r="DY1" t="s">
        <v>71</v>
      </c>
      <c r="DZ1" t="s">
        <v>72</v>
      </c>
      <c r="EA1" t="s">
        <v>159</v>
      </c>
      <c r="EB1" t="s">
        <v>73</v>
      </c>
      <c r="EC1" t="s">
        <v>74</v>
      </c>
      <c r="ED1" t="s">
        <v>77</v>
      </c>
      <c r="EE1" t="s">
        <v>156</v>
      </c>
      <c r="EF1" t="s">
        <v>76</v>
      </c>
      <c r="EG1" t="s">
        <v>157</v>
      </c>
      <c r="EH1" t="s">
        <v>75</v>
      </c>
      <c r="EI1" t="s">
        <v>160</v>
      </c>
      <c r="EJ1" t="s">
        <v>78</v>
      </c>
      <c r="EK1" t="s">
        <v>161</v>
      </c>
      <c r="EL1" t="s">
        <v>117</v>
      </c>
      <c r="EM1" t="s">
        <v>162</v>
      </c>
      <c r="EN1" t="s">
        <v>119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99</v>
      </c>
      <c r="EU1" t="s">
        <v>43</v>
      </c>
      <c r="EV1" t="s">
        <v>42</v>
      </c>
    </row>
    <row r="2" spans="1:152" x14ac:dyDescent="0.3">
      <c r="A2" s="3">
        <v>42979</v>
      </c>
      <c r="D2">
        <v>32</v>
      </c>
      <c r="E2">
        <v>2</v>
      </c>
      <c r="G2">
        <v>0</v>
      </c>
      <c r="H2">
        <v>0</v>
      </c>
      <c r="I2">
        <v>0</v>
      </c>
      <c r="J2">
        <v>0</v>
      </c>
      <c r="K2">
        <f>SUM(G2:J2)</f>
        <v>0</v>
      </c>
      <c r="L2">
        <v>0</v>
      </c>
      <c r="M2">
        <v>0</v>
      </c>
      <c r="N2">
        <v>0</v>
      </c>
      <c r="O2">
        <v>0</v>
      </c>
      <c r="P2">
        <v>0</v>
      </c>
      <c r="S2">
        <v>152</v>
      </c>
      <c r="T2">
        <v>102</v>
      </c>
      <c r="U2">
        <v>50</v>
      </c>
      <c r="V2">
        <v>41</v>
      </c>
      <c r="W2">
        <v>0</v>
      </c>
      <c r="X2">
        <v>1</v>
      </c>
      <c r="Y2">
        <v>3</v>
      </c>
      <c r="Z2">
        <v>4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 s="4">
        <v>0.67105263157894735</v>
      </c>
      <c r="AI2">
        <v>0</v>
      </c>
      <c r="AJ2">
        <v>0</v>
      </c>
      <c r="AK2">
        <v>0</v>
      </c>
      <c r="AL2">
        <v>0</v>
      </c>
      <c r="AM2">
        <v>0</v>
      </c>
      <c r="AN2">
        <f>L2</f>
        <v>0</v>
      </c>
      <c r="AO2">
        <f>M2</f>
        <v>0</v>
      </c>
      <c r="AP2">
        <f>N2</f>
        <v>0</v>
      </c>
      <c r="AQ2">
        <f>O2</f>
        <v>0</v>
      </c>
      <c r="AR2">
        <f>P2</f>
        <v>0</v>
      </c>
      <c r="AT2">
        <f>T2-AM2</f>
        <v>102</v>
      </c>
      <c r="AV2">
        <v>417</v>
      </c>
      <c r="AX2">
        <v>182</v>
      </c>
      <c r="AY2" s="5">
        <v>30823.662780000002</v>
      </c>
      <c r="AZ2" s="5">
        <f>AY2/AX2</f>
        <v>169.36078450549451</v>
      </c>
      <c r="BA2" s="4">
        <v>0.43645083932853718</v>
      </c>
      <c r="BC2">
        <v>231</v>
      </c>
      <c r="BD2" s="5">
        <v>7767.8345599999993</v>
      </c>
      <c r="BE2" s="5">
        <f>BD2/BC2</f>
        <v>33.626989437229433</v>
      </c>
      <c r="BF2" s="4">
        <v>0.5539568345323741</v>
      </c>
      <c r="BG2" s="4"/>
      <c r="BH2">
        <v>4</v>
      </c>
      <c r="BI2">
        <f>BH2/AV2</f>
        <v>9.5923261390887284E-3</v>
      </c>
      <c r="BK2">
        <v>413</v>
      </c>
      <c r="BL2">
        <v>67</v>
      </c>
      <c r="BM2">
        <v>195</v>
      </c>
      <c r="BN2">
        <f>BO2+BP2</f>
        <v>149</v>
      </c>
      <c r="BO2">
        <v>109</v>
      </c>
      <c r="BP2">
        <v>40</v>
      </c>
      <c r="BQ2">
        <v>0</v>
      </c>
      <c r="BR2">
        <v>0</v>
      </c>
      <c r="BS2">
        <v>2</v>
      </c>
      <c r="BT2">
        <v>0</v>
      </c>
      <c r="BU2" s="15">
        <v>30823.662780000002</v>
      </c>
      <c r="BV2">
        <v>10245.032999999999</v>
      </c>
      <c r="BW2">
        <v>10328.699269999999</v>
      </c>
      <c r="BX2">
        <f>BY2+BZ2</f>
        <v>6296.1779200000001</v>
      </c>
      <c r="BY2">
        <v>6006.6281500000005</v>
      </c>
      <c r="BZ2">
        <v>289.54977000000002</v>
      </c>
      <c r="CA2">
        <v>0</v>
      </c>
      <c r="CB2">
        <v>0</v>
      </c>
      <c r="CC2">
        <v>3953.7525900000001</v>
      </c>
      <c r="CD2">
        <v>0</v>
      </c>
      <c r="CE2">
        <v>7767.8345599999993</v>
      </c>
      <c r="CF2">
        <v>346.16550000000001</v>
      </c>
      <c r="CG2">
        <v>6988.9831799999993</v>
      </c>
      <c r="CH2">
        <f>CI2+CJ2</f>
        <v>432.68588</v>
      </c>
      <c r="CI2">
        <v>187.55512999999999</v>
      </c>
      <c r="CJ2">
        <v>245.13075000000001</v>
      </c>
      <c r="CK2">
        <v>0</v>
      </c>
      <c r="CL2">
        <v>0</v>
      </c>
      <c r="CM2">
        <v>0</v>
      </c>
      <c r="CN2">
        <v>0</v>
      </c>
      <c r="CO2">
        <v>4</v>
      </c>
      <c r="CQ2">
        <v>4</v>
      </c>
      <c r="CR2">
        <v>4</v>
      </c>
      <c r="CS2">
        <f>IFERROR(CR2/CQ2,0)</f>
        <v>1</v>
      </c>
      <c r="CU2">
        <v>0</v>
      </c>
      <c r="CV2">
        <v>0</v>
      </c>
      <c r="CX2">
        <v>0</v>
      </c>
      <c r="CY2">
        <v>0</v>
      </c>
      <c r="DA2">
        <f>DB2+DQ2</f>
        <v>187.22300324000003</v>
      </c>
      <c r="DB2">
        <v>9.5751500000000007</v>
      </c>
      <c r="DC2">
        <f>SUM(DD2:DF2,DI2)</f>
        <v>9.5751500000000007</v>
      </c>
      <c r="DD2">
        <v>0</v>
      </c>
      <c r="DE2">
        <v>0</v>
      </c>
      <c r="DF2">
        <f>DG2+DH2</f>
        <v>9.5751500000000007</v>
      </c>
      <c r="DG2">
        <v>5.49153</v>
      </c>
      <c r="DH2">
        <v>4.0836199999999998</v>
      </c>
      <c r="DI2">
        <v>0</v>
      </c>
      <c r="DJ2">
        <f>DK2</f>
        <v>0</v>
      </c>
      <c r="DK2">
        <v>0</v>
      </c>
      <c r="DL2">
        <f>DM2</f>
        <v>0</v>
      </c>
      <c r="DM2">
        <v>0</v>
      </c>
      <c r="DN2">
        <f>DO2</f>
        <v>0</v>
      </c>
      <c r="DO2">
        <v>0</v>
      </c>
      <c r="DP2">
        <v>2830.4100000000003</v>
      </c>
      <c r="DQ2">
        <f>DP2*DR2/1000</f>
        <v>177.64785324000002</v>
      </c>
      <c r="DR2">
        <v>62.764000000000003</v>
      </c>
      <c r="DS2">
        <f>SUM(DU2:DW2)</f>
        <v>0</v>
      </c>
      <c r="DT2">
        <v>0</v>
      </c>
      <c r="DU2">
        <v>0</v>
      </c>
      <c r="DV2">
        <v>0</v>
      </c>
      <c r="DW2">
        <v>0</v>
      </c>
      <c r="DX2">
        <f>SUM(DY2:EA2,ED2)</f>
        <v>2830.4100000000003</v>
      </c>
      <c r="DY2">
        <v>0</v>
      </c>
      <c r="DZ2">
        <v>2.4</v>
      </c>
      <c r="EA2">
        <f>EB2+EC2</f>
        <v>2828.01</v>
      </c>
      <c r="EB2">
        <v>198</v>
      </c>
      <c r="EC2">
        <v>2630.01</v>
      </c>
      <c r="ED2">
        <v>0</v>
      </c>
      <c r="EE2">
        <f>EF2</f>
        <v>0</v>
      </c>
      <c r="EF2">
        <v>0</v>
      </c>
      <c r="EG2">
        <f>EH2</f>
        <v>0</v>
      </c>
      <c r="EH2">
        <v>0</v>
      </c>
      <c r="EI2">
        <f>EJ2</f>
        <v>0</v>
      </c>
      <c r="EJ2">
        <v>0</v>
      </c>
      <c r="EK2">
        <v>0</v>
      </c>
      <c r="EM2" s="2">
        <f>50*M2/2+P2*100/2+O2*150/2+N2*20/2</f>
        <v>0</v>
      </c>
      <c r="EN2">
        <f>EM2*DR2/1000</f>
        <v>0</v>
      </c>
      <c r="EO2" s="2">
        <f>50*M2/2</f>
        <v>0</v>
      </c>
      <c r="EP2" s="2">
        <f>N2*20/2</f>
        <v>0</v>
      </c>
      <c r="EQ2" s="2">
        <f>O2*150/2</f>
        <v>0</v>
      </c>
      <c r="ER2" s="2">
        <f>P2*100/2</f>
        <v>0</v>
      </c>
      <c r="ES2" s="2"/>
      <c r="ET2">
        <v>169</v>
      </c>
      <c r="EU2">
        <v>275</v>
      </c>
      <c r="EV2">
        <v>118</v>
      </c>
    </row>
    <row r="3" spans="1:152" x14ac:dyDescent="0.3">
      <c r="A3" s="3">
        <v>43039</v>
      </c>
      <c r="D3" s="1">
        <v>50</v>
      </c>
      <c r="E3">
        <v>15</v>
      </c>
      <c r="F3" s="1"/>
      <c r="G3">
        <v>0</v>
      </c>
      <c r="H3">
        <v>26</v>
      </c>
      <c r="I3">
        <v>44</v>
      </c>
      <c r="J3">
        <v>4</v>
      </c>
      <c r="K3">
        <f t="shared" ref="K3:K43" si="0">SUM(G3:J3)</f>
        <v>74</v>
      </c>
      <c r="L3">
        <v>6</v>
      </c>
      <c r="M3">
        <v>2</v>
      </c>
      <c r="N3">
        <v>0</v>
      </c>
      <c r="O3">
        <v>0</v>
      </c>
      <c r="P3">
        <v>4</v>
      </c>
      <c r="S3">
        <v>194</v>
      </c>
      <c r="T3">
        <v>121</v>
      </c>
      <c r="U3">
        <v>73</v>
      </c>
      <c r="V3">
        <v>55</v>
      </c>
      <c r="W3">
        <v>0</v>
      </c>
      <c r="X3">
        <v>1</v>
      </c>
      <c r="Y3">
        <v>7</v>
      </c>
      <c r="Z3">
        <v>5</v>
      </c>
      <c r="AA3">
        <v>0</v>
      </c>
      <c r="AB3">
        <v>0</v>
      </c>
      <c r="AC3">
        <v>0</v>
      </c>
      <c r="AD3">
        <v>1</v>
      </c>
      <c r="AE3">
        <v>2</v>
      </c>
      <c r="AF3">
        <v>2</v>
      </c>
      <c r="AG3" s="4">
        <v>0.62371134020618557</v>
      </c>
      <c r="AI3">
        <v>0</v>
      </c>
      <c r="AJ3">
        <v>44</v>
      </c>
      <c r="AK3">
        <v>26</v>
      </c>
      <c r="AL3">
        <v>4</v>
      </c>
      <c r="AM3">
        <v>74</v>
      </c>
      <c r="AN3">
        <f>AN2+L3</f>
        <v>6</v>
      </c>
      <c r="AO3">
        <f>AO2+M3</f>
        <v>2</v>
      </c>
      <c r="AP3">
        <f>AP2+N3</f>
        <v>0</v>
      </c>
      <c r="AQ3">
        <f>AQ2+O3</f>
        <v>0</v>
      </c>
      <c r="AR3">
        <f>AR2+P3</f>
        <v>4</v>
      </c>
      <c r="AT3">
        <f>T3-AM3</f>
        <v>47</v>
      </c>
      <c r="AV3">
        <v>512</v>
      </c>
      <c r="AX3">
        <v>268</v>
      </c>
      <c r="AY3" s="5">
        <v>40782.090670000005</v>
      </c>
      <c r="AZ3" s="5">
        <f t="shared" ref="AZ3:AZ43" si="1">AY3/AX3</f>
        <v>152.17198011194031</v>
      </c>
      <c r="BA3" s="4">
        <v>0.5234375</v>
      </c>
      <c r="BC3">
        <v>243</v>
      </c>
      <c r="BD3" s="5">
        <v>2045.2375</v>
      </c>
      <c r="BE3" s="5">
        <f t="shared" ref="BE3:BE43" si="2">BD3/BC3</f>
        <v>8.4166152263374485</v>
      </c>
      <c r="BF3" s="4">
        <v>0.474609375</v>
      </c>
      <c r="BG3" s="4"/>
      <c r="BH3">
        <v>1</v>
      </c>
      <c r="BI3">
        <f t="shared" ref="BI3:BI43" si="3">BH3/AV3</f>
        <v>1.953125E-3</v>
      </c>
      <c r="BK3">
        <v>511</v>
      </c>
      <c r="BL3">
        <v>76</v>
      </c>
      <c r="BM3">
        <v>270</v>
      </c>
      <c r="BN3">
        <f t="shared" ref="BN3:BN43" si="4">BO3+BP3</f>
        <v>163</v>
      </c>
      <c r="BO3">
        <v>108</v>
      </c>
      <c r="BP3">
        <v>55</v>
      </c>
      <c r="BQ3">
        <v>0</v>
      </c>
      <c r="BR3">
        <v>0</v>
      </c>
      <c r="BS3">
        <v>2</v>
      </c>
      <c r="BT3">
        <v>0</v>
      </c>
      <c r="BU3" s="15">
        <v>40782.090670000005</v>
      </c>
      <c r="BV3">
        <v>5327.17</v>
      </c>
      <c r="BW3">
        <v>22512.548010000002</v>
      </c>
      <c r="BX3">
        <f t="shared" ref="BX3:BX43" si="5">BY3+BZ3</f>
        <v>9003.3790700000009</v>
      </c>
      <c r="BY3">
        <v>7346.9217600000002</v>
      </c>
      <c r="BZ3">
        <v>1656.45731</v>
      </c>
      <c r="CA3">
        <v>0</v>
      </c>
      <c r="CB3">
        <v>0</v>
      </c>
      <c r="CC3">
        <v>3938.99359</v>
      </c>
      <c r="CD3">
        <v>0</v>
      </c>
      <c r="CE3">
        <v>2045.2375</v>
      </c>
      <c r="CF3">
        <v>421.0068</v>
      </c>
      <c r="CG3">
        <v>901.36199999999997</v>
      </c>
      <c r="CH3">
        <f t="shared" ref="CH3:CH43" si="6">CI3+CJ3</f>
        <v>722.86869999999999</v>
      </c>
      <c r="CI3">
        <v>143.61613</v>
      </c>
      <c r="CJ3">
        <v>579.25256999999999</v>
      </c>
      <c r="CK3">
        <v>0</v>
      </c>
      <c r="CL3">
        <v>0</v>
      </c>
      <c r="CM3">
        <v>0</v>
      </c>
      <c r="CN3">
        <v>0</v>
      </c>
      <c r="CO3">
        <v>1</v>
      </c>
      <c r="CQ3">
        <v>1</v>
      </c>
      <c r="CR3">
        <v>1</v>
      </c>
      <c r="CS3">
        <f t="shared" ref="CS3:CS43" si="7">IFERROR(CR3/CQ3,0)</f>
        <v>1</v>
      </c>
      <c r="CU3">
        <v>0</v>
      </c>
      <c r="CV3">
        <v>0</v>
      </c>
      <c r="CX3">
        <v>0</v>
      </c>
      <c r="CY3">
        <v>0</v>
      </c>
      <c r="DA3">
        <f>DB3+DQ3</f>
        <v>641.28102349999983</v>
      </c>
      <c r="DB3">
        <v>50.387219999999999</v>
      </c>
      <c r="DC3">
        <f t="shared" ref="DC3:DC43" si="8">SUM(DD3:DF3,DI3)</f>
        <v>50.387219999999999</v>
      </c>
      <c r="DD3">
        <v>0.30768000000000001</v>
      </c>
      <c r="DE3">
        <v>1.1668000000000001</v>
      </c>
      <c r="DF3">
        <f t="shared" ref="DF3:DF43" si="9">DG3+DH3</f>
        <v>38.656739999999999</v>
      </c>
      <c r="DG3">
        <v>7.26</v>
      </c>
      <c r="DH3">
        <v>31.396740000000001</v>
      </c>
      <c r="DI3">
        <v>10.256</v>
      </c>
      <c r="DJ3">
        <f t="shared" ref="DJ3:DJ43" si="10">DK3</f>
        <v>0</v>
      </c>
      <c r="DK3">
        <v>0</v>
      </c>
      <c r="DL3">
        <f t="shared" ref="DL3:DL43" si="11">DM3</f>
        <v>0</v>
      </c>
      <c r="DM3">
        <v>0</v>
      </c>
      <c r="DN3">
        <f t="shared" ref="DN3:DN43" si="12">DO3</f>
        <v>0</v>
      </c>
      <c r="DO3">
        <v>0</v>
      </c>
      <c r="DP3">
        <v>9402.25</v>
      </c>
      <c r="DQ3">
        <f>DP3*DR3/1000</f>
        <v>590.89380349999988</v>
      </c>
      <c r="DR3">
        <v>62.845999999999997</v>
      </c>
      <c r="DS3">
        <f>SUM(DU3:DW3)</f>
        <v>5400</v>
      </c>
      <c r="DT3">
        <v>0</v>
      </c>
      <c r="DU3">
        <v>2200</v>
      </c>
      <c r="DV3">
        <v>2600</v>
      </c>
      <c r="DW3">
        <v>600</v>
      </c>
      <c r="DX3">
        <f t="shared" ref="DX3:DX43" si="13">SUM(DY3:EA3,ED3)</f>
        <v>3902.25</v>
      </c>
      <c r="DY3">
        <v>8.4</v>
      </c>
      <c r="DZ3">
        <v>19.2</v>
      </c>
      <c r="EA3">
        <f t="shared" ref="EA3:EA43" si="14">EB3+EC3</f>
        <v>3874.65</v>
      </c>
      <c r="EB3">
        <v>138.6</v>
      </c>
      <c r="EC3">
        <v>3736.05</v>
      </c>
      <c r="ED3">
        <v>0</v>
      </c>
      <c r="EE3">
        <f t="shared" ref="EE3:EE43" si="15">EF3</f>
        <v>0</v>
      </c>
      <c r="EF3">
        <v>0</v>
      </c>
      <c r="EG3">
        <f t="shared" ref="EG3:EG43" si="16">EH3</f>
        <v>0</v>
      </c>
      <c r="EH3">
        <v>0</v>
      </c>
      <c r="EI3">
        <f t="shared" ref="EI3:EI43" si="17">EJ3</f>
        <v>100</v>
      </c>
      <c r="EJ3">
        <v>100</v>
      </c>
      <c r="EK3">
        <v>0</v>
      </c>
      <c r="EM3" s="2">
        <f>50*M3/2+P3*100/2+O3*150/2+N3*20/2</f>
        <v>250</v>
      </c>
      <c r="EN3">
        <f>EM3*DR3/1000</f>
        <v>15.711499999999999</v>
      </c>
      <c r="EO3" s="2">
        <f>50*M3/2</f>
        <v>50</v>
      </c>
      <c r="EP3" s="2">
        <f>N3*20/2</f>
        <v>0</v>
      </c>
      <c r="EQ3" s="2">
        <f>O3*150/2</f>
        <v>0</v>
      </c>
      <c r="ER3" s="2">
        <f>P3*100/2</f>
        <v>200</v>
      </c>
      <c r="ES3" s="2"/>
      <c r="ET3">
        <v>186</v>
      </c>
      <c r="EU3">
        <v>275</v>
      </c>
      <c r="EV3">
        <v>130</v>
      </c>
    </row>
    <row r="4" spans="1:152" x14ac:dyDescent="0.3">
      <c r="A4" s="3">
        <v>43069</v>
      </c>
      <c r="D4" s="2">
        <v>51</v>
      </c>
      <c r="E4">
        <v>19</v>
      </c>
      <c r="F4" s="2"/>
      <c r="G4">
        <v>3</v>
      </c>
      <c r="H4">
        <v>0</v>
      </c>
      <c r="I4">
        <v>7</v>
      </c>
      <c r="J4">
        <v>3</v>
      </c>
      <c r="K4">
        <f t="shared" si="0"/>
        <v>13</v>
      </c>
      <c r="L4">
        <v>7</v>
      </c>
      <c r="M4">
        <v>5</v>
      </c>
      <c r="N4">
        <v>1</v>
      </c>
      <c r="O4">
        <v>1</v>
      </c>
      <c r="P4">
        <v>0</v>
      </c>
      <c r="S4">
        <v>241</v>
      </c>
      <c r="T4">
        <v>150</v>
      </c>
      <c r="U4">
        <v>91</v>
      </c>
      <c r="V4">
        <v>67</v>
      </c>
      <c r="W4">
        <v>0</v>
      </c>
      <c r="X4">
        <v>2</v>
      </c>
      <c r="Y4">
        <v>9</v>
      </c>
      <c r="Z4">
        <v>8</v>
      </c>
      <c r="AA4">
        <v>0</v>
      </c>
      <c r="AB4">
        <v>0</v>
      </c>
      <c r="AC4">
        <v>0</v>
      </c>
      <c r="AD4">
        <v>1</v>
      </c>
      <c r="AE4">
        <v>2</v>
      </c>
      <c r="AF4">
        <v>2</v>
      </c>
      <c r="AG4" s="4">
        <v>0.62240663900414939</v>
      </c>
      <c r="AI4">
        <v>3</v>
      </c>
      <c r="AJ4">
        <v>51</v>
      </c>
      <c r="AK4">
        <v>26</v>
      </c>
      <c r="AL4">
        <v>7</v>
      </c>
      <c r="AM4">
        <v>87</v>
      </c>
      <c r="AN4">
        <f>AN3+L4</f>
        <v>13</v>
      </c>
      <c r="AO4">
        <f>AO3+M4</f>
        <v>7</v>
      </c>
      <c r="AP4">
        <f>AP3+N4</f>
        <v>1</v>
      </c>
      <c r="AQ4">
        <f>AQ3+O4</f>
        <v>1</v>
      </c>
      <c r="AR4">
        <f>AR3+P4</f>
        <v>4</v>
      </c>
      <c r="AT4">
        <f>T4-AM4</f>
        <v>63</v>
      </c>
      <c r="AV4">
        <v>555</v>
      </c>
      <c r="AX4">
        <v>286</v>
      </c>
      <c r="AY4" s="5">
        <v>115497.54711</v>
      </c>
      <c r="AZ4" s="5">
        <f t="shared" si="1"/>
        <v>403.8375773076923</v>
      </c>
      <c r="BA4" s="4">
        <v>0.51531531531531527</v>
      </c>
      <c r="BC4">
        <v>268</v>
      </c>
      <c r="BD4" s="5">
        <v>7756.0878300000004</v>
      </c>
      <c r="BE4" s="5">
        <f t="shared" si="2"/>
        <v>28.940626231343284</v>
      </c>
      <c r="BF4" s="4">
        <v>0.48288288288288289</v>
      </c>
      <c r="BG4" s="4"/>
      <c r="BH4">
        <v>1</v>
      </c>
      <c r="BI4">
        <f t="shared" si="3"/>
        <v>1.8018018018018018E-3</v>
      </c>
      <c r="BK4">
        <v>554</v>
      </c>
      <c r="BL4">
        <v>106</v>
      </c>
      <c r="BM4">
        <v>278</v>
      </c>
      <c r="BN4">
        <f t="shared" si="4"/>
        <v>168</v>
      </c>
      <c r="BO4">
        <v>112</v>
      </c>
      <c r="BP4">
        <v>56</v>
      </c>
      <c r="BQ4">
        <v>0</v>
      </c>
      <c r="BR4">
        <v>0</v>
      </c>
      <c r="BS4">
        <v>2</v>
      </c>
      <c r="BT4">
        <v>0</v>
      </c>
      <c r="BU4" s="15">
        <v>115497.54711000001</v>
      </c>
      <c r="BV4">
        <v>83973.693060000005</v>
      </c>
      <c r="BW4">
        <v>16998.525600000001</v>
      </c>
      <c r="BX4">
        <f t="shared" si="5"/>
        <v>10842.916369999999</v>
      </c>
      <c r="BY4">
        <v>9436.8943299999992</v>
      </c>
      <c r="BZ4">
        <v>1406.0220400000001</v>
      </c>
      <c r="CA4">
        <v>0</v>
      </c>
      <c r="CB4">
        <v>0</v>
      </c>
      <c r="CC4">
        <v>3682.4120800000001</v>
      </c>
      <c r="CD4">
        <v>0</v>
      </c>
      <c r="CE4">
        <v>7756.0878300000004</v>
      </c>
      <c r="CF4">
        <v>315.70534999999995</v>
      </c>
      <c r="CG4">
        <v>6823.0468200000005</v>
      </c>
      <c r="CH4">
        <f t="shared" si="6"/>
        <v>617.33565999999996</v>
      </c>
      <c r="CI4">
        <v>105.88999000000001</v>
      </c>
      <c r="CJ4">
        <v>511.44567000000001</v>
      </c>
      <c r="CK4">
        <v>0</v>
      </c>
      <c r="CL4">
        <v>0</v>
      </c>
      <c r="CM4">
        <v>0</v>
      </c>
      <c r="CN4">
        <v>0</v>
      </c>
      <c r="CO4">
        <v>1</v>
      </c>
      <c r="CQ4">
        <v>1</v>
      </c>
      <c r="CR4">
        <v>1</v>
      </c>
      <c r="CS4">
        <f t="shared" si="7"/>
        <v>1</v>
      </c>
      <c r="CU4">
        <v>0</v>
      </c>
      <c r="CV4">
        <v>0</v>
      </c>
      <c r="CX4">
        <v>0</v>
      </c>
      <c r="CY4">
        <v>0</v>
      </c>
      <c r="DA4">
        <f>DB4+DQ4</f>
        <v>358.60289235599993</v>
      </c>
      <c r="DB4">
        <v>53.548429999999996</v>
      </c>
      <c r="DC4">
        <f t="shared" si="8"/>
        <v>53.548429999999996</v>
      </c>
      <c r="DD4">
        <v>0</v>
      </c>
      <c r="DE4">
        <v>0</v>
      </c>
      <c r="DF4">
        <f t="shared" si="9"/>
        <v>38.132429999999999</v>
      </c>
      <c r="DG4">
        <v>7.15</v>
      </c>
      <c r="DH4">
        <v>30.982430000000001</v>
      </c>
      <c r="DI4">
        <v>15.416</v>
      </c>
      <c r="DJ4">
        <f t="shared" si="10"/>
        <v>0</v>
      </c>
      <c r="DK4">
        <v>0</v>
      </c>
      <c r="DL4">
        <f t="shared" si="11"/>
        <v>0</v>
      </c>
      <c r="DM4">
        <v>0</v>
      </c>
      <c r="DN4">
        <f t="shared" si="12"/>
        <v>0</v>
      </c>
      <c r="DO4">
        <v>0</v>
      </c>
      <c r="DP4">
        <v>4831.8799999999992</v>
      </c>
      <c r="DQ4">
        <f>DP4*DR4/1000</f>
        <v>305.05446235599993</v>
      </c>
      <c r="DR4">
        <v>63.133699999999997</v>
      </c>
      <c r="DS4">
        <f>SUM(DU4:DW4)</f>
        <v>800</v>
      </c>
      <c r="DT4">
        <v>60</v>
      </c>
      <c r="DU4">
        <v>350</v>
      </c>
      <c r="DV4">
        <v>0</v>
      </c>
      <c r="DW4">
        <v>450</v>
      </c>
      <c r="DX4">
        <f t="shared" si="13"/>
        <v>3811.8799999999997</v>
      </c>
      <c r="DY4">
        <v>0</v>
      </c>
      <c r="DZ4">
        <v>1.2</v>
      </c>
      <c r="EA4">
        <f t="shared" si="14"/>
        <v>3810.68</v>
      </c>
      <c r="EB4">
        <v>155.1</v>
      </c>
      <c r="EC4">
        <v>3655.58</v>
      </c>
      <c r="ED4">
        <v>0</v>
      </c>
      <c r="EE4">
        <f t="shared" si="15"/>
        <v>160</v>
      </c>
      <c r="EF4">
        <v>160</v>
      </c>
      <c r="EG4">
        <f t="shared" si="16"/>
        <v>0</v>
      </c>
      <c r="EH4">
        <v>0</v>
      </c>
      <c r="EI4">
        <f t="shared" si="17"/>
        <v>0</v>
      </c>
      <c r="EJ4">
        <v>0</v>
      </c>
      <c r="EK4">
        <v>0</v>
      </c>
      <c r="EM4" s="2">
        <f>50*M4/2+P4*100/2+O4*150/2+N4*20/2</f>
        <v>210</v>
      </c>
      <c r="EN4">
        <f>EM4*DR4/1000</f>
        <v>13.258077</v>
      </c>
      <c r="EO4" s="2">
        <f>50*M4/2</f>
        <v>125</v>
      </c>
      <c r="EP4" s="2">
        <f>N4*20/2</f>
        <v>10</v>
      </c>
      <c r="EQ4" s="2">
        <f>O4*150/2</f>
        <v>75</v>
      </c>
      <c r="ER4" s="2">
        <f>P4*100/2</f>
        <v>0</v>
      </c>
      <c r="ES4" s="2"/>
      <c r="ET4">
        <v>210</v>
      </c>
      <c r="EU4">
        <v>275</v>
      </c>
      <c r="EV4">
        <v>136</v>
      </c>
    </row>
    <row r="5" spans="1:152" x14ac:dyDescent="0.3">
      <c r="A5" s="3">
        <v>43100</v>
      </c>
      <c r="D5" s="2">
        <v>46</v>
      </c>
      <c r="E5">
        <v>11</v>
      </c>
      <c r="F5" s="2"/>
      <c r="G5">
        <v>14</v>
      </c>
      <c r="H5">
        <v>1</v>
      </c>
      <c r="I5">
        <v>5</v>
      </c>
      <c r="J5">
        <v>0</v>
      </c>
      <c r="K5">
        <f t="shared" si="0"/>
        <v>20</v>
      </c>
      <c r="L5">
        <v>20</v>
      </c>
      <c r="M5">
        <v>5</v>
      </c>
      <c r="N5">
        <v>14</v>
      </c>
      <c r="O5">
        <v>0</v>
      </c>
      <c r="P5">
        <v>1</v>
      </c>
      <c r="S5">
        <v>282</v>
      </c>
      <c r="T5">
        <v>166</v>
      </c>
      <c r="U5">
        <v>116</v>
      </c>
      <c r="V5">
        <v>81</v>
      </c>
      <c r="W5">
        <v>0</v>
      </c>
      <c r="X5">
        <v>2</v>
      </c>
      <c r="Y5">
        <v>17</v>
      </c>
      <c r="Z5">
        <v>11</v>
      </c>
      <c r="AA5">
        <v>0</v>
      </c>
      <c r="AB5">
        <v>0</v>
      </c>
      <c r="AC5">
        <v>0</v>
      </c>
      <c r="AD5">
        <v>1</v>
      </c>
      <c r="AE5">
        <v>2</v>
      </c>
      <c r="AF5">
        <v>2</v>
      </c>
      <c r="AG5" s="4">
        <v>0.58865248226950351</v>
      </c>
      <c r="AI5">
        <v>17</v>
      </c>
      <c r="AJ5">
        <v>56</v>
      </c>
      <c r="AK5">
        <v>27</v>
      </c>
      <c r="AL5">
        <v>7</v>
      </c>
      <c r="AM5">
        <v>107</v>
      </c>
      <c r="AN5">
        <f>AN4+L5</f>
        <v>33</v>
      </c>
      <c r="AO5">
        <f>AO4+M5</f>
        <v>12</v>
      </c>
      <c r="AP5">
        <f>AP4+N5</f>
        <v>15</v>
      </c>
      <c r="AQ5">
        <f>AQ4+O5</f>
        <v>1</v>
      </c>
      <c r="AR5">
        <f>AR4+P5</f>
        <v>5</v>
      </c>
      <c r="AT5">
        <f>T5-AM5</f>
        <v>59</v>
      </c>
      <c r="AV5">
        <v>843</v>
      </c>
      <c r="AX5">
        <v>480</v>
      </c>
      <c r="AY5" s="5">
        <v>183843.31237</v>
      </c>
      <c r="AZ5" s="5">
        <f t="shared" si="1"/>
        <v>383.00690077083334</v>
      </c>
      <c r="BA5" s="4">
        <v>0.56939501779359436</v>
      </c>
      <c r="BC5">
        <v>361</v>
      </c>
      <c r="BD5" s="5">
        <v>12133.95025</v>
      </c>
      <c r="BE5" s="5">
        <f t="shared" si="2"/>
        <v>33.612050554016619</v>
      </c>
      <c r="BF5" s="4">
        <v>0.42823250296559906</v>
      </c>
      <c r="BG5" s="4"/>
      <c r="BH5">
        <v>2</v>
      </c>
      <c r="BI5">
        <f t="shared" si="3"/>
        <v>2.3724792408066431E-3</v>
      </c>
      <c r="BK5">
        <v>841</v>
      </c>
      <c r="BL5">
        <v>116</v>
      </c>
      <c r="BM5">
        <v>403</v>
      </c>
      <c r="BN5">
        <f t="shared" si="4"/>
        <v>320</v>
      </c>
      <c r="BO5">
        <v>262</v>
      </c>
      <c r="BP5">
        <v>58</v>
      </c>
      <c r="BQ5">
        <v>0</v>
      </c>
      <c r="BR5">
        <v>0</v>
      </c>
      <c r="BS5">
        <v>2</v>
      </c>
      <c r="BT5">
        <v>0</v>
      </c>
      <c r="BU5" s="15">
        <v>183843.31237</v>
      </c>
      <c r="BV5">
        <v>70201.283290000007</v>
      </c>
      <c r="BW5">
        <v>24577.598100000003</v>
      </c>
      <c r="BX5">
        <f t="shared" si="5"/>
        <v>82017.112760000004</v>
      </c>
      <c r="BY5">
        <v>78087.268779999999</v>
      </c>
      <c r="BZ5">
        <v>3929.8439800000001</v>
      </c>
      <c r="CA5">
        <v>0</v>
      </c>
      <c r="CB5">
        <v>0</v>
      </c>
      <c r="CC5">
        <v>7047.3182200000001</v>
      </c>
      <c r="CD5">
        <v>0</v>
      </c>
      <c r="CE5">
        <v>12133.950249999998</v>
      </c>
      <c r="CF5">
        <v>7040.5178499999993</v>
      </c>
      <c r="CG5">
        <v>4037.1902099999998</v>
      </c>
      <c r="CH5">
        <f t="shared" si="6"/>
        <v>1056.2421899999999</v>
      </c>
      <c r="CI5">
        <v>601.77982999999995</v>
      </c>
      <c r="CJ5">
        <v>454.46235999999999</v>
      </c>
      <c r="CK5">
        <v>0</v>
      </c>
      <c r="CL5">
        <v>0</v>
      </c>
      <c r="CM5">
        <v>0</v>
      </c>
      <c r="CN5">
        <v>0</v>
      </c>
      <c r="CO5">
        <v>2</v>
      </c>
      <c r="CQ5">
        <v>2</v>
      </c>
      <c r="CR5">
        <v>2</v>
      </c>
      <c r="CS5">
        <f t="shared" si="7"/>
        <v>1</v>
      </c>
      <c r="CU5">
        <v>0</v>
      </c>
      <c r="CV5">
        <v>0</v>
      </c>
      <c r="CX5">
        <v>0</v>
      </c>
      <c r="CY5">
        <v>0</v>
      </c>
      <c r="DA5">
        <f>DB5+DQ5</f>
        <v>377.794078657</v>
      </c>
      <c r="DB5">
        <v>112.74467999999999</v>
      </c>
      <c r="DC5">
        <f t="shared" si="8"/>
        <v>110.16867999999999</v>
      </c>
      <c r="DD5">
        <v>0</v>
      </c>
      <c r="DE5">
        <v>0</v>
      </c>
      <c r="DF5">
        <f t="shared" si="9"/>
        <v>89.568680000000001</v>
      </c>
      <c r="DG5">
        <v>18.252520000000001</v>
      </c>
      <c r="DH5">
        <v>71.316159999999996</v>
      </c>
      <c r="DI5">
        <v>20.6</v>
      </c>
      <c r="DJ5">
        <f t="shared" si="10"/>
        <v>0</v>
      </c>
      <c r="DK5">
        <v>0</v>
      </c>
      <c r="DL5">
        <f t="shared" si="11"/>
        <v>2.5760000000000001</v>
      </c>
      <c r="DM5">
        <v>2.5760000000000001</v>
      </c>
      <c r="DN5">
        <f t="shared" si="12"/>
        <v>0</v>
      </c>
      <c r="DO5">
        <v>0</v>
      </c>
      <c r="DP5">
        <v>4172.83</v>
      </c>
      <c r="DQ5">
        <f>DP5*DR5/1000</f>
        <v>265.04939865699998</v>
      </c>
      <c r="DR5">
        <v>63.517899999999997</v>
      </c>
      <c r="DS5">
        <f>SUM(DU5:DW5)</f>
        <v>350</v>
      </c>
      <c r="DT5">
        <v>280</v>
      </c>
      <c r="DU5">
        <v>250</v>
      </c>
      <c r="DV5">
        <v>100</v>
      </c>
      <c r="DW5">
        <v>0</v>
      </c>
      <c r="DX5">
        <f t="shared" si="13"/>
        <v>3422.83</v>
      </c>
      <c r="DY5">
        <v>0</v>
      </c>
      <c r="DZ5">
        <v>0</v>
      </c>
      <c r="EA5">
        <f t="shared" si="14"/>
        <v>3422.83</v>
      </c>
      <c r="EB5">
        <v>320.10000000000002</v>
      </c>
      <c r="EC5">
        <v>3102.73</v>
      </c>
      <c r="ED5">
        <v>0</v>
      </c>
      <c r="EE5">
        <f t="shared" si="15"/>
        <v>0</v>
      </c>
      <c r="EF5">
        <v>0</v>
      </c>
      <c r="EG5">
        <f t="shared" si="16"/>
        <v>120</v>
      </c>
      <c r="EH5">
        <v>120</v>
      </c>
      <c r="EI5">
        <f t="shared" si="17"/>
        <v>0</v>
      </c>
      <c r="EJ5">
        <v>0</v>
      </c>
      <c r="EK5">
        <v>0</v>
      </c>
      <c r="EM5" s="2">
        <f>50*M5/2+P5*100/2+O5*150/2+N5*20/2</f>
        <v>315</v>
      </c>
      <c r="EN5">
        <f>EM5*DR5/1000</f>
        <v>20.008138500000001</v>
      </c>
      <c r="EO5" s="2">
        <f>50*M5/2</f>
        <v>125</v>
      </c>
      <c r="EP5" s="2">
        <f>N5*20/2</f>
        <v>140</v>
      </c>
      <c r="EQ5" s="2">
        <f>O5*150/2</f>
        <v>0</v>
      </c>
      <c r="ER5" s="2">
        <f>P5*100/2</f>
        <v>50</v>
      </c>
      <c r="ES5" s="2"/>
      <c r="ET5">
        <v>242</v>
      </c>
      <c r="EU5">
        <v>274</v>
      </c>
      <c r="EV5">
        <v>163</v>
      </c>
    </row>
    <row r="6" spans="1:152" x14ac:dyDescent="0.3">
      <c r="A6" s="3">
        <v>43131</v>
      </c>
      <c r="D6" s="2">
        <v>58</v>
      </c>
      <c r="E6">
        <v>11</v>
      </c>
      <c r="F6" s="2"/>
      <c r="G6">
        <v>6</v>
      </c>
      <c r="H6">
        <v>2</v>
      </c>
      <c r="I6">
        <v>3</v>
      </c>
      <c r="J6">
        <v>2</v>
      </c>
      <c r="K6">
        <f t="shared" si="0"/>
        <v>13</v>
      </c>
      <c r="L6">
        <v>12</v>
      </c>
      <c r="M6">
        <v>3</v>
      </c>
      <c r="N6">
        <v>5</v>
      </c>
      <c r="O6">
        <v>2</v>
      </c>
      <c r="P6">
        <v>2</v>
      </c>
      <c r="S6">
        <v>338</v>
      </c>
      <c r="T6">
        <v>184</v>
      </c>
      <c r="U6">
        <v>154</v>
      </c>
      <c r="V6">
        <v>99</v>
      </c>
      <c r="W6">
        <v>0</v>
      </c>
      <c r="X6">
        <v>4</v>
      </c>
      <c r="Y6">
        <v>33</v>
      </c>
      <c r="Z6">
        <v>12</v>
      </c>
      <c r="AA6">
        <v>0</v>
      </c>
      <c r="AB6">
        <v>0</v>
      </c>
      <c r="AC6">
        <v>0</v>
      </c>
      <c r="AD6">
        <v>1</v>
      </c>
      <c r="AE6">
        <v>3</v>
      </c>
      <c r="AF6">
        <v>2</v>
      </c>
      <c r="AG6" s="4">
        <v>0.54437869822485208</v>
      </c>
      <c r="AI6">
        <v>23</v>
      </c>
      <c r="AJ6">
        <v>59</v>
      </c>
      <c r="AK6">
        <v>29</v>
      </c>
      <c r="AL6">
        <v>9</v>
      </c>
      <c r="AM6">
        <v>120</v>
      </c>
      <c r="AN6">
        <f>AN5+L6</f>
        <v>45</v>
      </c>
      <c r="AO6">
        <f>AO5+M6</f>
        <v>15</v>
      </c>
      <c r="AP6">
        <f>AP5+N6</f>
        <v>20</v>
      </c>
      <c r="AQ6">
        <f>AQ5+O6</f>
        <v>3</v>
      </c>
      <c r="AR6">
        <f>AR5+P6</f>
        <v>7</v>
      </c>
      <c r="AT6">
        <f>T6-AM6</f>
        <v>64</v>
      </c>
      <c r="AV6">
        <v>739</v>
      </c>
      <c r="AX6">
        <v>432</v>
      </c>
      <c r="AY6" s="5">
        <v>205423.56334999998</v>
      </c>
      <c r="AZ6" s="5">
        <f t="shared" si="1"/>
        <v>475.51750775462961</v>
      </c>
      <c r="BA6" s="4">
        <v>0.58457374830852504</v>
      </c>
      <c r="BC6">
        <v>305</v>
      </c>
      <c r="BD6" s="5">
        <v>14131.26123</v>
      </c>
      <c r="BE6" s="5">
        <f t="shared" si="2"/>
        <v>46.332004032786884</v>
      </c>
      <c r="BF6" s="4">
        <v>0.41271989174560214</v>
      </c>
      <c r="BG6" s="4"/>
      <c r="BH6">
        <v>2</v>
      </c>
      <c r="BI6">
        <f t="shared" si="3"/>
        <v>2.7063599458728013E-3</v>
      </c>
      <c r="BK6">
        <v>737</v>
      </c>
      <c r="BL6">
        <v>146</v>
      </c>
      <c r="BM6">
        <v>322</v>
      </c>
      <c r="BN6">
        <f t="shared" si="4"/>
        <v>267</v>
      </c>
      <c r="BO6">
        <v>201</v>
      </c>
      <c r="BP6">
        <v>66</v>
      </c>
      <c r="BQ6">
        <v>0</v>
      </c>
      <c r="BR6">
        <v>0</v>
      </c>
      <c r="BS6">
        <v>2</v>
      </c>
      <c r="BT6">
        <v>0</v>
      </c>
      <c r="BU6" s="15">
        <v>205423.56334999998</v>
      </c>
      <c r="BV6">
        <v>123124.32626999999</v>
      </c>
      <c r="BW6">
        <v>20134.5592</v>
      </c>
      <c r="BX6">
        <f t="shared" si="5"/>
        <v>58438.611440000001</v>
      </c>
      <c r="BY6">
        <v>56251.310239999999</v>
      </c>
      <c r="BZ6">
        <v>2187.3012000000003</v>
      </c>
      <c r="CA6">
        <v>0</v>
      </c>
      <c r="CB6">
        <v>0</v>
      </c>
      <c r="CC6">
        <v>3726.0664400000001</v>
      </c>
      <c r="CD6">
        <v>0</v>
      </c>
      <c r="CE6">
        <v>14131.26123</v>
      </c>
      <c r="CF6">
        <v>11456.75042</v>
      </c>
      <c r="CG6">
        <v>1746.71949</v>
      </c>
      <c r="CH6">
        <f t="shared" si="6"/>
        <v>927.79131999999993</v>
      </c>
      <c r="CI6">
        <v>150.89423000000002</v>
      </c>
      <c r="CJ6">
        <v>776.89708999999993</v>
      </c>
      <c r="CK6">
        <v>0</v>
      </c>
      <c r="CL6">
        <v>0</v>
      </c>
      <c r="CM6">
        <v>0</v>
      </c>
      <c r="CN6">
        <v>0</v>
      </c>
      <c r="CO6">
        <v>2</v>
      </c>
      <c r="CQ6">
        <v>2</v>
      </c>
      <c r="CR6">
        <v>2</v>
      </c>
      <c r="CS6">
        <f t="shared" si="7"/>
        <v>1</v>
      </c>
      <c r="CU6">
        <v>0</v>
      </c>
      <c r="CV6">
        <v>0</v>
      </c>
      <c r="CX6">
        <v>0</v>
      </c>
      <c r="CY6">
        <v>0</v>
      </c>
      <c r="DA6">
        <f>DB6+DQ6</f>
        <v>441.92374861199994</v>
      </c>
      <c r="DB6">
        <v>82.345060000000004</v>
      </c>
      <c r="DC6">
        <f t="shared" si="8"/>
        <v>66.841059999999999</v>
      </c>
      <c r="DD6">
        <v>0</v>
      </c>
      <c r="DE6">
        <v>0</v>
      </c>
      <c r="DF6">
        <f t="shared" si="9"/>
        <v>56.421059999999997</v>
      </c>
      <c r="DG6">
        <v>16.61</v>
      </c>
      <c r="DH6">
        <v>39.811059999999998</v>
      </c>
      <c r="DI6">
        <v>10.42</v>
      </c>
      <c r="DJ6">
        <f t="shared" si="10"/>
        <v>0</v>
      </c>
      <c r="DK6">
        <v>0</v>
      </c>
      <c r="DL6">
        <f t="shared" si="11"/>
        <v>15.504</v>
      </c>
      <c r="DM6">
        <v>15.504</v>
      </c>
      <c r="DN6">
        <f t="shared" si="12"/>
        <v>0</v>
      </c>
      <c r="DO6">
        <v>0</v>
      </c>
      <c r="DP6">
        <v>5639.53</v>
      </c>
      <c r="DQ6">
        <f>DP6*DR6/1000</f>
        <v>359.57868861199995</v>
      </c>
      <c r="DR6">
        <v>63.760399999999997</v>
      </c>
      <c r="DS6">
        <f>SUM(DU6:DW6)</f>
        <v>650</v>
      </c>
      <c r="DT6">
        <v>120</v>
      </c>
      <c r="DU6">
        <v>150</v>
      </c>
      <c r="DV6">
        <v>200</v>
      </c>
      <c r="DW6">
        <v>300</v>
      </c>
      <c r="DX6">
        <f t="shared" si="13"/>
        <v>4789.53</v>
      </c>
      <c r="DY6">
        <v>0</v>
      </c>
      <c r="DZ6">
        <v>0</v>
      </c>
      <c r="EA6">
        <f t="shared" si="14"/>
        <v>4789.53</v>
      </c>
      <c r="EB6">
        <v>165</v>
      </c>
      <c r="EC6">
        <v>4624.53</v>
      </c>
      <c r="ED6">
        <v>0</v>
      </c>
      <c r="EE6">
        <f t="shared" si="15"/>
        <v>0</v>
      </c>
      <c r="EF6">
        <v>0</v>
      </c>
      <c r="EG6">
        <f t="shared" si="16"/>
        <v>80</v>
      </c>
      <c r="EH6">
        <v>80</v>
      </c>
      <c r="EI6">
        <f t="shared" si="17"/>
        <v>0</v>
      </c>
      <c r="EJ6">
        <v>0</v>
      </c>
      <c r="EK6">
        <v>0</v>
      </c>
      <c r="EM6" s="2">
        <f>50*M6/2+P6*100/2+O6*150/2+N6*20/2</f>
        <v>375</v>
      </c>
      <c r="EN6">
        <f>EM6*DR6/1000</f>
        <v>23.910149999999998</v>
      </c>
      <c r="EO6" s="2">
        <f>50*M6/2</f>
        <v>75</v>
      </c>
      <c r="EP6" s="2">
        <f>N6*20/2</f>
        <v>50</v>
      </c>
      <c r="EQ6" s="2">
        <f>O6*150/2</f>
        <v>150</v>
      </c>
      <c r="ER6" s="2">
        <f>P6*100/2</f>
        <v>100</v>
      </c>
      <c r="ES6" s="2"/>
      <c r="ET6">
        <v>261</v>
      </c>
      <c r="EU6">
        <v>285</v>
      </c>
      <c r="EV6">
        <v>167</v>
      </c>
    </row>
    <row r="7" spans="1:152" x14ac:dyDescent="0.3">
      <c r="A7" s="3">
        <v>43159</v>
      </c>
      <c r="D7">
        <v>44</v>
      </c>
      <c r="E7">
        <v>24</v>
      </c>
      <c r="G7">
        <v>11</v>
      </c>
      <c r="H7">
        <v>0</v>
      </c>
      <c r="I7">
        <v>5</v>
      </c>
      <c r="J7">
        <v>0</v>
      </c>
      <c r="K7">
        <f t="shared" si="0"/>
        <v>16</v>
      </c>
      <c r="L7">
        <v>13</v>
      </c>
      <c r="M7">
        <v>4</v>
      </c>
      <c r="N7">
        <v>9</v>
      </c>
      <c r="O7">
        <v>0</v>
      </c>
      <c r="P7">
        <v>0</v>
      </c>
      <c r="S7">
        <v>378</v>
      </c>
      <c r="T7">
        <v>191</v>
      </c>
      <c r="U7">
        <v>187</v>
      </c>
      <c r="V7">
        <v>121</v>
      </c>
      <c r="W7">
        <v>2</v>
      </c>
      <c r="X7">
        <v>4</v>
      </c>
      <c r="Y7">
        <v>37</v>
      </c>
      <c r="Z7">
        <v>14</v>
      </c>
      <c r="AA7">
        <v>0</v>
      </c>
      <c r="AB7">
        <v>1</v>
      </c>
      <c r="AC7">
        <v>2</v>
      </c>
      <c r="AD7">
        <v>0</v>
      </c>
      <c r="AE7">
        <v>3</v>
      </c>
      <c r="AF7">
        <v>3</v>
      </c>
      <c r="AG7" s="4">
        <v>0.50529100529100535</v>
      </c>
      <c r="AI7">
        <v>34</v>
      </c>
      <c r="AJ7">
        <v>64</v>
      </c>
      <c r="AK7">
        <v>29</v>
      </c>
      <c r="AL7">
        <v>9</v>
      </c>
      <c r="AM7">
        <v>136</v>
      </c>
      <c r="AN7">
        <f>AN6+L7</f>
        <v>58</v>
      </c>
      <c r="AO7">
        <f>AO6+M7</f>
        <v>19</v>
      </c>
      <c r="AP7">
        <f>AP6+N7</f>
        <v>29</v>
      </c>
      <c r="AQ7">
        <f>AQ6+O7</f>
        <v>3</v>
      </c>
      <c r="AR7">
        <f>AR6+P7</f>
        <v>7</v>
      </c>
      <c r="AT7">
        <f>T7-AM7</f>
        <v>55</v>
      </c>
      <c r="AV7">
        <v>890</v>
      </c>
      <c r="AX7">
        <v>549</v>
      </c>
      <c r="AY7" s="5">
        <v>174928.82024</v>
      </c>
      <c r="AZ7" s="5">
        <f t="shared" si="1"/>
        <v>318.63173085610202</v>
      </c>
      <c r="BA7" s="4">
        <v>0.61685393258426968</v>
      </c>
      <c r="BC7">
        <v>340</v>
      </c>
      <c r="BD7" s="5">
        <v>9669.4671899999994</v>
      </c>
      <c r="BE7" s="5">
        <f t="shared" si="2"/>
        <v>28.439609382352938</v>
      </c>
      <c r="BF7" s="4">
        <v>0.38202247191011235</v>
      </c>
      <c r="BG7" s="4"/>
      <c r="BH7">
        <v>1</v>
      </c>
      <c r="BI7">
        <f t="shared" si="3"/>
        <v>1.1235955056179776E-3</v>
      </c>
      <c r="BK7">
        <v>889</v>
      </c>
      <c r="BL7">
        <v>163</v>
      </c>
      <c r="BM7">
        <v>461</v>
      </c>
      <c r="BN7">
        <f t="shared" si="4"/>
        <v>263</v>
      </c>
      <c r="BO7">
        <v>202</v>
      </c>
      <c r="BP7">
        <v>61</v>
      </c>
      <c r="BQ7">
        <v>0</v>
      </c>
      <c r="BR7">
        <v>0</v>
      </c>
      <c r="BS7">
        <v>2</v>
      </c>
      <c r="BT7">
        <v>0</v>
      </c>
      <c r="BU7" s="15">
        <v>174928.82023999997</v>
      </c>
      <c r="BV7">
        <v>99084.067139999999</v>
      </c>
      <c r="BW7">
        <v>20234.419010000001</v>
      </c>
      <c r="BX7">
        <f t="shared" si="5"/>
        <v>52019.470520000003</v>
      </c>
      <c r="BY7">
        <v>47693.23846</v>
      </c>
      <c r="BZ7">
        <v>4326.2320599999994</v>
      </c>
      <c r="CA7">
        <v>0</v>
      </c>
      <c r="CB7">
        <v>0</v>
      </c>
      <c r="CC7">
        <v>3590.86357</v>
      </c>
      <c r="CD7">
        <v>0</v>
      </c>
      <c r="CE7">
        <v>9669.4671899999994</v>
      </c>
      <c r="CF7">
        <v>6894.0037400000001</v>
      </c>
      <c r="CG7">
        <v>2068.0841100000002</v>
      </c>
      <c r="CH7">
        <f t="shared" si="6"/>
        <v>707.37933999999996</v>
      </c>
      <c r="CI7">
        <v>110.651</v>
      </c>
      <c r="CJ7">
        <v>596.72834</v>
      </c>
      <c r="CK7">
        <v>0</v>
      </c>
      <c r="CL7">
        <v>0</v>
      </c>
      <c r="CM7">
        <v>0</v>
      </c>
      <c r="CN7">
        <v>0</v>
      </c>
      <c r="CO7">
        <v>1</v>
      </c>
      <c r="CQ7">
        <v>1</v>
      </c>
      <c r="CR7">
        <v>1</v>
      </c>
      <c r="CS7">
        <f t="shared" si="7"/>
        <v>1</v>
      </c>
      <c r="CU7">
        <v>0</v>
      </c>
      <c r="CV7">
        <v>0</v>
      </c>
      <c r="CX7">
        <v>0</v>
      </c>
      <c r="CY7">
        <v>0</v>
      </c>
      <c r="DA7">
        <f>DB7+DQ7</f>
        <v>376.88102697700003</v>
      </c>
      <c r="DB7">
        <v>92.764590000000013</v>
      </c>
      <c r="DC7">
        <f t="shared" si="8"/>
        <v>92.764590000000013</v>
      </c>
      <c r="DD7">
        <v>0</v>
      </c>
      <c r="DE7">
        <v>0</v>
      </c>
      <c r="DF7">
        <f t="shared" si="9"/>
        <v>82.296590000000009</v>
      </c>
      <c r="DG7">
        <v>16.380929999999999</v>
      </c>
      <c r="DH7">
        <v>65.915660000000003</v>
      </c>
      <c r="DI7">
        <v>10.468</v>
      </c>
      <c r="DJ7">
        <f t="shared" si="10"/>
        <v>0</v>
      </c>
      <c r="DK7">
        <v>0</v>
      </c>
      <c r="DL7">
        <f t="shared" si="11"/>
        <v>0</v>
      </c>
      <c r="DM7">
        <v>0</v>
      </c>
      <c r="DN7">
        <f t="shared" si="12"/>
        <v>0</v>
      </c>
      <c r="DO7">
        <v>0</v>
      </c>
      <c r="DP7">
        <v>4435.93</v>
      </c>
      <c r="DQ7">
        <f>DP7*DR7/1000</f>
        <v>284.11643697700003</v>
      </c>
      <c r="DR7">
        <v>64.048900000000003</v>
      </c>
      <c r="DS7">
        <f>SUM(DU7:DW7)</f>
        <v>250</v>
      </c>
      <c r="DT7">
        <v>220</v>
      </c>
      <c r="DU7">
        <v>250</v>
      </c>
      <c r="DV7">
        <v>0</v>
      </c>
      <c r="DW7">
        <v>0</v>
      </c>
      <c r="DX7">
        <f t="shared" si="13"/>
        <v>3845.9300000000003</v>
      </c>
      <c r="DY7">
        <v>0</v>
      </c>
      <c r="DZ7">
        <v>0</v>
      </c>
      <c r="EA7">
        <f t="shared" si="14"/>
        <v>3845.9300000000003</v>
      </c>
      <c r="EB7">
        <v>184.8</v>
      </c>
      <c r="EC7">
        <v>3661.13</v>
      </c>
      <c r="ED7">
        <v>0</v>
      </c>
      <c r="EE7">
        <f t="shared" si="15"/>
        <v>0</v>
      </c>
      <c r="EF7">
        <v>0</v>
      </c>
      <c r="EG7">
        <f t="shared" si="16"/>
        <v>120</v>
      </c>
      <c r="EH7">
        <v>120</v>
      </c>
      <c r="EI7">
        <f t="shared" si="17"/>
        <v>0</v>
      </c>
      <c r="EJ7">
        <v>0</v>
      </c>
      <c r="EK7">
        <v>0</v>
      </c>
      <c r="EM7" s="2">
        <f>50*M7/2+P7*100/2+O7*150/2+N7*20/2</f>
        <v>190</v>
      </c>
      <c r="EN7">
        <f>EM7*DR7/1000</f>
        <v>12.169291000000001</v>
      </c>
      <c r="EO7" s="2">
        <f>50*M7/2</f>
        <v>100</v>
      </c>
      <c r="EP7" s="2">
        <f>N7*20/2</f>
        <v>90</v>
      </c>
      <c r="EQ7" s="2">
        <f>O7*150/2</f>
        <v>0</v>
      </c>
      <c r="ER7" s="2">
        <f>P7*100/2</f>
        <v>0</v>
      </c>
      <c r="ES7" s="2"/>
      <c r="ET7">
        <v>278</v>
      </c>
      <c r="EU7">
        <v>294</v>
      </c>
      <c r="EV7">
        <v>186</v>
      </c>
    </row>
    <row r="8" spans="1:152" x14ac:dyDescent="0.3">
      <c r="A8" s="3">
        <v>43190</v>
      </c>
      <c r="D8">
        <v>55</v>
      </c>
      <c r="E8">
        <v>55</v>
      </c>
      <c r="G8">
        <v>24</v>
      </c>
      <c r="H8">
        <v>1</v>
      </c>
      <c r="I8">
        <v>9</v>
      </c>
      <c r="J8">
        <v>3</v>
      </c>
      <c r="K8">
        <f t="shared" si="0"/>
        <v>37</v>
      </c>
      <c r="L8">
        <v>25</v>
      </c>
      <c r="M8">
        <v>7</v>
      </c>
      <c r="N8">
        <v>16</v>
      </c>
      <c r="O8">
        <v>1</v>
      </c>
      <c r="P8">
        <v>1</v>
      </c>
      <c r="S8">
        <v>423</v>
      </c>
      <c r="T8">
        <v>239</v>
      </c>
      <c r="U8">
        <v>184</v>
      </c>
      <c r="V8">
        <v>126</v>
      </c>
      <c r="W8">
        <v>0</v>
      </c>
      <c r="X8">
        <v>7</v>
      </c>
      <c r="Y8">
        <v>26</v>
      </c>
      <c r="Z8">
        <v>15</v>
      </c>
      <c r="AA8">
        <v>1</v>
      </c>
      <c r="AB8">
        <v>0</v>
      </c>
      <c r="AC8">
        <v>0</v>
      </c>
      <c r="AD8">
        <v>1</v>
      </c>
      <c r="AE8">
        <v>4</v>
      </c>
      <c r="AF8">
        <v>4</v>
      </c>
      <c r="AG8" s="4">
        <v>0.56501182033096931</v>
      </c>
      <c r="AI8">
        <v>58</v>
      </c>
      <c r="AJ8">
        <v>73</v>
      </c>
      <c r="AK8">
        <v>30</v>
      </c>
      <c r="AL8">
        <v>12</v>
      </c>
      <c r="AM8">
        <v>173</v>
      </c>
      <c r="AN8">
        <f>AN7+L8</f>
        <v>83</v>
      </c>
      <c r="AO8">
        <f>AO7+M8</f>
        <v>26</v>
      </c>
      <c r="AP8">
        <f>AP7+N8</f>
        <v>45</v>
      </c>
      <c r="AQ8">
        <f>AQ7+O8</f>
        <v>4</v>
      </c>
      <c r="AR8">
        <f>AR7+P8</f>
        <v>8</v>
      </c>
      <c r="AT8">
        <f>T8-AM8</f>
        <v>66</v>
      </c>
      <c r="AV8">
        <v>1010</v>
      </c>
      <c r="AX8">
        <v>618</v>
      </c>
      <c r="AY8" s="5">
        <v>179775.14371</v>
      </c>
      <c r="AZ8" s="5">
        <f t="shared" si="1"/>
        <v>290.89829079288029</v>
      </c>
      <c r="BA8" s="4">
        <v>0.61188118811881187</v>
      </c>
      <c r="BC8">
        <v>388</v>
      </c>
      <c r="BD8" s="5">
        <v>15301.00747</v>
      </c>
      <c r="BE8" s="5">
        <f t="shared" si="2"/>
        <v>39.435586262886602</v>
      </c>
      <c r="BF8" s="4">
        <v>0.38415841584158417</v>
      </c>
      <c r="BG8" s="4"/>
      <c r="BH8">
        <v>4</v>
      </c>
      <c r="BI8">
        <f t="shared" si="3"/>
        <v>3.9603960396039604E-3</v>
      </c>
      <c r="BK8">
        <v>1006</v>
      </c>
      <c r="BL8">
        <v>203</v>
      </c>
      <c r="BM8">
        <v>500</v>
      </c>
      <c r="BN8">
        <f t="shared" si="4"/>
        <v>301</v>
      </c>
      <c r="BO8">
        <v>239</v>
      </c>
      <c r="BP8">
        <v>62</v>
      </c>
      <c r="BQ8">
        <v>0</v>
      </c>
      <c r="BR8">
        <v>0</v>
      </c>
      <c r="BS8">
        <v>2</v>
      </c>
      <c r="BT8">
        <v>0</v>
      </c>
      <c r="BU8" s="15">
        <v>179775.14371</v>
      </c>
      <c r="BV8">
        <v>84784.218580000001</v>
      </c>
      <c r="BW8">
        <v>29186.17715</v>
      </c>
      <c r="BX8">
        <f t="shared" si="5"/>
        <v>61619.735950000002</v>
      </c>
      <c r="BY8">
        <v>53839.19008</v>
      </c>
      <c r="BZ8">
        <v>7780.5458699999999</v>
      </c>
      <c r="CA8">
        <v>0</v>
      </c>
      <c r="CB8">
        <v>0</v>
      </c>
      <c r="CC8">
        <v>4185.0120299999999</v>
      </c>
      <c r="CD8">
        <v>0</v>
      </c>
      <c r="CE8">
        <v>15301.007469999999</v>
      </c>
      <c r="CF8">
        <v>14013.694439999999</v>
      </c>
      <c r="CG8">
        <v>475.66937000000001</v>
      </c>
      <c r="CH8">
        <f t="shared" si="6"/>
        <v>811.64365999999995</v>
      </c>
      <c r="CI8">
        <v>175.16893999999999</v>
      </c>
      <c r="CJ8">
        <v>636.47471999999993</v>
      </c>
      <c r="CK8">
        <v>0</v>
      </c>
      <c r="CL8">
        <v>0</v>
      </c>
      <c r="CM8">
        <v>0</v>
      </c>
      <c r="CN8">
        <v>0</v>
      </c>
      <c r="CO8">
        <v>4</v>
      </c>
      <c r="CQ8">
        <v>4</v>
      </c>
      <c r="CR8">
        <v>4</v>
      </c>
      <c r="CS8">
        <f t="shared" si="7"/>
        <v>1</v>
      </c>
      <c r="CU8">
        <v>0</v>
      </c>
      <c r="CV8">
        <v>0</v>
      </c>
      <c r="CX8">
        <v>0</v>
      </c>
      <c r="CY8">
        <v>0</v>
      </c>
      <c r="DA8">
        <f>DB8+DQ8</f>
        <v>481.30434019199998</v>
      </c>
      <c r="DB8">
        <v>142.14816999999999</v>
      </c>
      <c r="DC8">
        <f t="shared" si="8"/>
        <v>123.63616999999999</v>
      </c>
      <c r="DD8">
        <v>0</v>
      </c>
      <c r="DE8">
        <v>0</v>
      </c>
      <c r="DF8">
        <f t="shared" si="9"/>
        <v>113.04817</v>
      </c>
      <c r="DG8">
        <v>18.04</v>
      </c>
      <c r="DH8">
        <v>95.008169999999993</v>
      </c>
      <c r="DI8">
        <v>10.587999999999999</v>
      </c>
      <c r="DJ8">
        <f t="shared" si="10"/>
        <v>0</v>
      </c>
      <c r="DK8">
        <v>0</v>
      </c>
      <c r="DL8">
        <f t="shared" si="11"/>
        <v>18.512</v>
      </c>
      <c r="DM8">
        <v>18.512</v>
      </c>
      <c r="DN8">
        <f t="shared" si="12"/>
        <v>0</v>
      </c>
      <c r="DO8">
        <v>0</v>
      </c>
      <c r="DP8">
        <v>5233.5200000000004</v>
      </c>
      <c r="DQ8">
        <f>DP8*DR8/1000</f>
        <v>339.15617019199999</v>
      </c>
      <c r="DR8">
        <v>64.804599999999994</v>
      </c>
      <c r="DS8">
        <f>SUM(DU8:DW8)</f>
        <v>1000</v>
      </c>
      <c r="DT8">
        <v>480</v>
      </c>
      <c r="DU8">
        <v>450</v>
      </c>
      <c r="DV8">
        <v>100</v>
      </c>
      <c r="DW8">
        <v>450</v>
      </c>
      <c r="DX8">
        <f t="shared" si="13"/>
        <v>3713.52</v>
      </c>
      <c r="DY8">
        <v>0</v>
      </c>
      <c r="DZ8">
        <v>0</v>
      </c>
      <c r="EA8">
        <f t="shared" si="14"/>
        <v>3713.52</v>
      </c>
      <c r="EB8">
        <v>247.5</v>
      </c>
      <c r="EC8">
        <v>3466.02</v>
      </c>
      <c r="ED8">
        <v>0</v>
      </c>
      <c r="EE8">
        <f t="shared" si="15"/>
        <v>0</v>
      </c>
      <c r="EF8">
        <v>0</v>
      </c>
      <c r="EG8">
        <f t="shared" si="16"/>
        <v>40</v>
      </c>
      <c r="EH8">
        <v>40</v>
      </c>
      <c r="EI8">
        <f t="shared" si="17"/>
        <v>0</v>
      </c>
      <c r="EJ8">
        <v>0</v>
      </c>
      <c r="EK8">
        <v>0</v>
      </c>
      <c r="EM8" s="2">
        <f>50*M8/2+P8*100/2+O8*150/2+N8*20/2</f>
        <v>460</v>
      </c>
      <c r="EN8">
        <f>EM8*DR8/1000</f>
        <v>29.810115999999997</v>
      </c>
      <c r="EO8" s="2">
        <f>50*M8/2</f>
        <v>175</v>
      </c>
      <c r="EP8" s="2">
        <f>N8*20/2</f>
        <v>160</v>
      </c>
      <c r="EQ8" s="2">
        <f>O8*150/2</f>
        <v>75</v>
      </c>
      <c r="ER8" s="2">
        <f>P8*100/2</f>
        <v>50</v>
      </c>
      <c r="ES8" s="2"/>
      <c r="ET8">
        <v>340</v>
      </c>
      <c r="EU8">
        <v>324</v>
      </c>
      <c r="EV8">
        <v>222</v>
      </c>
    </row>
    <row r="9" spans="1:152" x14ac:dyDescent="0.3">
      <c r="A9" s="3">
        <v>43220</v>
      </c>
      <c r="D9">
        <v>94</v>
      </c>
      <c r="E9">
        <v>64</v>
      </c>
      <c r="G9">
        <v>28</v>
      </c>
      <c r="H9">
        <v>1</v>
      </c>
      <c r="I9">
        <v>8</v>
      </c>
      <c r="J9">
        <v>1</v>
      </c>
      <c r="K9">
        <f t="shared" si="0"/>
        <v>38</v>
      </c>
      <c r="L9">
        <v>26</v>
      </c>
      <c r="M9">
        <v>5</v>
      </c>
      <c r="N9">
        <v>20</v>
      </c>
      <c r="O9">
        <v>0</v>
      </c>
      <c r="P9">
        <v>1</v>
      </c>
      <c r="S9">
        <v>496</v>
      </c>
      <c r="T9">
        <v>304</v>
      </c>
      <c r="U9">
        <v>192</v>
      </c>
      <c r="V9">
        <v>147</v>
      </c>
      <c r="W9">
        <v>2</v>
      </c>
      <c r="X9">
        <v>5</v>
      </c>
      <c r="Y9">
        <v>15</v>
      </c>
      <c r="Z9">
        <v>14</v>
      </c>
      <c r="AA9">
        <v>0</v>
      </c>
      <c r="AB9">
        <v>0</v>
      </c>
      <c r="AC9">
        <v>0</v>
      </c>
      <c r="AD9">
        <v>1</v>
      </c>
      <c r="AE9">
        <v>3</v>
      </c>
      <c r="AF9">
        <v>5</v>
      </c>
      <c r="AG9" s="4">
        <v>0.61290322580645162</v>
      </c>
      <c r="AI9">
        <v>86</v>
      </c>
      <c r="AJ9">
        <v>81</v>
      </c>
      <c r="AK9">
        <v>31</v>
      </c>
      <c r="AL9">
        <v>13</v>
      </c>
      <c r="AM9">
        <v>211</v>
      </c>
      <c r="AN9">
        <f>AN8+L9</f>
        <v>109</v>
      </c>
      <c r="AO9">
        <f>AO8+M9</f>
        <v>31</v>
      </c>
      <c r="AP9">
        <f>AP8+N9</f>
        <v>65</v>
      </c>
      <c r="AQ9">
        <f>AQ8+O9</f>
        <v>4</v>
      </c>
      <c r="AR9">
        <f>AR8+P9</f>
        <v>9</v>
      </c>
      <c r="AT9">
        <f>T9-AM9</f>
        <v>93</v>
      </c>
      <c r="AV9">
        <v>1151</v>
      </c>
      <c r="AX9">
        <v>753</v>
      </c>
      <c r="AY9" s="5">
        <v>192996.56805999999</v>
      </c>
      <c r="AZ9" s="5">
        <f t="shared" si="1"/>
        <v>256.30354324037182</v>
      </c>
      <c r="BA9" s="4">
        <v>0.6542137271937446</v>
      </c>
      <c r="BC9">
        <v>397</v>
      </c>
      <c r="BD9" s="5">
        <v>16415.106769999999</v>
      </c>
      <c r="BE9" s="5">
        <f t="shared" si="2"/>
        <v>41.347875994962216</v>
      </c>
      <c r="BF9" s="4">
        <v>0.34491746307558646</v>
      </c>
      <c r="BG9" s="4"/>
      <c r="BH9">
        <v>1</v>
      </c>
      <c r="BI9">
        <f t="shared" si="3"/>
        <v>8.6880973066898344E-4</v>
      </c>
      <c r="BK9">
        <v>1150</v>
      </c>
      <c r="BL9">
        <v>156</v>
      </c>
      <c r="BM9">
        <v>676</v>
      </c>
      <c r="BN9">
        <f t="shared" si="4"/>
        <v>314</v>
      </c>
      <c r="BO9">
        <v>236</v>
      </c>
      <c r="BP9">
        <v>78</v>
      </c>
      <c r="BQ9">
        <v>0</v>
      </c>
      <c r="BR9">
        <v>1</v>
      </c>
      <c r="BS9">
        <v>3</v>
      </c>
      <c r="BT9">
        <v>0</v>
      </c>
      <c r="BU9" s="15">
        <v>192996.56805999999</v>
      </c>
      <c r="BV9">
        <v>74541.090079999994</v>
      </c>
      <c r="BW9">
        <v>50155.335749999998</v>
      </c>
      <c r="BX9">
        <f t="shared" si="5"/>
        <v>64190.653359999997</v>
      </c>
      <c r="BY9">
        <v>57423.044649999996</v>
      </c>
      <c r="BZ9">
        <v>6767.6087099999995</v>
      </c>
      <c r="CA9">
        <v>0</v>
      </c>
      <c r="CB9">
        <v>7.9787799999999995</v>
      </c>
      <c r="CC9">
        <v>4101.5100899999998</v>
      </c>
      <c r="CD9">
        <v>0</v>
      </c>
      <c r="CE9">
        <v>16415.106770000002</v>
      </c>
      <c r="CF9">
        <v>15008.495730000001</v>
      </c>
      <c r="CG9">
        <v>664.95557999999994</v>
      </c>
      <c r="CH9">
        <f t="shared" si="6"/>
        <v>741.65546000000006</v>
      </c>
      <c r="CI9">
        <v>202.90020999999999</v>
      </c>
      <c r="CJ9">
        <v>538.75525000000005</v>
      </c>
      <c r="CK9">
        <v>0</v>
      </c>
      <c r="CL9">
        <v>0</v>
      </c>
      <c r="CM9">
        <v>0</v>
      </c>
      <c r="CN9">
        <v>0</v>
      </c>
      <c r="CO9">
        <v>1</v>
      </c>
      <c r="CQ9">
        <v>1</v>
      </c>
      <c r="CR9">
        <v>1</v>
      </c>
      <c r="CS9">
        <f t="shared" si="7"/>
        <v>1</v>
      </c>
      <c r="CU9">
        <v>0</v>
      </c>
      <c r="CV9">
        <v>0</v>
      </c>
      <c r="CX9">
        <v>0</v>
      </c>
      <c r="CY9">
        <v>0</v>
      </c>
      <c r="DA9">
        <f>DB9+DQ9</f>
        <v>510.78390952799998</v>
      </c>
      <c r="DB9">
        <v>130.07955000000001</v>
      </c>
      <c r="DC9">
        <f t="shared" si="8"/>
        <v>122.09155000000001</v>
      </c>
      <c r="DD9">
        <v>0</v>
      </c>
      <c r="DE9">
        <v>0</v>
      </c>
      <c r="DF9">
        <f t="shared" si="9"/>
        <v>106.11155000000001</v>
      </c>
      <c r="DG9">
        <v>19.800060000000002</v>
      </c>
      <c r="DH9">
        <v>86.311490000000006</v>
      </c>
      <c r="DI9">
        <v>15.98</v>
      </c>
      <c r="DJ9">
        <f t="shared" si="10"/>
        <v>0</v>
      </c>
      <c r="DK9">
        <v>0</v>
      </c>
      <c r="DL9">
        <f t="shared" si="11"/>
        <v>7.9880000000000004</v>
      </c>
      <c r="DM9">
        <v>7.9880000000000004</v>
      </c>
      <c r="DN9">
        <f t="shared" si="12"/>
        <v>0</v>
      </c>
      <c r="DO9">
        <v>0</v>
      </c>
      <c r="DP9">
        <v>5820.42</v>
      </c>
      <c r="DQ9">
        <f>DP9*DR9/1000</f>
        <v>380.704359528</v>
      </c>
      <c r="DR9">
        <v>65.4084</v>
      </c>
      <c r="DS9">
        <f>SUM(DU9:DW9)</f>
        <v>650</v>
      </c>
      <c r="DT9">
        <v>560</v>
      </c>
      <c r="DU9">
        <v>400</v>
      </c>
      <c r="DV9">
        <v>100</v>
      </c>
      <c r="DW9">
        <v>150</v>
      </c>
      <c r="DX9">
        <f t="shared" si="13"/>
        <v>4450.42</v>
      </c>
      <c r="DY9">
        <v>0</v>
      </c>
      <c r="DZ9">
        <v>0</v>
      </c>
      <c r="EA9">
        <f t="shared" si="14"/>
        <v>4450.42</v>
      </c>
      <c r="EB9">
        <v>191.4</v>
      </c>
      <c r="EC9">
        <v>4259.0200000000004</v>
      </c>
      <c r="ED9">
        <v>0</v>
      </c>
      <c r="EE9">
        <f t="shared" si="15"/>
        <v>0</v>
      </c>
      <c r="EF9">
        <v>0</v>
      </c>
      <c r="EG9">
        <f t="shared" si="16"/>
        <v>160</v>
      </c>
      <c r="EH9">
        <v>160</v>
      </c>
      <c r="EI9">
        <f t="shared" si="17"/>
        <v>0</v>
      </c>
      <c r="EJ9">
        <v>0</v>
      </c>
      <c r="EK9">
        <v>0</v>
      </c>
      <c r="EM9" s="2">
        <f>50*M9/2+P9*100/2+O9*150/2+N9*20/2</f>
        <v>375</v>
      </c>
      <c r="EN9">
        <f>EM9*DR9/1000</f>
        <v>24.52815</v>
      </c>
      <c r="EO9" s="2">
        <f>50*M9/2</f>
        <v>125</v>
      </c>
      <c r="EP9" s="2">
        <f>N9*20/2</f>
        <v>200</v>
      </c>
      <c r="EQ9" s="2">
        <f>O9*150/2</f>
        <v>0</v>
      </c>
      <c r="ER9" s="2">
        <f>P9*100/2</f>
        <v>50</v>
      </c>
      <c r="ES9" s="2"/>
      <c r="ET9">
        <v>396</v>
      </c>
      <c r="EU9">
        <v>359</v>
      </c>
      <c r="EV9">
        <v>266</v>
      </c>
    </row>
    <row r="10" spans="1:152" x14ac:dyDescent="0.3">
      <c r="A10" s="3">
        <v>43251</v>
      </c>
      <c r="D10">
        <v>82</v>
      </c>
      <c r="E10">
        <v>49</v>
      </c>
      <c r="G10">
        <v>23</v>
      </c>
      <c r="H10">
        <v>3</v>
      </c>
      <c r="I10">
        <v>9</v>
      </c>
      <c r="J10">
        <v>2</v>
      </c>
      <c r="K10">
        <f t="shared" si="0"/>
        <v>37</v>
      </c>
      <c r="L10">
        <v>20</v>
      </c>
      <c r="M10">
        <v>4</v>
      </c>
      <c r="N10">
        <v>13</v>
      </c>
      <c r="O10">
        <v>1</v>
      </c>
      <c r="P10">
        <v>2</v>
      </c>
      <c r="S10">
        <v>566</v>
      </c>
      <c r="T10">
        <v>357</v>
      </c>
      <c r="U10">
        <v>209</v>
      </c>
      <c r="V10">
        <v>156</v>
      </c>
      <c r="W10">
        <v>4</v>
      </c>
      <c r="X10">
        <v>11</v>
      </c>
      <c r="Y10">
        <v>2</v>
      </c>
      <c r="Z10">
        <v>22</v>
      </c>
      <c r="AA10">
        <v>0</v>
      </c>
      <c r="AB10">
        <v>0</v>
      </c>
      <c r="AC10">
        <v>0</v>
      </c>
      <c r="AD10">
        <v>2</v>
      </c>
      <c r="AE10">
        <v>4</v>
      </c>
      <c r="AF10">
        <v>8</v>
      </c>
      <c r="AG10" s="4">
        <v>0.63074204946996471</v>
      </c>
      <c r="AI10">
        <v>109</v>
      </c>
      <c r="AJ10">
        <v>90</v>
      </c>
      <c r="AK10">
        <v>34</v>
      </c>
      <c r="AL10">
        <v>15</v>
      </c>
      <c r="AM10">
        <v>248</v>
      </c>
      <c r="AN10">
        <f>AN9+L10</f>
        <v>129</v>
      </c>
      <c r="AO10">
        <f>AO9+M10</f>
        <v>35</v>
      </c>
      <c r="AP10">
        <f>AP9+N10</f>
        <v>78</v>
      </c>
      <c r="AQ10">
        <f>AQ9+O10</f>
        <v>5</v>
      </c>
      <c r="AR10">
        <f>AR9+P10</f>
        <v>11</v>
      </c>
      <c r="AT10">
        <f>T10-AM10</f>
        <v>109</v>
      </c>
      <c r="AV10">
        <v>1033</v>
      </c>
      <c r="AX10">
        <v>613</v>
      </c>
      <c r="AY10" s="5">
        <v>122818.67668</v>
      </c>
      <c r="AZ10" s="5">
        <f t="shared" si="1"/>
        <v>200.35673194127244</v>
      </c>
      <c r="BA10" s="4">
        <v>0.59341723136495639</v>
      </c>
      <c r="BC10">
        <v>411</v>
      </c>
      <c r="BD10" s="5">
        <v>11832.994439999999</v>
      </c>
      <c r="BE10" s="5">
        <f t="shared" si="2"/>
        <v>28.790740729927006</v>
      </c>
      <c r="BF10" s="4">
        <v>0.39787028073572123</v>
      </c>
      <c r="BG10" s="4"/>
      <c r="BH10">
        <v>9</v>
      </c>
      <c r="BI10">
        <f t="shared" si="3"/>
        <v>8.7124878993223628E-3</v>
      </c>
      <c r="BK10">
        <v>1024</v>
      </c>
      <c r="BL10">
        <v>151</v>
      </c>
      <c r="BM10">
        <v>636</v>
      </c>
      <c r="BN10">
        <f t="shared" si="4"/>
        <v>235</v>
      </c>
      <c r="BO10">
        <v>145</v>
      </c>
      <c r="BP10">
        <v>90</v>
      </c>
      <c r="BQ10">
        <v>0</v>
      </c>
      <c r="BR10">
        <v>0</v>
      </c>
      <c r="BS10">
        <v>2</v>
      </c>
      <c r="BT10">
        <v>0</v>
      </c>
      <c r="BU10" s="15">
        <v>122818.67668</v>
      </c>
      <c r="BV10">
        <v>65185.561000000002</v>
      </c>
      <c r="BW10">
        <v>37819.938390000003</v>
      </c>
      <c r="BX10">
        <f t="shared" si="5"/>
        <v>16149.732759999999</v>
      </c>
      <c r="BY10">
        <v>7890.9457899999998</v>
      </c>
      <c r="BZ10">
        <v>8258.7869699999992</v>
      </c>
      <c r="CA10">
        <v>0</v>
      </c>
      <c r="CB10">
        <v>0</v>
      </c>
      <c r="CC10">
        <v>3663.4445299999998</v>
      </c>
      <c r="CD10">
        <v>0</v>
      </c>
      <c r="CE10">
        <v>11832.994439999999</v>
      </c>
      <c r="CF10">
        <v>9966.0004800000006</v>
      </c>
      <c r="CG10">
        <v>751.43131999999991</v>
      </c>
      <c r="CH10">
        <f t="shared" si="6"/>
        <v>1115.5626400000001</v>
      </c>
      <c r="CI10">
        <v>179.69095999999999</v>
      </c>
      <c r="CJ10">
        <v>935.87168000000008</v>
      </c>
      <c r="CK10">
        <v>0</v>
      </c>
      <c r="CL10">
        <v>0</v>
      </c>
      <c r="CM10">
        <v>0</v>
      </c>
      <c r="CN10">
        <v>0</v>
      </c>
      <c r="CO10">
        <v>9</v>
      </c>
      <c r="CQ10">
        <v>9</v>
      </c>
      <c r="CR10">
        <v>9</v>
      </c>
      <c r="CS10">
        <f t="shared" si="7"/>
        <v>1</v>
      </c>
      <c r="CU10">
        <v>0</v>
      </c>
      <c r="CV10">
        <v>0</v>
      </c>
      <c r="CX10">
        <v>0</v>
      </c>
      <c r="CY10">
        <v>0</v>
      </c>
      <c r="DA10">
        <f>DB10+DQ10</f>
        <v>622.78177406400005</v>
      </c>
      <c r="DB10">
        <v>148.10343</v>
      </c>
      <c r="DC10">
        <f t="shared" si="8"/>
        <v>129.28743</v>
      </c>
      <c r="DD10">
        <v>0</v>
      </c>
      <c r="DE10">
        <v>2.0250000000000001E-2</v>
      </c>
      <c r="DF10">
        <f t="shared" si="9"/>
        <v>118.49918</v>
      </c>
      <c r="DG10">
        <v>10.124180000000001</v>
      </c>
      <c r="DH10">
        <v>108.375</v>
      </c>
      <c r="DI10">
        <v>10.768000000000001</v>
      </c>
      <c r="DJ10">
        <f t="shared" si="10"/>
        <v>0</v>
      </c>
      <c r="DK10">
        <v>0</v>
      </c>
      <c r="DL10">
        <f t="shared" si="11"/>
        <v>18.815999999999999</v>
      </c>
      <c r="DM10">
        <v>18.815999999999999</v>
      </c>
      <c r="DN10">
        <f t="shared" si="12"/>
        <v>0</v>
      </c>
      <c r="DO10">
        <v>0</v>
      </c>
      <c r="DP10">
        <v>7207.68</v>
      </c>
      <c r="DQ10">
        <f>DP10*DR10/1000</f>
        <v>474.67834406399999</v>
      </c>
      <c r="DR10">
        <v>65.857299999999995</v>
      </c>
      <c r="DS10">
        <f>SUM(DU10:DW10)</f>
        <v>1050</v>
      </c>
      <c r="DT10">
        <v>460</v>
      </c>
      <c r="DU10">
        <v>450</v>
      </c>
      <c r="DV10">
        <v>300</v>
      </c>
      <c r="DW10">
        <v>300</v>
      </c>
      <c r="DX10">
        <f t="shared" si="13"/>
        <v>5617.68</v>
      </c>
      <c r="DY10">
        <v>0</v>
      </c>
      <c r="DZ10">
        <v>0.3</v>
      </c>
      <c r="EA10">
        <f t="shared" si="14"/>
        <v>5617.38</v>
      </c>
      <c r="EB10">
        <v>181.5</v>
      </c>
      <c r="EC10">
        <v>5435.88</v>
      </c>
      <c r="ED10">
        <v>0</v>
      </c>
      <c r="EE10">
        <f t="shared" si="15"/>
        <v>0</v>
      </c>
      <c r="EF10">
        <v>0</v>
      </c>
      <c r="EG10">
        <f t="shared" si="16"/>
        <v>80</v>
      </c>
      <c r="EH10">
        <v>80</v>
      </c>
      <c r="EI10">
        <f t="shared" si="17"/>
        <v>0</v>
      </c>
      <c r="EJ10">
        <v>0</v>
      </c>
      <c r="EK10">
        <v>0</v>
      </c>
      <c r="EM10" s="2">
        <f>50*M10/2+P10*100/2+O10*150/2+N10*20/2</f>
        <v>405</v>
      </c>
      <c r="EN10">
        <f>EM10*DR10/1000</f>
        <v>26.672206499999998</v>
      </c>
      <c r="EO10" s="2">
        <f>50*M10/2</f>
        <v>100</v>
      </c>
      <c r="EP10" s="2">
        <f>N10*20/2</f>
        <v>130</v>
      </c>
      <c r="EQ10" s="2">
        <f>O10*150/2</f>
        <v>75</v>
      </c>
      <c r="ER10" s="2">
        <f>P10*100/2</f>
        <v>100</v>
      </c>
      <c r="ES10" s="2"/>
      <c r="ET10">
        <v>462</v>
      </c>
      <c r="EU10">
        <v>375</v>
      </c>
      <c r="EV10">
        <v>281</v>
      </c>
    </row>
    <row r="11" spans="1:152" x14ac:dyDescent="0.3">
      <c r="A11" s="3">
        <v>43281</v>
      </c>
      <c r="D11">
        <v>62</v>
      </c>
      <c r="E11">
        <v>75</v>
      </c>
      <c r="G11">
        <v>31</v>
      </c>
      <c r="H11">
        <v>1</v>
      </c>
      <c r="I11">
        <v>16</v>
      </c>
      <c r="J11">
        <v>2</v>
      </c>
      <c r="K11">
        <f t="shared" si="0"/>
        <v>50</v>
      </c>
      <c r="L11">
        <v>36</v>
      </c>
      <c r="M11">
        <v>12</v>
      </c>
      <c r="N11">
        <v>20</v>
      </c>
      <c r="O11">
        <v>2</v>
      </c>
      <c r="P11">
        <v>2</v>
      </c>
      <c r="S11">
        <v>616</v>
      </c>
      <c r="T11">
        <v>419</v>
      </c>
      <c r="U11">
        <v>197</v>
      </c>
      <c r="V11">
        <v>151</v>
      </c>
      <c r="W11">
        <v>1</v>
      </c>
      <c r="X11">
        <v>9</v>
      </c>
      <c r="Y11">
        <v>12</v>
      </c>
      <c r="Z11">
        <v>12</v>
      </c>
      <c r="AA11">
        <v>0</v>
      </c>
      <c r="AB11">
        <v>0</v>
      </c>
      <c r="AC11">
        <v>0</v>
      </c>
      <c r="AD11">
        <v>1</v>
      </c>
      <c r="AE11">
        <v>4</v>
      </c>
      <c r="AF11">
        <v>7</v>
      </c>
      <c r="AG11" s="4">
        <v>0.68019480519480524</v>
      </c>
      <c r="AI11">
        <v>140</v>
      </c>
      <c r="AJ11">
        <v>106</v>
      </c>
      <c r="AK11">
        <v>35</v>
      </c>
      <c r="AL11">
        <v>17</v>
      </c>
      <c r="AM11">
        <v>298</v>
      </c>
      <c r="AN11">
        <f>AN10+L11</f>
        <v>165</v>
      </c>
      <c r="AO11">
        <f>AO10+M11</f>
        <v>47</v>
      </c>
      <c r="AP11">
        <f>AP10+N11</f>
        <v>98</v>
      </c>
      <c r="AQ11">
        <f>AQ10+O11</f>
        <v>7</v>
      </c>
      <c r="AR11">
        <f>AR10+P11</f>
        <v>13</v>
      </c>
      <c r="AT11">
        <f>T11-AM11</f>
        <v>121</v>
      </c>
      <c r="AV11">
        <v>1236</v>
      </c>
      <c r="AX11">
        <v>703</v>
      </c>
      <c r="AY11" s="5">
        <v>132091.77236</v>
      </c>
      <c r="AZ11" s="5">
        <f t="shared" si="1"/>
        <v>187.89725798008536</v>
      </c>
      <c r="BA11" s="4">
        <v>0.56877022653721687</v>
      </c>
      <c r="BC11">
        <v>531</v>
      </c>
      <c r="BD11" s="5">
        <v>12578.755810000001</v>
      </c>
      <c r="BE11" s="5">
        <f t="shared" si="2"/>
        <v>23.688805668549907</v>
      </c>
      <c r="BF11" s="4">
        <v>0.42961165048543687</v>
      </c>
      <c r="BG11" s="4"/>
      <c r="BH11">
        <v>2</v>
      </c>
      <c r="BI11">
        <f t="shared" si="3"/>
        <v>1.6181229773462784E-3</v>
      </c>
      <c r="BK11">
        <v>1234</v>
      </c>
      <c r="BL11">
        <v>230</v>
      </c>
      <c r="BM11">
        <v>770</v>
      </c>
      <c r="BN11">
        <f t="shared" si="4"/>
        <v>231</v>
      </c>
      <c r="BO11">
        <v>148</v>
      </c>
      <c r="BP11">
        <v>83</v>
      </c>
      <c r="BQ11">
        <v>0</v>
      </c>
      <c r="BR11">
        <v>0</v>
      </c>
      <c r="BS11">
        <v>3</v>
      </c>
      <c r="BT11">
        <v>0</v>
      </c>
      <c r="BU11" s="15">
        <v>132091.77236</v>
      </c>
      <c r="BV11">
        <v>65601.432000000001</v>
      </c>
      <c r="BW11">
        <v>46882.391009999999</v>
      </c>
      <c r="BX11">
        <f t="shared" si="5"/>
        <v>15563.72018</v>
      </c>
      <c r="BY11">
        <v>7214.0793800000001</v>
      </c>
      <c r="BZ11">
        <v>8349.6407999999992</v>
      </c>
      <c r="CA11">
        <v>0</v>
      </c>
      <c r="CB11">
        <v>0</v>
      </c>
      <c r="CC11">
        <v>4044.2291700000001</v>
      </c>
      <c r="CD11">
        <v>0</v>
      </c>
      <c r="CE11">
        <v>12578.755810000001</v>
      </c>
      <c r="CF11">
        <v>10654.843000000001</v>
      </c>
      <c r="CG11">
        <v>670.62815000000001</v>
      </c>
      <c r="CH11">
        <f t="shared" si="6"/>
        <v>1253.28466</v>
      </c>
      <c r="CI11">
        <v>306.24135999999999</v>
      </c>
      <c r="CJ11">
        <v>947.04330000000004</v>
      </c>
      <c r="CK11">
        <v>0</v>
      </c>
      <c r="CL11">
        <v>0</v>
      </c>
      <c r="CM11">
        <v>0</v>
      </c>
      <c r="CN11">
        <v>0</v>
      </c>
      <c r="CO11">
        <v>2</v>
      </c>
      <c r="CQ11">
        <v>2</v>
      </c>
      <c r="CR11">
        <v>2</v>
      </c>
      <c r="CS11">
        <f t="shared" si="7"/>
        <v>1</v>
      </c>
      <c r="CU11">
        <v>0</v>
      </c>
      <c r="CV11">
        <v>0</v>
      </c>
      <c r="CX11">
        <v>0</v>
      </c>
      <c r="CY11">
        <v>0</v>
      </c>
      <c r="DA11">
        <f>DB11+DQ11</f>
        <v>615.81952661600008</v>
      </c>
      <c r="DB11">
        <v>114.86559</v>
      </c>
      <c r="DC11">
        <f t="shared" si="8"/>
        <v>112.16558999999999</v>
      </c>
      <c r="DD11">
        <v>0</v>
      </c>
      <c r="DE11">
        <v>4.1200000000000001E-2</v>
      </c>
      <c r="DF11">
        <f t="shared" si="9"/>
        <v>95.812389999999994</v>
      </c>
      <c r="DG11">
        <v>8.4700000000000006</v>
      </c>
      <c r="DH11">
        <v>87.342389999999995</v>
      </c>
      <c r="DI11">
        <v>16.312000000000001</v>
      </c>
      <c r="DJ11">
        <f t="shared" si="10"/>
        <v>0</v>
      </c>
      <c r="DK11">
        <v>0</v>
      </c>
      <c r="DL11">
        <f t="shared" si="11"/>
        <v>2.7</v>
      </c>
      <c r="DM11">
        <v>2.7</v>
      </c>
      <c r="DN11">
        <f t="shared" si="12"/>
        <v>0</v>
      </c>
      <c r="DO11">
        <v>0</v>
      </c>
      <c r="DP11">
        <v>7537.88</v>
      </c>
      <c r="DQ11">
        <f>DP11*DR11/1000</f>
        <v>500.95393661600002</v>
      </c>
      <c r="DR11">
        <v>66.458200000000005</v>
      </c>
      <c r="DS11">
        <f>SUM(DU11:DW11)</f>
        <v>1200</v>
      </c>
      <c r="DT11">
        <v>620</v>
      </c>
      <c r="DU11">
        <v>800</v>
      </c>
      <c r="DV11">
        <v>100</v>
      </c>
      <c r="DW11">
        <v>300</v>
      </c>
      <c r="DX11">
        <f t="shared" si="13"/>
        <v>5637.88</v>
      </c>
      <c r="DY11">
        <v>0</v>
      </c>
      <c r="DZ11">
        <v>0.3</v>
      </c>
      <c r="EA11">
        <f t="shared" si="14"/>
        <v>5637.58</v>
      </c>
      <c r="EB11">
        <v>234.3</v>
      </c>
      <c r="EC11">
        <v>5403.28</v>
      </c>
      <c r="ED11">
        <v>0</v>
      </c>
      <c r="EE11">
        <f t="shared" si="15"/>
        <v>0</v>
      </c>
      <c r="EF11">
        <v>0</v>
      </c>
      <c r="EG11">
        <f t="shared" si="16"/>
        <v>80</v>
      </c>
      <c r="EH11">
        <v>80</v>
      </c>
      <c r="EI11">
        <f t="shared" si="17"/>
        <v>0</v>
      </c>
      <c r="EJ11">
        <v>0</v>
      </c>
      <c r="EK11">
        <v>0</v>
      </c>
      <c r="EM11" s="2">
        <f>50*M11/2+P11*100/2+O11*150/2+N11*20/2</f>
        <v>750</v>
      </c>
      <c r="EN11">
        <f>EM11*DR11/1000</f>
        <v>49.843650000000004</v>
      </c>
      <c r="EO11" s="2">
        <f>50*M11/2</f>
        <v>300</v>
      </c>
      <c r="EP11" s="2">
        <f>N11*20/2</f>
        <v>200</v>
      </c>
      <c r="EQ11" s="2">
        <f>O11*150/2</f>
        <v>150</v>
      </c>
      <c r="ER11" s="2">
        <f>P11*100/2</f>
        <v>100</v>
      </c>
      <c r="ES11" s="2"/>
      <c r="ET11">
        <v>537</v>
      </c>
      <c r="EU11">
        <v>392</v>
      </c>
      <c r="EV11">
        <v>342</v>
      </c>
    </row>
    <row r="12" spans="1:152" x14ac:dyDescent="0.3">
      <c r="A12" s="3">
        <v>43312</v>
      </c>
      <c r="D12">
        <v>57</v>
      </c>
      <c r="E12">
        <v>29</v>
      </c>
      <c r="G12">
        <v>15</v>
      </c>
      <c r="H12">
        <v>2</v>
      </c>
      <c r="I12">
        <v>6</v>
      </c>
      <c r="J12">
        <v>3</v>
      </c>
      <c r="K12">
        <f t="shared" si="0"/>
        <v>26</v>
      </c>
      <c r="L12">
        <v>19</v>
      </c>
      <c r="M12">
        <v>4</v>
      </c>
      <c r="N12">
        <v>11</v>
      </c>
      <c r="O12">
        <v>3</v>
      </c>
      <c r="P12">
        <v>1</v>
      </c>
      <c r="S12">
        <v>664</v>
      </c>
      <c r="T12">
        <v>442</v>
      </c>
      <c r="U12">
        <v>222</v>
      </c>
      <c r="V12">
        <v>167</v>
      </c>
      <c r="W12">
        <v>1</v>
      </c>
      <c r="X12">
        <v>12</v>
      </c>
      <c r="Y12">
        <v>18</v>
      </c>
      <c r="Z12">
        <v>10</v>
      </c>
      <c r="AA12">
        <v>0</v>
      </c>
      <c r="AB12">
        <v>0</v>
      </c>
      <c r="AC12">
        <v>0</v>
      </c>
      <c r="AD12">
        <v>1</v>
      </c>
      <c r="AE12">
        <v>4</v>
      </c>
      <c r="AF12">
        <v>9</v>
      </c>
      <c r="AG12" s="4">
        <v>0.66566265060240959</v>
      </c>
      <c r="AI12">
        <v>155</v>
      </c>
      <c r="AJ12">
        <v>112</v>
      </c>
      <c r="AK12">
        <v>37</v>
      </c>
      <c r="AL12">
        <v>20</v>
      </c>
      <c r="AM12">
        <v>324</v>
      </c>
      <c r="AN12">
        <f>AN11+L12</f>
        <v>184</v>
      </c>
      <c r="AO12">
        <f>AO11+M12</f>
        <v>51</v>
      </c>
      <c r="AP12">
        <f>AP11+N12</f>
        <v>109</v>
      </c>
      <c r="AQ12">
        <f>AQ11+O12</f>
        <v>10</v>
      </c>
      <c r="AR12">
        <f>AR11+P12</f>
        <v>14</v>
      </c>
      <c r="AT12">
        <f>T12-AM12</f>
        <v>118</v>
      </c>
      <c r="AV12">
        <v>1243</v>
      </c>
      <c r="AX12">
        <v>736</v>
      </c>
      <c r="AY12" s="5">
        <v>380710.90356999997</v>
      </c>
      <c r="AZ12" s="5">
        <f t="shared" si="1"/>
        <v>517.27024941576087</v>
      </c>
      <c r="BA12" s="4">
        <v>0.59211584875301693</v>
      </c>
      <c r="BC12">
        <v>507</v>
      </c>
      <c r="BD12" s="5">
        <v>18937.15525</v>
      </c>
      <c r="BE12" s="5">
        <f t="shared" si="2"/>
        <v>37.351391025641028</v>
      </c>
      <c r="BF12" s="4">
        <v>0.40788415124698313</v>
      </c>
      <c r="BG12" s="4"/>
      <c r="BH12">
        <v>0</v>
      </c>
      <c r="BI12">
        <f t="shared" si="3"/>
        <v>0</v>
      </c>
      <c r="BK12">
        <v>1243</v>
      </c>
      <c r="BL12">
        <v>182</v>
      </c>
      <c r="BM12">
        <v>855</v>
      </c>
      <c r="BN12">
        <f t="shared" si="4"/>
        <v>203</v>
      </c>
      <c r="BO12">
        <v>128</v>
      </c>
      <c r="BP12">
        <v>75</v>
      </c>
      <c r="BQ12">
        <v>0</v>
      </c>
      <c r="BR12">
        <v>0</v>
      </c>
      <c r="BS12">
        <v>3</v>
      </c>
      <c r="BT12">
        <v>0</v>
      </c>
      <c r="BU12" s="15">
        <v>380710.90356999997</v>
      </c>
      <c r="BV12">
        <v>103464.53</v>
      </c>
      <c r="BW12">
        <v>259803.91675999999</v>
      </c>
      <c r="BX12">
        <f t="shared" si="5"/>
        <v>13735.780610000002</v>
      </c>
      <c r="BY12">
        <v>6376.3526900000006</v>
      </c>
      <c r="BZ12">
        <v>7359.4279200000001</v>
      </c>
      <c r="CA12">
        <v>0</v>
      </c>
      <c r="CB12">
        <v>0</v>
      </c>
      <c r="CC12">
        <v>3706.6762000000003</v>
      </c>
      <c r="CD12">
        <v>0</v>
      </c>
      <c r="CE12">
        <v>18937.15525</v>
      </c>
      <c r="CF12">
        <v>12808.53844</v>
      </c>
      <c r="CG12">
        <v>5278.02891</v>
      </c>
      <c r="CH12">
        <f t="shared" si="6"/>
        <v>850.58789999999999</v>
      </c>
      <c r="CI12">
        <v>130.24160000000001</v>
      </c>
      <c r="CJ12">
        <v>720.34630000000004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f t="shared" si="7"/>
        <v>0</v>
      </c>
      <c r="CU12">
        <v>0</v>
      </c>
      <c r="CV12">
        <v>0</v>
      </c>
      <c r="CX12">
        <v>0</v>
      </c>
      <c r="CY12">
        <v>0</v>
      </c>
      <c r="DA12">
        <f>DB12+DQ12</f>
        <v>521.35811380799998</v>
      </c>
      <c r="DB12">
        <v>141.06804</v>
      </c>
      <c r="DC12">
        <f t="shared" si="8"/>
        <v>138.31804</v>
      </c>
      <c r="DD12">
        <v>0</v>
      </c>
      <c r="DE12">
        <v>0</v>
      </c>
      <c r="DF12">
        <f t="shared" si="9"/>
        <v>121.75403999999999</v>
      </c>
      <c r="DG12">
        <v>8.91</v>
      </c>
      <c r="DH12">
        <v>112.84403999999999</v>
      </c>
      <c r="DI12">
        <v>16.564</v>
      </c>
      <c r="DJ12">
        <f t="shared" si="10"/>
        <v>0</v>
      </c>
      <c r="DK12">
        <v>0</v>
      </c>
      <c r="DL12">
        <f t="shared" si="11"/>
        <v>2.75</v>
      </c>
      <c r="DM12">
        <v>2.75</v>
      </c>
      <c r="DN12">
        <f t="shared" si="12"/>
        <v>0</v>
      </c>
      <c r="DO12">
        <v>0</v>
      </c>
      <c r="DP12">
        <v>5652.8200000000006</v>
      </c>
      <c r="DQ12">
        <f>DP12*DR12/1000</f>
        <v>380.29007380799999</v>
      </c>
      <c r="DR12">
        <v>67.2744</v>
      </c>
      <c r="DS12">
        <f>SUM(DU12:DW12)</f>
        <v>950</v>
      </c>
      <c r="DT12">
        <v>300</v>
      </c>
      <c r="DU12">
        <v>300</v>
      </c>
      <c r="DV12">
        <v>200</v>
      </c>
      <c r="DW12">
        <v>450</v>
      </c>
      <c r="DX12">
        <f t="shared" si="13"/>
        <v>4282.8200000000006</v>
      </c>
      <c r="DY12">
        <v>0</v>
      </c>
      <c r="DZ12">
        <v>0.3</v>
      </c>
      <c r="EA12">
        <f t="shared" si="14"/>
        <v>4282.5200000000004</v>
      </c>
      <c r="EB12">
        <v>155.1</v>
      </c>
      <c r="EC12">
        <v>4127.42</v>
      </c>
      <c r="ED12">
        <v>0</v>
      </c>
      <c r="EE12">
        <f t="shared" si="15"/>
        <v>0</v>
      </c>
      <c r="EF12">
        <v>0</v>
      </c>
      <c r="EG12">
        <f t="shared" si="16"/>
        <v>120</v>
      </c>
      <c r="EH12">
        <v>120</v>
      </c>
      <c r="EI12">
        <f t="shared" si="17"/>
        <v>0</v>
      </c>
      <c r="EJ12">
        <v>0</v>
      </c>
      <c r="EK12">
        <v>0</v>
      </c>
      <c r="EM12" s="2">
        <f>50*M12/2+P12*100/2+O12*150/2+N12*20/2</f>
        <v>485</v>
      </c>
      <c r="EN12">
        <f>EM12*DR12/1000</f>
        <v>32.628084000000001</v>
      </c>
      <c r="EO12" s="2">
        <f>50*M12/2</f>
        <v>100</v>
      </c>
      <c r="EP12" s="2">
        <f>N12*20/2</f>
        <v>110</v>
      </c>
      <c r="EQ12" s="2">
        <f>O12*150/2</f>
        <v>225</v>
      </c>
      <c r="ER12" s="2">
        <f>P12*100/2</f>
        <v>50</v>
      </c>
      <c r="ES12" s="2"/>
      <c r="ET12">
        <v>583</v>
      </c>
      <c r="EU12">
        <v>429</v>
      </c>
      <c r="EV12">
        <v>346</v>
      </c>
    </row>
    <row r="13" spans="1:152" x14ac:dyDescent="0.3">
      <c r="A13" s="3">
        <v>43343</v>
      </c>
      <c r="D13">
        <v>48</v>
      </c>
      <c r="E13">
        <v>29</v>
      </c>
      <c r="G13">
        <v>16</v>
      </c>
      <c r="H13">
        <v>0</v>
      </c>
      <c r="I13">
        <v>12</v>
      </c>
      <c r="J13">
        <v>2</v>
      </c>
      <c r="K13">
        <f t="shared" si="0"/>
        <v>30</v>
      </c>
      <c r="L13">
        <v>19</v>
      </c>
      <c r="M13">
        <v>7</v>
      </c>
      <c r="N13">
        <v>10</v>
      </c>
      <c r="O13">
        <v>2</v>
      </c>
      <c r="P13">
        <v>0</v>
      </c>
      <c r="S13">
        <v>704</v>
      </c>
      <c r="T13">
        <v>470</v>
      </c>
      <c r="U13">
        <v>234</v>
      </c>
      <c r="V13">
        <v>172</v>
      </c>
      <c r="W13">
        <v>2</v>
      </c>
      <c r="X13">
        <v>9</v>
      </c>
      <c r="Y13">
        <v>22</v>
      </c>
      <c r="Z13">
        <v>9</v>
      </c>
      <c r="AA13">
        <v>1</v>
      </c>
      <c r="AB13">
        <v>1</v>
      </c>
      <c r="AC13">
        <v>3</v>
      </c>
      <c r="AD13">
        <v>2</v>
      </c>
      <c r="AE13">
        <v>4</v>
      </c>
      <c r="AF13">
        <v>9</v>
      </c>
      <c r="AG13" s="4">
        <v>0.66761363636363635</v>
      </c>
      <c r="AI13">
        <v>171</v>
      </c>
      <c r="AJ13">
        <v>124</v>
      </c>
      <c r="AK13">
        <v>37</v>
      </c>
      <c r="AL13">
        <v>22</v>
      </c>
      <c r="AM13">
        <v>354</v>
      </c>
      <c r="AN13">
        <f>AN12+L13</f>
        <v>203</v>
      </c>
      <c r="AO13">
        <f>AO12+M13</f>
        <v>58</v>
      </c>
      <c r="AP13">
        <f>AP12+N13</f>
        <v>119</v>
      </c>
      <c r="AQ13">
        <f>AQ12+O13</f>
        <v>12</v>
      </c>
      <c r="AR13">
        <f>AR12+P13</f>
        <v>14</v>
      </c>
      <c r="AT13">
        <f>T13-AM13</f>
        <v>116</v>
      </c>
      <c r="AV13">
        <v>1671</v>
      </c>
      <c r="AX13">
        <v>1035</v>
      </c>
      <c r="AY13" s="5">
        <v>578053.97086999996</v>
      </c>
      <c r="AZ13" s="5">
        <f t="shared" si="1"/>
        <v>558.50625204830919</v>
      </c>
      <c r="BA13" s="4">
        <v>0.61938958707360858</v>
      </c>
      <c r="BC13">
        <v>632</v>
      </c>
      <c r="BD13" s="5">
        <v>19324.638579999999</v>
      </c>
      <c r="BE13" s="5">
        <f t="shared" si="2"/>
        <v>30.576959778481012</v>
      </c>
      <c r="BF13" s="4">
        <v>0.37821663674446437</v>
      </c>
      <c r="BG13" s="4"/>
      <c r="BH13">
        <v>4</v>
      </c>
      <c r="BI13">
        <f t="shared" si="3"/>
        <v>2.3937761819269898E-3</v>
      </c>
      <c r="BK13">
        <v>1667</v>
      </c>
      <c r="BL13">
        <v>190</v>
      </c>
      <c r="BM13">
        <v>1151</v>
      </c>
      <c r="BN13">
        <f t="shared" si="4"/>
        <v>324</v>
      </c>
      <c r="BO13">
        <v>240</v>
      </c>
      <c r="BP13">
        <v>84</v>
      </c>
      <c r="BQ13">
        <v>0</v>
      </c>
      <c r="BR13">
        <v>0</v>
      </c>
      <c r="BS13">
        <v>2</v>
      </c>
      <c r="BT13">
        <v>0</v>
      </c>
      <c r="BU13" s="15">
        <v>578053.97086999996</v>
      </c>
      <c r="BV13">
        <v>48472.226990000003</v>
      </c>
      <c r="BW13">
        <v>457367.86900000001</v>
      </c>
      <c r="BX13">
        <f t="shared" si="5"/>
        <v>68495.971460000001</v>
      </c>
      <c r="BY13">
        <v>64258.286890000003</v>
      </c>
      <c r="BZ13">
        <v>4237.6845700000003</v>
      </c>
      <c r="CA13">
        <v>0</v>
      </c>
      <c r="CB13">
        <v>0</v>
      </c>
      <c r="CC13">
        <v>3717.9034200000001</v>
      </c>
      <c r="CD13">
        <v>0</v>
      </c>
      <c r="CE13">
        <v>19324.638579999999</v>
      </c>
      <c r="CF13">
        <v>11735.233609999999</v>
      </c>
      <c r="CG13">
        <v>6140.8667100000002</v>
      </c>
      <c r="CH13">
        <f t="shared" si="6"/>
        <v>1448.5382599999998</v>
      </c>
      <c r="CI13">
        <v>138.14582000000001</v>
      </c>
      <c r="CJ13">
        <v>1310.3924399999999</v>
      </c>
      <c r="CK13">
        <v>0</v>
      </c>
      <c r="CL13">
        <v>0</v>
      </c>
      <c r="CM13">
        <v>0</v>
      </c>
      <c r="CN13">
        <v>0</v>
      </c>
      <c r="CO13">
        <v>4</v>
      </c>
      <c r="CQ13">
        <v>4</v>
      </c>
      <c r="CR13">
        <v>4</v>
      </c>
      <c r="CS13">
        <f t="shared" si="7"/>
        <v>1</v>
      </c>
      <c r="CU13">
        <v>0</v>
      </c>
      <c r="CV13">
        <v>0</v>
      </c>
      <c r="CX13">
        <v>0</v>
      </c>
      <c r="CY13">
        <v>0</v>
      </c>
      <c r="DA13">
        <f>DB13+DQ13</f>
        <v>643.26280721400008</v>
      </c>
      <c r="DB13">
        <v>107.89770000000001</v>
      </c>
      <c r="DC13">
        <f t="shared" si="8"/>
        <v>105.11770000000001</v>
      </c>
      <c r="DD13">
        <v>0</v>
      </c>
      <c r="DE13">
        <v>0.12634999999999999</v>
      </c>
      <c r="DF13">
        <f t="shared" si="9"/>
        <v>93.791350000000008</v>
      </c>
      <c r="DG13">
        <v>20.141830000000002</v>
      </c>
      <c r="DH13">
        <v>73.64952000000001</v>
      </c>
      <c r="DI13">
        <v>11.2</v>
      </c>
      <c r="DJ13">
        <f t="shared" si="10"/>
        <v>0</v>
      </c>
      <c r="DK13">
        <v>0</v>
      </c>
      <c r="DL13">
        <f t="shared" si="11"/>
        <v>2.78</v>
      </c>
      <c r="DM13">
        <v>2.78</v>
      </c>
      <c r="DN13">
        <f t="shared" si="12"/>
        <v>0</v>
      </c>
      <c r="DO13">
        <v>0</v>
      </c>
      <c r="DP13">
        <v>7824.39</v>
      </c>
      <c r="DQ13">
        <f>DP13*DR13/1000</f>
        <v>535.36510721400009</v>
      </c>
      <c r="DR13">
        <v>68.422600000000003</v>
      </c>
      <c r="DS13">
        <f>SUM(DU13:DW13)</f>
        <v>900</v>
      </c>
      <c r="DT13">
        <v>320</v>
      </c>
      <c r="DU13">
        <v>600</v>
      </c>
      <c r="DV13">
        <v>0</v>
      </c>
      <c r="DW13">
        <v>300</v>
      </c>
      <c r="DX13">
        <f t="shared" si="13"/>
        <v>6484.39</v>
      </c>
      <c r="DY13">
        <v>0</v>
      </c>
      <c r="DZ13">
        <v>1.5</v>
      </c>
      <c r="EA13">
        <f t="shared" si="14"/>
        <v>6482.89</v>
      </c>
      <c r="EB13">
        <v>189.67</v>
      </c>
      <c r="EC13">
        <v>6293.22</v>
      </c>
      <c r="ED13">
        <v>0</v>
      </c>
      <c r="EE13">
        <f t="shared" si="15"/>
        <v>0</v>
      </c>
      <c r="EF13">
        <v>0</v>
      </c>
      <c r="EG13">
        <f t="shared" si="16"/>
        <v>120</v>
      </c>
      <c r="EH13">
        <v>120</v>
      </c>
      <c r="EI13">
        <f t="shared" si="17"/>
        <v>0</v>
      </c>
      <c r="EJ13">
        <v>0</v>
      </c>
      <c r="EK13">
        <v>0</v>
      </c>
      <c r="EM13" s="2">
        <f>50*M13/2+P13*100/2+O13*150/2+N13*20/2</f>
        <v>425</v>
      </c>
      <c r="EN13">
        <f>EM13*DR13/1000</f>
        <v>29.079605000000001</v>
      </c>
      <c r="EO13" s="2">
        <f>50*M13/2</f>
        <v>175</v>
      </c>
      <c r="EP13" s="2">
        <f>N13*20/2</f>
        <v>100</v>
      </c>
      <c r="EQ13" s="2">
        <f>O13*150/2</f>
        <v>150</v>
      </c>
      <c r="ER13" s="2">
        <f>P13*100/2</f>
        <v>0</v>
      </c>
      <c r="ES13" s="2"/>
      <c r="ET13">
        <v>637</v>
      </c>
      <c r="EU13">
        <v>454</v>
      </c>
      <c r="EV13">
        <v>383</v>
      </c>
    </row>
    <row r="14" spans="1:152" x14ac:dyDescent="0.3">
      <c r="A14" s="3">
        <v>43373</v>
      </c>
      <c r="D14">
        <v>60</v>
      </c>
      <c r="E14">
        <v>37</v>
      </c>
      <c r="G14">
        <v>27</v>
      </c>
      <c r="H14">
        <v>0</v>
      </c>
      <c r="I14">
        <v>6</v>
      </c>
      <c r="J14">
        <v>3</v>
      </c>
      <c r="K14">
        <f t="shared" si="0"/>
        <v>36</v>
      </c>
      <c r="L14">
        <v>28</v>
      </c>
      <c r="M14">
        <v>4</v>
      </c>
      <c r="N14">
        <v>21</v>
      </c>
      <c r="O14">
        <v>3</v>
      </c>
      <c r="P14">
        <v>0</v>
      </c>
      <c r="S14">
        <v>753</v>
      </c>
      <c r="T14">
        <v>524</v>
      </c>
      <c r="U14">
        <v>229</v>
      </c>
      <c r="V14">
        <v>177</v>
      </c>
      <c r="W14">
        <v>1</v>
      </c>
      <c r="X14">
        <v>9</v>
      </c>
      <c r="Y14">
        <v>5</v>
      </c>
      <c r="Z14">
        <v>18</v>
      </c>
      <c r="AA14">
        <v>0</v>
      </c>
      <c r="AB14">
        <v>1</v>
      </c>
      <c r="AC14">
        <v>0</v>
      </c>
      <c r="AD14">
        <v>5</v>
      </c>
      <c r="AE14">
        <v>6</v>
      </c>
      <c r="AF14">
        <v>7</v>
      </c>
      <c r="AG14" s="4">
        <v>0.69588313413014613</v>
      </c>
      <c r="AI14">
        <v>198</v>
      </c>
      <c r="AJ14">
        <v>128</v>
      </c>
      <c r="AK14">
        <v>37</v>
      </c>
      <c r="AL14">
        <v>25</v>
      </c>
      <c r="AM14">
        <v>388</v>
      </c>
      <c r="AN14">
        <f>AN13+L14</f>
        <v>231</v>
      </c>
      <c r="AO14">
        <f>AO13+M14</f>
        <v>62</v>
      </c>
      <c r="AP14">
        <f>AP13+N14</f>
        <v>140</v>
      </c>
      <c r="AQ14">
        <f>AQ13+O14</f>
        <v>15</v>
      </c>
      <c r="AR14">
        <f>AR13+P14</f>
        <v>14</v>
      </c>
      <c r="AT14">
        <f>T14-AM14</f>
        <v>136</v>
      </c>
      <c r="AV14">
        <v>2027</v>
      </c>
      <c r="AX14">
        <v>1372</v>
      </c>
      <c r="AY14" s="5">
        <v>681442.29290999996</v>
      </c>
      <c r="AZ14" s="5">
        <f t="shared" si="1"/>
        <v>496.67805605685129</v>
      </c>
      <c r="BA14" s="4">
        <v>0.67686235816477558</v>
      </c>
      <c r="BC14">
        <v>651</v>
      </c>
      <c r="BD14" s="5">
        <v>21764.765350000001</v>
      </c>
      <c r="BE14" s="5">
        <f t="shared" si="2"/>
        <v>33.432819278033797</v>
      </c>
      <c r="BF14" s="4">
        <v>0.3211642821904292</v>
      </c>
      <c r="BG14" s="4"/>
      <c r="BH14">
        <v>4</v>
      </c>
      <c r="BI14">
        <f t="shared" si="3"/>
        <v>1.9733596447952641E-3</v>
      </c>
      <c r="BK14">
        <v>2023</v>
      </c>
      <c r="BL14">
        <v>286</v>
      </c>
      <c r="BM14">
        <v>1301</v>
      </c>
      <c r="BN14">
        <f t="shared" si="4"/>
        <v>429</v>
      </c>
      <c r="BO14">
        <v>346</v>
      </c>
      <c r="BP14">
        <v>83</v>
      </c>
      <c r="BQ14">
        <v>0</v>
      </c>
      <c r="BR14">
        <v>5</v>
      </c>
      <c r="BS14">
        <v>2</v>
      </c>
      <c r="BT14">
        <v>0</v>
      </c>
      <c r="BU14" s="15">
        <v>681442.29290999996</v>
      </c>
      <c r="BV14">
        <v>110007.4425</v>
      </c>
      <c r="BW14">
        <v>432975.79837999999</v>
      </c>
      <c r="BX14">
        <f t="shared" si="5"/>
        <v>134010.32271000001</v>
      </c>
      <c r="BY14">
        <v>126399.32715000001</v>
      </c>
      <c r="BZ14">
        <v>7610.9955599999994</v>
      </c>
      <c r="CA14">
        <v>0</v>
      </c>
      <c r="CB14">
        <v>267.61172999999997</v>
      </c>
      <c r="CC14">
        <v>4181.1175899999998</v>
      </c>
      <c r="CD14">
        <v>0</v>
      </c>
      <c r="CE14">
        <v>21764.765350000001</v>
      </c>
      <c r="CF14">
        <v>12373.8683</v>
      </c>
      <c r="CG14">
        <v>8070.9132399999999</v>
      </c>
      <c r="CH14">
        <f t="shared" si="6"/>
        <v>1319.9838099999999</v>
      </c>
      <c r="CI14">
        <v>395.12948999999998</v>
      </c>
      <c r="CJ14">
        <v>924.85431999999992</v>
      </c>
      <c r="CK14">
        <v>0</v>
      </c>
      <c r="CL14">
        <v>0</v>
      </c>
      <c r="CM14">
        <v>0</v>
      </c>
      <c r="CN14">
        <v>0</v>
      </c>
      <c r="CO14">
        <v>4</v>
      </c>
      <c r="CQ14">
        <v>4</v>
      </c>
      <c r="CR14">
        <v>4</v>
      </c>
      <c r="CS14">
        <f t="shared" si="7"/>
        <v>1</v>
      </c>
      <c r="CU14">
        <v>0</v>
      </c>
      <c r="CV14">
        <v>0</v>
      </c>
      <c r="CX14">
        <v>0</v>
      </c>
      <c r="CY14">
        <v>0</v>
      </c>
      <c r="DA14">
        <f>DB14+DQ14</f>
        <v>634.09870477000004</v>
      </c>
      <c r="DB14">
        <v>160.35802999999999</v>
      </c>
      <c r="DC14">
        <f t="shared" si="8"/>
        <v>143.39402999999999</v>
      </c>
      <c r="DD14">
        <v>0</v>
      </c>
      <c r="DE14">
        <v>0</v>
      </c>
      <c r="DF14">
        <f t="shared" si="9"/>
        <v>132.03403</v>
      </c>
      <c r="DG14">
        <v>31.269590000000001</v>
      </c>
      <c r="DH14">
        <v>100.76444000000001</v>
      </c>
      <c r="DI14">
        <v>11.36</v>
      </c>
      <c r="DJ14">
        <f t="shared" si="10"/>
        <v>0</v>
      </c>
      <c r="DK14">
        <v>0</v>
      </c>
      <c r="DL14">
        <f t="shared" si="11"/>
        <v>16.963999999999999</v>
      </c>
      <c r="DM14">
        <v>16.963999999999999</v>
      </c>
      <c r="DN14">
        <f t="shared" si="12"/>
        <v>0</v>
      </c>
      <c r="DO14">
        <v>0</v>
      </c>
      <c r="DP14">
        <v>6815.53</v>
      </c>
      <c r="DQ14">
        <f>DP14*DR14/1000</f>
        <v>473.74067477</v>
      </c>
      <c r="DR14">
        <v>69.509</v>
      </c>
      <c r="DS14">
        <f>SUM(DU14:DW14)</f>
        <v>750</v>
      </c>
      <c r="DT14">
        <v>540</v>
      </c>
      <c r="DU14">
        <v>300</v>
      </c>
      <c r="DV14">
        <v>0</v>
      </c>
      <c r="DW14">
        <v>450</v>
      </c>
      <c r="DX14">
        <f t="shared" si="13"/>
        <v>5405.53</v>
      </c>
      <c r="DY14">
        <v>0</v>
      </c>
      <c r="DZ14">
        <v>0</v>
      </c>
      <c r="EA14">
        <f t="shared" si="14"/>
        <v>5405.53</v>
      </c>
      <c r="EB14">
        <v>211.2</v>
      </c>
      <c r="EC14">
        <v>5194.33</v>
      </c>
      <c r="ED14">
        <v>0</v>
      </c>
      <c r="EE14">
        <f t="shared" si="15"/>
        <v>0</v>
      </c>
      <c r="EF14">
        <v>0</v>
      </c>
      <c r="EG14">
        <f t="shared" si="16"/>
        <v>120</v>
      </c>
      <c r="EH14">
        <v>120</v>
      </c>
      <c r="EI14">
        <f t="shared" si="17"/>
        <v>0</v>
      </c>
      <c r="EJ14">
        <v>0</v>
      </c>
      <c r="EK14">
        <v>0</v>
      </c>
      <c r="EM14" s="2">
        <f>50*M14/2+P14*100/2+O14*150/2+N14*20/2</f>
        <v>535</v>
      </c>
      <c r="EN14">
        <f>EM14*DR14/1000</f>
        <v>37.187315000000005</v>
      </c>
      <c r="EO14" s="2">
        <f>50*M14/2</f>
        <v>100</v>
      </c>
      <c r="EP14" s="2">
        <f>N14*20/2</f>
        <v>210</v>
      </c>
      <c r="EQ14" s="2">
        <f>O14*150/2</f>
        <v>225</v>
      </c>
      <c r="ER14" s="2">
        <f>P14*100/2</f>
        <v>0</v>
      </c>
      <c r="ES14" s="2"/>
      <c r="ET14">
        <v>704</v>
      </c>
      <c r="EU14">
        <v>479</v>
      </c>
      <c r="EV14">
        <v>430</v>
      </c>
    </row>
    <row r="15" spans="1:152" x14ac:dyDescent="0.3">
      <c r="A15" s="3">
        <v>43404</v>
      </c>
      <c r="D15">
        <v>60</v>
      </c>
      <c r="E15">
        <v>44</v>
      </c>
      <c r="G15">
        <v>26</v>
      </c>
      <c r="H15">
        <v>0</v>
      </c>
      <c r="I15">
        <v>17</v>
      </c>
      <c r="J15">
        <v>2</v>
      </c>
      <c r="K15">
        <f t="shared" si="0"/>
        <v>45</v>
      </c>
      <c r="L15">
        <v>34</v>
      </c>
      <c r="M15">
        <v>11</v>
      </c>
      <c r="N15">
        <v>21</v>
      </c>
      <c r="O15">
        <v>2</v>
      </c>
      <c r="P15">
        <v>0</v>
      </c>
      <c r="S15">
        <v>800</v>
      </c>
      <c r="T15">
        <v>551</v>
      </c>
      <c r="U15">
        <v>249</v>
      </c>
      <c r="V15">
        <v>195</v>
      </c>
      <c r="W15">
        <v>1</v>
      </c>
      <c r="X15">
        <v>11</v>
      </c>
      <c r="Y15">
        <v>5</v>
      </c>
      <c r="Z15">
        <v>17</v>
      </c>
      <c r="AA15">
        <v>2</v>
      </c>
      <c r="AB15">
        <v>1</v>
      </c>
      <c r="AC15">
        <v>0</v>
      </c>
      <c r="AD15">
        <v>5</v>
      </c>
      <c r="AE15">
        <v>5</v>
      </c>
      <c r="AF15">
        <v>7</v>
      </c>
      <c r="AG15" s="4">
        <v>0.68874999999999997</v>
      </c>
      <c r="AI15">
        <v>224</v>
      </c>
      <c r="AJ15">
        <v>143</v>
      </c>
      <c r="AK15">
        <v>37</v>
      </c>
      <c r="AL15">
        <v>27</v>
      </c>
      <c r="AM15">
        <v>431</v>
      </c>
      <c r="AN15">
        <f>AN14+L15</f>
        <v>265</v>
      </c>
      <c r="AO15">
        <f>AO14+M15</f>
        <v>73</v>
      </c>
      <c r="AP15">
        <f>AP14+N15</f>
        <v>161</v>
      </c>
      <c r="AQ15">
        <f>AQ14+O15</f>
        <v>17</v>
      </c>
      <c r="AR15">
        <f>AR14+P15</f>
        <v>14</v>
      </c>
      <c r="AT15">
        <f>T15-AM15</f>
        <v>120</v>
      </c>
      <c r="AV15">
        <v>2274</v>
      </c>
      <c r="AX15">
        <v>1610</v>
      </c>
      <c r="AY15" s="5">
        <v>633000.30817999993</v>
      </c>
      <c r="AZ15" s="5">
        <f t="shared" si="1"/>
        <v>393.16789327950306</v>
      </c>
      <c r="BA15" s="4">
        <v>0.70800351802990324</v>
      </c>
      <c r="BC15">
        <v>661</v>
      </c>
      <c r="BD15" s="5">
        <v>14791.43763</v>
      </c>
      <c r="BE15" s="5">
        <f t="shared" si="2"/>
        <v>22.377364039334342</v>
      </c>
      <c r="BF15" s="4">
        <v>0.29067722075637642</v>
      </c>
      <c r="BG15" s="4"/>
      <c r="BH15">
        <v>3</v>
      </c>
      <c r="BI15">
        <f t="shared" si="3"/>
        <v>1.3192612137203166E-3</v>
      </c>
      <c r="BK15">
        <v>2271</v>
      </c>
      <c r="BL15">
        <v>242</v>
      </c>
      <c r="BM15">
        <v>1595</v>
      </c>
      <c r="BN15">
        <f t="shared" si="4"/>
        <v>431</v>
      </c>
      <c r="BO15">
        <v>323</v>
      </c>
      <c r="BP15">
        <v>108</v>
      </c>
      <c r="BQ15">
        <v>0</v>
      </c>
      <c r="BR15">
        <v>0</v>
      </c>
      <c r="BS15">
        <v>3</v>
      </c>
      <c r="BT15">
        <v>0</v>
      </c>
      <c r="BU15" s="15">
        <v>633000.30818000005</v>
      </c>
      <c r="BV15">
        <v>71519.007760000008</v>
      </c>
      <c r="BW15">
        <v>426301.58698000002</v>
      </c>
      <c r="BX15">
        <f t="shared" si="5"/>
        <v>130613.43435</v>
      </c>
      <c r="BY15">
        <v>123391.57298</v>
      </c>
      <c r="BZ15">
        <v>7221.8613700000005</v>
      </c>
      <c r="CA15">
        <v>0</v>
      </c>
      <c r="CB15">
        <v>0</v>
      </c>
      <c r="CC15">
        <v>4566.27909</v>
      </c>
      <c r="CD15">
        <v>0</v>
      </c>
      <c r="CE15">
        <v>14791.43763</v>
      </c>
      <c r="CF15">
        <v>8253.2836900000002</v>
      </c>
      <c r="CG15">
        <v>4984.8059599999997</v>
      </c>
      <c r="CH15">
        <f t="shared" si="6"/>
        <v>1553.34798</v>
      </c>
      <c r="CI15">
        <v>115.25669000000001</v>
      </c>
      <c r="CJ15">
        <v>1438.0912900000001</v>
      </c>
      <c r="CK15">
        <v>0</v>
      </c>
      <c r="CL15">
        <v>0</v>
      </c>
      <c r="CM15">
        <v>0</v>
      </c>
      <c r="CN15">
        <v>0</v>
      </c>
      <c r="CO15">
        <v>3</v>
      </c>
      <c r="CQ15">
        <v>3</v>
      </c>
      <c r="CR15">
        <v>3</v>
      </c>
      <c r="CS15">
        <f t="shared" si="7"/>
        <v>1</v>
      </c>
      <c r="CU15">
        <v>0</v>
      </c>
      <c r="CV15">
        <v>0</v>
      </c>
      <c r="CX15">
        <v>0</v>
      </c>
      <c r="CY15">
        <v>0</v>
      </c>
      <c r="DA15">
        <f>DB15+DQ15</f>
        <v>843.11078559499981</v>
      </c>
      <c r="DB15">
        <v>146.52829999999997</v>
      </c>
      <c r="DC15">
        <f t="shared" si="8"/>
        <v>143.64829999999998</v>
      </c>
      <c r="DD15">
        <v>0</v>
      </c>
      <c r="DE15">
        <v>0.15536000000000003</v>
      </c>
      <c r="DF15">
        <f t="shared" si="9"/>
        <v>131.79293999999999</v>
      </c>
      <c r="DG15">
        <v>29.48</v>
      </c>
      <c r="DH15">
        <v>102.31294</v>
      </c>
      <c r="DI15">
        <v>11.7</v>
      </c>
      <c r="DJ15">
        <f t="shared" si="10"/>
        <v>0</v>
      </c>
      <c r="DK15">
        <v>0</v>
      </c>
      <c r="DL15">
        <f t="shared" si="11"/>
        <v>2.88</v>
      </c>
      <c r="DM15">
        <v>2.88</v>
      </c>
      <c r="DN15">
        <f t="shared" si="12"/>
        <v>0</v>
      </c>
      <c r="DO15">
        <v>0</v>
      </c>
      <c r="DP15">
        <v>9802.5299999999988</v>
      </c>
      <c r="DQ15">
        <f>DP15*DR15/1000</f>
        <v>696.58248559499987</v>
      </c>
      <c r="DR15">
        <v>71.061499999999995</v>
      </c>
      <c r="DS15">
        <f>SUM(DU15:DW15)</f>
        <v>1150</v>
      </c>
      <c r="DT15">
        <v>520</v>
      </c>
      <c r="DU15">
        <v>850</v>
      </c>
      <c r="DV15">
        <v>0</v>
      </c>
      <c r="DW15">
        <v>300</v>
      </c>
      <c r="DX15">
        <f t="shared" si="13"/>
        <v>7852.53</v>
      </c>
      <c r="DY15">
        <v>0</v>
      </c>
      <c r="DZ15">
        <v>0</v>
      </c>
      <c r="EA15">
        <f t="shared" si="14"/>
        <v>7772.53</v>
      </c>
      <c r="EB15">
        <v>181.5</v>
      </c>
      <c r="EC15">
        <v>7591.03</v>
      </c>
      <c r="ED15">
        <v>80</v>
      </c>
      <c r="EE15">
        <f t="shared" si="15"/>
        <v>0</v>
      </c>
      <c r="EF15">
        <v>0</v>
      </c>
      <c r="EG15">
        <f t="shared" si="16"/>
        <v>280</v>
      </c>
      <c r="EH15">
        <v>280</v>
      </c>
      <c r="EI15">
        <f t="shared" si="17"/>
        <v>0</v>
      </c>
      <c r="EJ15">
        <v>0</v>
      </c>
      <c r="EK15">
        <v>0</v>
      </c>
      <c r="EM15" s="2">
        <f>50*M15/2+P15*100/2+O15*150/2+N15*20/2</f>
        <v>635</v>
      </c>
      <c r="EN15">
        <f>EM15*DR15/1000</f>
        <v>45.124052499999998</v>
      </c>
      <c r="EO15" s="2">
        <f>50*M15/2</f>
        <v>275</v>
      </c>
      <c r="EP15" s="2">
        <f>N15*20/2</f>
        <v>210</v>
      </c>
      <c r="EQ15" s="2">
        <f>O15*150/2</f>
        <v>150</v>
      </c>
      <c r="ER15" s="2">
        <f>P15*100/2</f>
        <v>0</v>
      </c>
      <c r="ES15" s="2"/>
      <c r="ET15">
        <v>767</v>
      </c>
      <c r="EU15">
        <v>505</v>
      </c>
      <c r="EV15">
        <v>447</v>
      </c>
    </row>
    <row r="16" spans="1:152" x14ac:dyDescent="0.3">
      <c r="A16" s="3">
        <v>43434</v>
      </c>
      <c r="D16">
        <v>35</v>
      </c>
      <c r="E16">
        <v>23</v>
      </c>
      <c r="G16">
        <v>12</v>
      </c>
      <c r="H16">
        <v>2</v>
      </c>
      <c r="I16">
        <v>3</v>
      </c>
      <c r="J16">
        <v>0</v>
      </c>
      <c r="K16">
        <f t="shared" si="0"/>
        <v>17</v>
      </c>
      <c r="L16">
        <v>16</v>
      </c>
      <c r="M16">
        <v>3</v>
      </c>
      <c r="N16">
        <v>11</v>
      </c>
      <c r="O16">
        <v>0</v>
      </c>
      <c r="P16">
        <v>2</v>
      </c>
      <c r="S16">
        <v>834</v>
      </c>
      <c r="T16">
        <v>572</v>
      </c>
      <c r="U16">
        <v>262</v>
      </c>
      <c r="V16">
        <v>206</v>
      </c>
      <c r="W16">
        <v>1</v>
      </c>
      <c r="X16">
        <v>7</v>
      </c>
      <c r="Y16">
        <v>6</v>
      </c>
      <c r="Z16">
        <v>21</v>
      </c>
      <c r="AA16">
        <v>1</v>
      </c>
      <c r="AB16">
        <v>2</v>
      </c>
      <c r="AC16">
        <v>0</v>
      </c>
      <c r="AD16">
        <v>6</v>
      </c>
      <c r="AE16">
        <v>5</v>
      </c>
      <c r="AF16">
        <v>7</v>
      </c>
      <c r="AG16" s="4">
        <v>0.68585131894484408</v>
      </c>
      <c r="AI16">
        <v>236</v>
      </c>
      <c r="AJ16">
        <v>146</v>
      </c>
      <c r="AK16">
        <v>39</v>
      </c>
      <c r="AL16">
        <v>27</v>
      </c>
      <c r="AM16">
        <v>448</v>
      </c>
      <c r="AN16">
        <f>AN15+L16</f>
        <v>281</v>
      </c>
      <c r="AO16">
        <f>AO15+M16</f>
        <v>76</v>
      </c>
      <c r="AP16">
        <f>AP15+N16</f>
        <v>172</v>
      </c>
      <c r="AQ16">
        <f>AQ15+O16</f>
        <v>17</v>
      </c>
      <c r="AR16">
        <f>AR15+P16</f>
        <v>16</v>
      </c>
      <c r="AT16">
        <f>T16-AM16</f>
        <v>124</v>
      </c>
      <c r="AV16">
        <v>2107</v>
      </c>
      <c r="AX16">
        <v>1403</v>
      </c>
      <c r="AY16" s="5">
        <v>700276.57389</v>
      </c>
      <c r="AZ16" s="5">
        <f t="shared" si="1"/>
        <v>499.12799279401281</v>
      </c>
      <c r="BA16" s="4">
        <v>0.66587565258661607</v>
      </c>
      <c r="BC16">
        <v>697</v>
      </c>
      <c r="BD16" s="5">
        <v>23250.684219999999</v>
      </c>
      <c r="BE16" s="5">
        <f t="shared" si="2"/>
        <v>33.35822700143472</v>
      </c>
      <c r="BF16" s="4">
        <v>0.33080208827717134</v>
      </c>
      <c r="BG16" s="4"/>
      <c r="BH16">
        <v>7</v>
      </c>
      <c r="BI16">
        <f t="shared" si="3"/>
        <v>3.3222591362126247E-3</v>
      </c>
      <c r="BK16">
        <v>2100</v>
      </c>
      <c r="BL16">
        <v>309</v>
      </c>
      <c r="BM16">
        <v>1509</v>
      </c>
      <c r="BN16">
        <f t="shared" si="4"/>
        <v>275</v>
      </c>
      <c r="BO16">
        <v>199</v>
      </c>
      <c r="BP16">
        <v>76</v>
      </c>
      <c r="BQ16">
        <v>0</v>
      </c>
      <c r="BR16">
        <v>3</v>
      </c>
      <c r="BS16">
        <v>4</v>
      </c>
      <c r="BT16">
        <v>0</v>
      </c>
      <c r="BU16" s="15">
        <v>700276.57389</v>
      </c>
      <c r="BV16">
        <v>138242.34</v>
      </c>
      <c r="BW16">
        <v>541081.88061999995</v>
      </c>
      <c r="BX16">
        <f t="shared" si="5"/>
        <v>15950.59554</v>
      </c>
      <c r="BY16">
        <v>13205.23573</v>
      </c>
      <c r="BZ16">
        <v>2745.3598099999999</v>
      </c>
      <c r="CA16">
        <v>0</v>
      </c>
      <c r="CB16">
        <v>193.36872</v>
      </c>
      <c r="CC16">
        <v>4808.3890099999999</v>
      </c>
      <c r="CD16">
        <v>0</v>
      </c>
      <c r="CE16">
        <v>23250.684219999999</v>
      </c>
      <c r="CF16">
        <v>10868.19024</v>
      </c>
      <c r="CG16">
        <v>10692.899429999999</v>
      </c>
      <c r="CH16">
        <f t="shared" si="6"/>
        <v>1673.4502000000002</v>
      </c>
      <c r="CI16">
        <v>205.09739000000002</v>
      </c>
      <c r="CJ16">
        <v>1468.3528100000001</v>
      </c>
      <c r="CK16">
        <v>0</v>
      </c>
      <c r="CL16">
        <v>0</v>
      </c>
      <c r="CM16">
        <v>0</v>
      </c>
      <c r="CN16">
        <v>16.144349999999999</v>
      </c>
      <c r="CO16">
        <v>7</v>
      </c>
      <c r="CQ16">
        <v>7</v>
      </c>
      <c r="CR16">
        <v>7</v>
      </c>
      <c r="CS16">
        <f t="shared" si="7"/>
        <v>1</v>
      </c>
      <c r="CU16">
        <v>0</v>
      </c>
      <c r="CV16">
        <v>0</v>
      </c>
      <c r="CX16">
        <v>0</v>
      </c>
      <c r="CY16">
        <v>0</v>
      </c>
      <c r="DA16">
        <f>DB16+DQ16</f>
        <v>644.61454075799986</v>
      </c>
      <c r="DB16">
        <v>74.089169999999996</v>
      </c>
      <c r="DC16">
        <f t="shared" si="8"/>
        <v>71.089169999999996</v>
      </c>
      <c r="DD16">
        <v>0</v>
      </c>
      <c r="DE16">
        <v>0.36362</v>
      </c>
      <c r="DF16">
        <f t="shared" si="9"/>
        <v>58.685550000000006</v>
      </c>
      <c r="DG16">
        <v>12.32</v>
      </c>
      <c r="DH16">
        <v>46.365550000000006</v>
      </c>
      <c r="DI16">
        <v>12.04</v>
      </c>
      <c r="DJ16">
        <f t="shared" si="10"/>
        <v>0</v>
      </c>
      <c r="DK16">
        <v>0</v>
      </c>
      <c r="DL16">
        <f t="shared" si="11"/>
        <v>3</v>
      </c>
      <c r="DM16">
        <v>3</v>
      </c>
      <c r="DN16">
        <f t="shared" si="12"/>
        <v>0</v>
      </c>
      <c r="DO16">
        <v>0</v>
      </c>
      <c r="DP16">
        <v>7753.41</v>
      </c>
      <c r="DQ16">
        <f>DP16*DR16/1000</f>
        <v>570.52537075799989</v>
      </c>
      <c r="DR16">
        <v>73.583799999999997</v>
      </c>
      <c r="DS16">
        <f>SUM(DU16:DW16)</f>
        <v>350</v>
      </c>
      <c r="DT16">
        <v>240</v>
      </c>
      <c r="DU16">
        <v>150</v>
      </c>
      <c r="DV16">
        <v>200</v>
      </c>
      <c r="DW16">
        <v>0</v>
      </c>
      <c r="DX16">
        <f t="shared" si="13"/>
        <v>7003.41</v>
      </c>
      <c r="DY16">
        <v>0</v>
      </c>
      <c r="DZ16">
        <v>2.7</v>
      </c>
      <c r="EA16">
        <f t="shared" si="14"/>
        <v>6840.71</v>
      </c>
      <c r="EB16">
        <v>287.10000000000002</v>
      </c>
      <c r="EC16">
        <v>6553.61</v>
      </c>
      <c r="ED16">
        <v>160</v>
      </c>
      <c r="EE16">
        <f t="shared" si="15"/>
        <v>0</v>
      </c>
      <c r="EF16">
        <v>0</v>
      </c>
      <c r="EG16">
        <f t="shared" si="16"/>
        <v>160</v>
      </c>
      <c r="EH16">
        <v>160</v>
      </c>
      <c r="EI16">
        <f t="shared" si="17"/>
        <v>0</v>
      </c>
      <c r="EJ16">
        <v>0</v>
      </c>
      <c r="EK16">
        <v>0</v>
      </c>
      <c r="EM16" s="2">
        <f>50*M16/2+P16*100/2+O16*150/2+N16*20/2</f>
        <v>285</v>
      </c>
      <c r="EN16">
        <f>EM16*DR16/1000</f>
        <v>20.971382999999999</v>
      </c>
      <c r="EO16" s="2">
        <f>50*M16/2</f>
        <v>75</v>
      </c>
      <c r="EP16" s="2">
        <f>N16*20/2</f>
        <v>110</v>
      </c>
      <c r="EQ16" s="2">
        <f>O16*150/2</f>
        <v>0</v>
      </c>
      <c r="ER16" s="2">
        <f>P16*100/2</f>
        <v>100</v>
      </c>
      <c r="ES16" s="2"/>
      <c r="ET16">
        <v>786</v>
      </c>
      <c r="EU16">
        <v>501</v>
      </c>
      <c r="EV16">
        <v>440</v>
      </c>
    </row>
    <row r="17" spans="1:152" x14ac:dyDescent="0.3">
      <c r="A17" s="3">
        <v>43465</v>
      </c>
      <c r="D17">
        <v>61</v>
      </c>
      <c r="E17">
        <v>35</v>
      </c>
      <c r="G17">
        <v>18</v>
      </c>
      <c r="H17">
        <v>1</v>
      </c>
      <c r="I17">
        <v>11</v>
      </c>
      <c r="J17">
        <v>0</v>
      </c>
      <c r="K17">
        <f t="shared" si="0"/>
        <v>30</v>
      </c>
      <c r="L17">
        <v>21</v>
      </c>
      <c r="M17">
        <v>9</v>
      </c>
      <c r="N17">
        <v>12</v>
      </c>
      <c r="O17">
        <v>0</v>
      </c>
      <c r="P17">
        <v>0</v>
      </c>
      <c r="S17">
        <v>892</v>
      </c>
      <c r="T17">
        <v>614</v>
      </c>
      <c r="U17">
        <v>278</v>
      </c>
      <c r="V17">
        <v>227</v>
      </c>
      <c r="W17">
        <v>1</v>
      </c>
      <c r="X17">
        <v>7</v>
      </c>
      <c r="Y17">
        <v>1</v>
      </c>
      <c r="Z17">
        <v>20</v>
      </c>
      <c r="AA17">
        <v>0</v>
      </c>
      <c r="AB17">
        <v>1</v>
      </c>
      <c r="AC17">
        <v>0</v>
      </c>
      <c r="AD17">
        <v>5</v>
      </c>
      <c r="AE17">
        <v>9</v>
      </c>
      <c r="AF17">
        <v>7</v>
      </c>
      <c r="AG17" s="4">
        <v>0.68834080717488788</v>
      </c>
      <c r="AI17">
        <v>254</v>
      </c>
      <c r="AJ17">
        <v>157</v>
      </c>
      <c r="AK17">
        <v>40</v>
      </c>
      <c r="AL17">
        <v>27</v>
      </c>
      <c r="AM17">
        <v>478</v>
      </c>
      <c r="AN17">
        <f>AN16+L17</f>
        <v>302</v>
      </c>
      <c r="AO17">
        <f>AO16+M17</f>
        <v>85</v>
      </c>
      <c r="AP17">
        <f>AP16+N17</f>
        <v>184</v>
      </c>
      <c r="AQ17">
        <f>AQ16+O17</f>
        <v>17</v>
      </c>
      <c r="AR17">
        <f>AR16+P17</f>
        <v>16</v>
      </c>
      <c r="AT17">
        <f>T17-AM17</f>
        <v>136</v>
      </c>
      <c r="AV17">
        <v>2678</v>
      </c>
      <c r="AX17">
        <v>1773</v>
      </c>
      <c r="AY17" s="5">
        <v>982810.19390999991</v>
      </c>
      <c r="AZ17" s="5">
        <f t="shared" si="1"/>
        <v>554.32047033840945</v>
      </c>
      <c r="BA17" s="4">
        <v>0.66206123973114261</v>
      </c>
      <c r="BC17">
        <v>902</v>
      </c>
      <c r="BD17" s="5">
        <v>26030.078280000002</v>
      </c>
      <c r="BE17" s="5">
        <f t="shared" si="2"/>
        <v>28.858179911308206</v>
      </c>
      <c r="BF17" s="4">
        <v>0.33681852128454071</v>
      </c>
      <c r="BG17" s="4"/>
      <c r="BH17">
        <v>3</v>
      </c>
      <c r="BI17">
        <f t="shared" si="3"/>
        <v>1.1202389843166542E-3</v>
      </c>
      <c r="BK17">
        <v>2675</v>
      </c>
      <c r="BL17">
        <v>342</v>
      </c>
      <c r="BM17">
        <v>2057</v>
      </c>
      <c r="BN17">
        <f t="shared" si="4"/>
        <v>267</v>
      </c>
      <c r="BO17">
        <v>176</v>
      </c>
      <c r="BP17">
        <v>91</v>
      </c>
      <c r="BQ17">
        <v>0</v>
      </c>
      <c r="BR17">
        <v>3</v>
      </c>
      <c r="BS17">
        <v>6</v>
      </c>
      <c r="BT17">
        <v>0</v>
      </c>
      <c r="BU17" s="15">
        <v>982810.19390999991</v>
      </c>
      <c r="BV17">
        <v>116530.25594</v>
      </c>
      <c r="BW17">
        <v>833100.75519000005</v>
      </c>
      <c r="BX17">
        <f t="shared" si="5"/>
        <v>22937.161970000001</v>
      </c>
      <c r="BY17">
        <v>19367.561379999999</v>
      </c>
      <c r="BZ17">
        <v>3569.60059</v>
      </c>
      <c r="CA17">
        <v>0</v>
      </c>
      <c r="CB17">
        <v>192.42774</v>
      </c>
      <c r="CC17">
        <v>10049.593070000001</v>
      </c>
      <c r="CD17">
        <v>0</v>
      </c>
      <c r="CE17">
        <v>26030.078279999998</v>
      </c>
      <c r="CF17">
        <v>11206.759539999999</v>
      </c>
      <c r="CG17">
        <v>13374.76555</v>
      </c>
      <c r="CH17">
        <f t="shared" si="6"/>
        <v>1432.4088400000001</v>
      </c>
      <c r="CI17">
        <v>207.49917000000002</v>
      </c>
      <c r="CJ17">
        <v>1224.90967</v>
      </c>
      <c r="CK17">
        <v>0</v>
      </c>
      <c r="CL17">
        <v>0</v>
      </c>
      <c r="CM17">
        <v>0</v>
      </c>
      <c r="CN17">
        <v>16.144349999999999</v>
      </c>
      <c r="CO17">
        <v>3</v>
      </c>
      <c r="CQ17">
        <v>3</v>
      </c>
      <c r="CR17">
        <v>3</v>
      </c>
      <c r="CS17">
        <f t="shared" si="7"/>
        <v>1</v>
      </c>
      <c r="CU17">
        <v>0</v>
      </c>
      <c r="CV17">
        <v>0</v>
      </c>
      <c r="CX17">
        <v>0</v>
      </c>
      <c r="CY17">
        <v>0</v>
      </c>
      <c r="DA17">
        <f>DB17+DQ17</f>
        <v>747.11843226899998</v>
      </c>
      <c r="DB17">
        <v>84.136440000000022</v>
      </c>
      <c r="DC17">
        <f t="shared" si="8"/>
        <v>65.676440000000014</v>
      </c>
      <c r="DD17">
        <v>0</v>
      </c>
      <c r="DE17">
        <v>1.9224000000000001</v>
      </c>
      <c r="DF17">
        <f t="shared" si="9"/>
        <v>51.314040000000006</v>
      </c>
      <c r="DG17">
        <v>10.23</v>
      </c>
      <c r="DH17">
        <v>41.084040000000002</v>
      </c>
      <c r="DI17">
        <v>12.44</v>
      </c>
      <c r="DJ17">
        <f t="shared" si="10"/>
        <v>0</v>
      </c>
      <c r="DK17">
        <v>0</v>
      </c>
      <c r="DL17">
        <f t="shared" si="11"/>
        <v>18.46</v>
      </c>
      <c r="DM17">
        <v>18.46</v>
      </c>
      <c r="DN17">
        <f t="shared" si="12"/>
        <v>0</v>
      </c>
      <c r="DO17">
        <v>0</v>
      </c>
      <c r="DP17">
        <v>8687.11</v>
      </c>
      <c r="DQ17">
        <f>DP17*DR17/1000</f>
        <v>662.98199226899999</v>
      </c>
      <c r="DR17">
        <v>76.317899999999995</v>
      </c>
      <c r="DS17">
        <f>SUM(DU17:DW17)</f>
        <v>650</v>
      </c>
      <c r="DT17">
        <v>360</v>
      </c>
      <c r="DU17">
        <v>550</v>
      </c>
      <c r="DV17">
        <v>100</v>
      </c>
      <c r="DW17">
        <v>0</v>
      </c>
      <c r="DX17">
        <f t="shared" si="13"/>
        <v>7517.11</v>
      </c>
      <c r="DY17">
        <v>0.3</v>
      </c>
      <c r="DZ17">
        <v>2.1</v>
      </c>
      <c r="EA17">
        <f t="shared" si="14"/>
        <v>7274.71</v>
      </c>
      <c r="EB17">
        <v>273.89999999999998</v>
      </c>
      <c r="EC17">
        <v>7000.81</v>
      </c>
      <c r="ED17">
        <v>240</v>
      </c>
      <c r="EE17">
        <f t="shared" si="15"/>
        <v>0</v>
      </c>
      <c r="EF17">
        <v>0</v>
      </c>
      <c r="EG17">
        <f t="shared" si="16"/>
        <v>160</v>
      </c>
      <c r="EH17">
        <v>160</v>
      </c>
      <c r="EI17">
        <f t="shared" si="17"/>
        <v>0</v>
      </c>
      <c r="EJ17">
        <v>0</v>
      </c>
      <c r="EK17">
        <v>0</v>
      </c>
      <c r="EM17" s="2">
        <f>50*M17/2+P17*100/2+O17*150/2+N17*20/2</f>
        <v>345</v>
      </c>
      <c r="EN17">
        <f>EM17*DR17/1000</f>
        <v>26.329675499999997</v>
      </c>
      <c r="EO17" s="2">
        <f>50*M17/2</f>
        <v>225</v>
      </c>
      <c r="EP17" s="2">
        <f>N17*20/2</f>
        <v>120</v>
      </c>
      <c r="EQ17" s="2">
        <f>O17*150/2</f>
        <v>0</v>
      </c>
      <c r="ER17" s="2">
        <f>P17*100/2</f>
        <v>0</v>
      </c>
      <c r="ES17" s="2"/>
      <c r="ET17">
        <v>845</v>
      </c>
      <c r="EU17">
        <v>526</v>
      </c>
      <c r="EV17">
        <v>479</v>
      </c>
    </row>
    <row r="18" spans="1:152" x14ac:dyDescent="0.3">
      <c r="A18" s="3">
        <v>43496</v>
      </c>
      <c r="D18">
        <v>55</v>
      </c>
      <c r="E18">
        <v>49</v>
      </c>
      <c r="G18">
        <v>22</v>
      </c>
      <c r="H18">
        <v>3</v>
      </c>
      <c r="I18">
        <v>6</v>
      </c>
      <c r="J18">
        <v>3</v>
      </c>
      <c r="K18">
        <f t="shared" si="0"/>
        <v>34</v>
      </c>
      <c r="L18">
        <v>26</v>
      </c>
      <c r="M18">
        <v>4</v>
      </c>
      <c r="N18">
        <v>18</v>
      </c>
      <c r="O18">
        <v>2</v>
      </c>
      <c r="P18">
        <v>2</v>
      </c>
      <c r="S18">
        <v>938</v>
      </c>
      <c r="T18">
        <v>648</v>
      </c>
      <c r="U18">
        <v>290</v>
      </c>
      <c r="V18">
        <v>235</v>
      </c>
      <c r="W18">
        <v>2</v>
      </c>
      <c r="X18">
        <v>5</v>
      </c>
      <c r="Y18">
        <v>5</v>
      </c>
      <c r="Z18">
        <v>18</v>
      </c>
      <c r="AA18">
        <v>0</v>
      </c>
      <c r="AB18">
        <v>0</v>
      </c>
      <c r="AC18">
        <v>0</v>
      </c>
      <c r="AD18">
        <v>6</v>
      </c>
      <c r="AE18">
        <v>9</v>
      </c>
      <c r="AF18">
        <v>10</v>
      </c>
      <c r="AG18" s="4">
        <v>0.69083155650319827</v>
      </c>
      <c r="AI18">
        <v>276</v>
      </c>
      <c r="AJ18">
        <v>163</v>
      </c>
      <c r="AK18">
        <v>43</v>
      </c>
      <c r="AL18">
        <v>30</v>
      </c>
      <c r="AM18">
        <v>512</v>
      </c>
      <c r="AN18">
        <f>AN17+L18</f>
        <v>328</v>
      </c>
      <c r="AO18">
        <f>AO17+M18</f>
        <v>89</v>
      </c>
      <c r="AP18">
        <f>AP17+N18</f>
        <v>202</v>
      </c>
      <c r="AQ18">
        <f>AQ17+O18</f>
        <v>19</v>
      </c>
      <c r="AR18">
        <f>AR17+P18</f>
        <v>18</v>
      </c>
      <c r="AT18">
        <f>T18-AM18</f>
        <v>136</v>
      </c>
      <c r="AV18">
        <v>2584</v>
      </c>
      <c r="AX18">
        <v>1711</v>
      </c>
      <c r="AY18" s="5">
        <v>692924.96389999997</v>
      </c>
      <c r="AZ18" s="5">
        <f t="shared" si="1"/>
        <v>404.98244529514903</v>
      </c>
      <c r="BA18" s="4">
        <v>0.66215170278637769</v>
      </c>
      <c r="BC18">
        <v>863</v>
      </c>
      <c r="BD18" s="5">
        <v>20329.863160000001</v>
      </c>
      <c r="BE18" s="5">
        <f t="shared" si="2"/>
        <v>23.557199490150637</v>
      </c>
      <c r="BF18" s="4">
        <v>0.33397832817337464</v>
      </c>
      <c r="BG18" s="4"/>
      <c r="BH18">
        <v>10</v>
      </c>
      <c r="BI18">
        <f t="shared" si="3"/>
        <v>3.869969040247678E-3</v>
      </c>
      <c r="BK18">
        <v>2574</v>
      </c>
      <c r="BL18">
        <v>378</v>
      </c>
      <c r="BM18">
        <v>1891</v>
      </c>
      <c r="BN18">
        <f t="shared" si="4"/>
        <v>289</v>
      </c>
      <c r="BO18">
        <v>204</v>
      </c>
      <c r="BP18">
        <v>85</v>
      </c>
      <c r="BQ18">
        <v>0</v>
      </c>
      <c r="BR18">
        <v>11</v>
      </c>
      <c r="BS18">
        <v>5</v>
      </c>
      <c r="BT18">
        <v>0</v>
      </c>
      <c r="BU18" s="15">
        <v>692924.96389999997</v>
      </c>
      <c r="BV18">
        <v>128464.76072000001</v>
      </c>
      <c r="BW18">
        <v>541504.63922999997</v>
      </c>
      <c r="BX18">
        <f t="shared" si="5"/>
        <v>17445.458149999999</v>
      </c>
      <c r="BY18">
        <v>13806.447279999998</v>
      </c>
      <c r="BZ18">
        <v>3639.0108700000001</v>
      </c>
      <c r="CA18">
        <v>0</v>
      </c>
      <c r="CB18">
        <v>271.59146000000004</v>
      </c>
      <c r="CC18">
        <v>5238.5143399999997</v>
      </c>
      <c r="CD18">
        <v>0</v>
      </c>
      <c r="CE18">
        <v>20329.863160000001</v>
      </c>
      <c r="CF18">
        <v>10284.054630000001</v>
      </c>
      <c r="CG18">
        <v>7971.7827200000002</v>
      </c>
      <c r="CH18">
        <f t="shared" si="6"/>
        <v>2074.0258100000001</v>
      </c>
      <c r="CI18">
        <v>242.29957000000002</v>
      </c>
      <c r="CJ18">
        <v>1831.72624</v>
      </c>
      <c r="CK18">
        <v>0</v>
      </c>
      <c r="CL18">
        <v>0</v>
      </c>
      <c r="CM18">
        <v>0</v>
      </c>
      <c r="CN18">
        <v>0</v>
      </c>
      <c r="CO18">
        <v>10</v>
      </c>
      <c r="CQ18">
        <v>10</v>
      </c>
      <c r="CR18">
        <v>10</v>
      </c>
      <c r="CS18">
        <f t="shared" si="7"/>
        <v>1</v>
      </c>
      <c r="CU18">
        <v>0</v>
      </c>
      <c r="CV18">
        <v>0</v>
      </c>
      <c r="CX18">
        <v>0</v>
      </c>
      <c r="CY18">
        <v>0</v>
      </c>
      <c r="DA18">
        <f>DB18+DQ18</f>
        <v>856.14162759300007</v>
      </c>
      <c r="DB18">
        <v>84.353159999999988</v>
      </c>
      <c r="DC18">
        <f t="shared" si="8"/>
        <v>81.153159999999986</v>
      </c>
      <c r="DD18">
        <v>0</v>
      </c>
      <c r="DE18">
        <v>4.8600000000000004E-2</v>
      </c>
      <c r="DF18">
        <f t="shared" si="9"/>
        <v>68.304559999999995</v>
      </c>
      <c r="DG18">
        <v>12.92225</v>
      </c>
      <c r="DH18">
        <v>55.382309999999997</v>
      </c>
      <c r="DI18">
        <v>12.8</v>
      </c>
      <c r="DJ18">
        <f t="shared" si="10"/>
        <v>0</v>
      </c>
      <c r="DK18">
        <v>0</v>
      </c>
      <c r="DL18">
        <f t="shared" si="11"/>
        <v>3.2</v>
      </c>
      <c r="DM18">
        <v>3.2</v>
      </c>
      <c r="DN18">
        <f t="shared" si="12"/>
        <v>0</v>
      </c>
      <c r="DO18">
        <v>0</v>
      </c>
      <c r="DP18">
        <v>9857.43</v>
      </c>
      <c r="DQ18">
        <f>DP18*DR18/1000</f>
        <v>771.78846759300006</v>
      </c>
      <c r="DR18">
        <v>78.295100000000005</v>
      </c>
      <c r="DS18">
        <f>SUM(DU18:DW18)</f>
        <v>1050</v>
      </c>
      <c r="DT18">
        <v>440</v>
      </c>
      <c r="DU18">
        <v>300</v>
      </c>
      <c r="DV18">
        <v>300</v>
      </c>
      <c r="DW18">
        <v>450</v>
      </c>
      <c r="DX18">
        <f t="shared" si="13"/>
        <v>8247.43</v>
      </c>
      <c r="DY18">
        <v>0.6</v>
      </c>
      <c r="DZ18">
        <v>0.3</v>
      </c>
      <c r="EA18">
        <f t="shared" si="14"/>
        <v>8006.5300000000007</v>
      </c>
      <c r="EB18">
        <v>288.52</v>
      </c>
      <c r="EC18">
        <v>7718.01</v>
      </c>
      <c r="ED18">
        <v>240</v>
      </c>
      <c r="EE18">
        <f t="shared" si="15"/>
        <v>0</v>
      </c>
      <c r="EF18">
        <v>0</v>
      </c>
      <c r="EG18">
        <f t="shared" si="16"/>
        <v>120</v>
      </c>
      <c r="EH18">
        <v>120</v>
      </c>
      <c r="EI18">
        <f t="shared" si="17"/>
        <v>0</v>
      </c>
      <c r="EJ18">
        <v>0</v>
      </c>
      <c r="EK18">
        <v>0</v>
      </c>
      <c r="EM18" s="2">
        <f>50*M18/2+P18*100/2+O18*150/2+N18*20/2</f>
        <v>530</v>
      </c>
      <c r="EN18">
        <f>EM18*DR18/1000</f>
        <v>41.496403000000008</v>
      </c>
      <c r="EO18" s="2">
        <f>50*M18/2</f>
        <v>100</v>
      </c>
      <c r="EP18" s="2">
        <f>N18*20/2</f>
        <v>180</v>
      </c>
      <c r="EQ18" s="2">
        <f>O18*150/2</f>
        <v>150</v>
      </c>
      <c r="ER18" s="2">
        <f>P18*100/2</f>
        <v>100</v>
      </c>
      <c r="ES18" s="2"/>
      <c r="ET18">
        <v>908</v>
      </c>
      <c r="EU18">
        <v>545</v>
      </c>
      <c r="EV18">
        <v>511</v>
      </c>
    </row>
    <row r="19" spans="1:152" x14ac:dyDescent="0.3">
      <c r="A19" s="3">
        <v>43524</v>
      </c>
      <c r="D19">
        <v>39</v>
      </c>
      <c r="E19">
        <v>22</v>
      </c>
      <c r="G19">
        <v>13</v>
      </c>
      <c r="H19">
        <v>3</v>
      </c>
      <c r="I19">
        <v>6</v>
      </c>
      <c r="J19">
        <v>1</v>
      </c>
      <c r="K19">
        <f t="shared" si="0"/>
        <v>23</v>
      </c>
      <c r="L19">
        <v>14</v>
      </c>
      <c r="M19">
        <v>3</v>
      </c>
      <c r="N19">
        <v>9</v>
      </c>
      <c r="O19">
        <v>0</v>
      </c>
      <c r="P19">
        <v>2</v>
      </c>
      <c r="S19">
        <v>970</v>
      </c>
      <c r="T19">
        <v>679</v>
      </c>
      <c r="U19">
        <v>291</v>
      </c>
      <c r="V19">
        <v>237</v>
      </c>
      <c r="W19">
        <v>1</v>
      </c>
      <c r="X19">
        <v>8</v>
      </c>
      <c r="Y19">
        <v>2</v>
      </c>
      <c r="Z19">
        <v>17</v>
      </c>
      <c r="AA19">
        <v>0</v>
      </c>
      <c r="AB19">
        <v>0</v>
      </c>
      <c r="AC19">
        <v>0</v>
      </c>
      <c r="AD19">
        <v>7</v>
      </c>
      <c r="AE19">
        <v>9</v>
      </c>
      <c r="AF19">
        <v>10</v>
      </c>
      <c r="AG19" s="4">
        <v>0.7</v>
      </c>
      <c r="AI19">
        <v>289</v>
      </c>
      <c r="AJ19">
        <v>169</v>
      </c>
      <c r="AK19">
        <v>46</v>
      </c>
      <c r="AL19">
        <v>31</v>
      </c>
      <c r="AM19">
        <v>535</v>
      </c>
      <c r="AN19">
        <f>AN18+L19</f>
        <v>342</v>
      </c>
      <c r="AO19">
        <f>AO18+M19</f>
        <v>92</v>
      </c>
      <c r="AP19">
        <f>AP18+N19</f>
        <v>211</v>
      </c>
      <c r="AQ19">
        <f>AQ18+O19</f>
        <v>19</v>
      </c>
      <c r="AR19">
        <f>AR18+P19</f>
        <v>20</v>
      </c>
      <c r="AT19">
        <f>T19-AM19</f>
        <v>144</v>
      </c>
      <c r="AV19">
        <v>2723</v>
      </c>
      <c r="AX19">
        <v>1901</v>
      </c>
      <c r="AY19" s="5">
        <v>785241.97035000008</v>
      </c>
      <c r="AZ19" s="5">
        <f t="shared" si="1"/>
        <v>413.06784342451346</v>
      </c>
      <c r="BA19" s="4">
        <v>0.69812706573632022</v>
      </c>
      <c r="BC19">
        <v>821</v>
      </c>
      <c r="BD19" s="5">
        <v>20164.76355</v>
      </c>
      <c r="BE19" s="5">
        <f t="shared" si="2"/>
        <v>24.561222350791716</v>
      </c>
      <c r="BF19" s="4">
        <v>0.30150569225119356</v>
      </c>
      <c r="BG19" s="4"/>
      <c r="BH19">
        <v>1</v>
      </c>
      <c r="BI19">
        <f t="shared" si="3"/>
        <v>3.6724201248622841E-4</v>
      </c>
      <c r="BK19">
        <v>2722</v>
      </c>
      <c r="BL19">
        <v>291</v>
      </c>
      <c r="BM19">
        <v>2161</v>
      </c>
      <c r="BN19">
        <f t="shared" si="4"/>
        <v>254</v>
      </c>
      <c r="BO19">
        <v>180</v>
      </c>
      <c r="BP19">
        <v>74</v>
      </c>
      <c r="BQ19">
        <v>0</v>
      </c>
      <c r="BR19">
        <v>10</v>
      </c>
      <c r="BS19">
        <v>6</v>
      </c>
      <c r="BT19">
        <v>0</v>
      </c>
      <c r="BU19" s="15">
        <v>785241.97034999996</v>
      </c>
      <c r="BV19">
        <v>97732.863500000007</v>
      </c>
      <c r="BW19">
        <v>670578.34178999998</v>
      </c>
      <c r="BX19">
        <f t="shared" si="5"/>
        <v>10871.19248</v>
      </c>
      <c r="BY19">
        <v>10544.827449999999</v>
      </c>
      <c r="BZ19">
        <v>326.36503000000005</v>
      </c>
      <c r="CA19">
        <v>0</v>
      </c>
      <c r="CB19">
        <v>281.86959000000002</v>
      </c>
      <c r="CC19">
        <v>5777.7029899999998</v>
      </c>
      <c r="CD19">
        <v>0</v>
      </c>
      <c r="CE19">
        <v>20164.76355</v>
      </c>
      <c r="CF19">
        <v>8745.3772100000006</v>
      </c>
      <c r="CG19">
        <v>9919.8377799999998</v>
      </c>
      <c r="CH19">
        <f t="shared" si="6"/>
        <v>1467.2598600000001</v>
      </c>
      <c r="CI19">
        <v>149.57238000000001</v>
      </c>
      <c r="CJ19">
        <v>1317.6874800000001</v>
      </c>
      <c r="CK19">
        <v>0</v>
      </c>
      <c r="CL19">
        <v>0</v>
      </c>
      <c r="CM19">
        <v>0</v>
      </c>
      <c r="CN19">
        <v>32.288699999999999</v>
      </c>
      <c r="CO19">
        <v>1</v>
      </c>
      <c r="CQ19">
        <v>1</v>
      </c>
      <c r="CR19">
        <v>1</v>
      </c>
      <c r="CS19">
        <f t="shared" si="7"/>
        <v>1</v>
      </c>
      <c r="CU19">
        <v>0</v>
      </c>
      <c r="CV19">
        <v>0</v>
      </c>
      <c r="CX19">
        <v>0</v>
      </c>
      <c r="CY19">
        <v>0</v>
      </c>
      <c r="DA19">
        <f>DB19+DQ19</f>
        <v>730.0182476</v>
      </c>
      <c r="DB19">
        <v>57.412630000000007</v>
      </c>
      <c r="DC19">
        <f t="shared" si="8"/>
        <v>41.052630000000008</v>
      </c>
      <c r="DD19">
        <v>0</v>
      </c>
      <c r="DE19">
        <v>0.66015000000000001</v>
      </c>
      <c r="DF19">
        <f t="shared" si="9"/>
        <v>27.232480000000002</v>
      </c>
      <c r="DG19">
        <v>12.759450000000001</v>
      </c>
      <c r="DH19">
        <v>14.473030000000001</v>
      </c>
      <c r="DI19">
        <v>13.16</v>
      </c>
      <c r="DJ19">
        <f t="shared" si="10"/>
        <v>0</v>
      </c>
      <c r="DK19">
        <v>0</v>
      </c>
      <c r="DL19">
        <f t="shared" si="11"/>
        <v>16.36</v>
      </c>
      <c r="DM19">
        <v>16.36</v>
      </c>
      <c r="DN19">
        <f t="shared" si="12"/>
        <v>0</v>
      </c>
      <c r="DO19">
        <v>0</v>
      </c>
      <c r="DP19">
        <v>8161.6</v>
      </c>
      <c r="DQ19">
        <f>DP19*DR19/1000</f>
        <v>672.60561759999996</v>
      </c>
      <c r="DR19">
        <v>82.411000000000001</v>
      </c>
      <c r="DS19">
        <f>SUM(DU19:DW19)</f>
        <v>750</v>
      </c>
      <c r="DT19">
        <v>260</v>
      </c>
      <c r="DU19">
        <v>300</v>
      </c>
      <c r="DV19">
        <v>300</v>
      </c>
      <c r="DW19">
        <v>150</v>
      </c>
      <c r="DX19">
        <f t="shared" si="13"/>
        <v>7071.6</v>
      </c>
      <c r="DY19">
        <v>0</v>
      </c>
      <c r="DZ19">
        <v>5.0999999999999996</v>
      </c>
      <c r="EA19">
        <f t="shared" si="14"/>
        <v>6746.5</v>
      </c>
      <c r="EB19">
        <v>219.15</v>
      </c>
      <c r="EC19">
        <v>6527.35</v>
      </c>
      <c r="ED19">
        <v>320</v>
      </c>
      <c r="EE19">
        <f t="shared" si="15"/>
        <v>0</v>
      </c>
      <c r="EF19">
        <v>0</v>
      </c>
      <c r="EG19">
        <f t="shared" si="16"/>
        <v>80</v>
      </c>
      <c r="EH19">
        <v>80</v>
      </c>
      <c r="EI19">
        <f t="shared" si="17"/>
        <v>0</v>
      </c>
      <c r="EJ19">
        <v>0</v>
      </c>
      <c r="EK19">
        <v>0</v>
      </c>
      <c r="EM19" s="2">
        <f>50*M19/2+P19*100/2+O19*150/2+N19*20/2</f>
        <v>265</v>
      </c>
      <c r="EN19">
        <f>EM19*DR19/1000</f>
        <v>21.838915</v>
      </c>
      <c r="EO19" s="2">
        <f>50*M19/2</f>
        <v>75</v>
      </c>
      <c r="EP19" s="2">
        <f>N19*20/2</f>
        <v>90</v>
      </c>
      <c r="EQ19" s="2">
        <f>O19*150/2</f>
        <v>0</v>
      </c>
      <c r="ER19" s="2">
        <f>P19*100/2</f>
        <v>100</v>
      </c>
      <c r="ES19" s="2"/>
      <c r="ET19">
        <v>951</v>
      </c>
      <c r="EU19">
        <v>557</v>
      </c>
      <c r="EV19">
        <v>545</v>
      </c>
    </row>
    <row r="20" spans="1:152" x14ac:dyDescent="0.3">
      <c r="A20" s="3">
        <v>43555</v>
      </c>
      <c r="D20">
        <v>49</v>
      </c>
      <c r="E20">
        <v>50</v>
      </c>
      <c r="G20">
        <v>33</v>
      </c>
      <c r="H20">
        <v>0</v>
      </c>
      <c r="I20">
        <v>6</v>
      </c>
      <c r="J20">
        <v>2</v>
      </c>
      <c r="K20">
        <f t="shared" si="0"/>
        <v>41</v>
      </c>
      <c r="L20">
        <v>26</v>
      </c>
      <c r="M20">
        <v>4</v>
      </c>
      <c r="N20">
        <v>20</v>
      </c>
      <c r="O20">
        <v>2</v>
      </c>
      <c r="P20">
        <v>0</v>
      </c>
      <c r="S20">
        <v>1012</v>
      </c>
      <c r="T20">
        <v>719</v>
      </c>
      <c r="U20">
        <v>293</v>
      </c>
      <c r="V20">
        <v>237</v>
      </c>
      <c r="W20">
        <v>1</v>
      </c>
      <c r="X20">
        <v>6</v>
      </c>
      <c r="Y20">
        <v>3</v>
      </c>
      <c r="Z20">
        <v>18</v>
      </c>
      <c r="AA20">
        <v>0</v>
      </c>
      <c r="AB20">
        <v>1</v>
      </c>
      <c r="AC20">
        <v>0</v>
      </c>
      <c r="AD20">
        <v>7</v>
      </c>
      <c r="AE20">
        <v>9</v>
      </c>
      <c r="AF20">
        <v>11</v>
      </c>
      <c r="AG20" s="4">
        <v>0.71047430830039526</v>
      </c>
      <c r="AI20">
        <v>322</v>
      </c>
      <c r="AJ20">
        <v>175</v>
      </c>
      <c r="AK20">
        <v>46</v>
      </c>
      <c r="AL20">
        <v>33</v>
      </c>
      <c r="AM20">
        <v>576</v>
      </c>
      <c r="AN20">
        <f>AN19+L20</f>
        <v>368</v>
      </c>
      <c r="AO20">
        <f>AO19+M20</f>
        <v>96</v>
      </c>
      <c r="AP20">
        <f>AP19+N20</f>
        <v>231</v>
      </c>
      <c r="AQ20">
        <f>AQ19+O20</f>
        <v>21</v>
      </c>
      <c r="AR20">
        <f>AR19+P20</f>
        <v>20</v>
      </c>
      <c r="AT20">
        <f>T20-AM20</f>
        <v>143</v>
      </c>
      <c r="AV20">
        <v>3300</v>
      </c>
      <c r="AX20">
        <v>2266</v>
      </c>
      <c r="AY20" s="5">
        <v>948017.15226999996</v>
      </c>
      <c r="AZ20" s="5">
        <f t="shared" si="1"/>
        <v>418.36591009267431</v>
      </c>
      <c r="BA20" s="4">
        <v>0.68666666666666665</v>
      </c>
      <c r="BC20">
        <v>1031</v>
      </c>
      <c r="BD20" s="5">
        <v>36642.405279999999</v>
      </c>
      <c r="BE20" s="5">
        <f t="shared" si="2"/>
        <v>35.540645276430652</v>
      </c>
      <c r="BF20" s="4">
        <v>0.31242424242424244</v>
      </c>
      <c r="BG20" s="4"/>
      <c r="BH20">
        <v>3</v>
      </c>
      <c r="BI20">
        <f t="shared" si="3"/>
        <v>9.0909090909090909E-4</v>
      </c>
      <c r="BK20">
        <v>3297</v>
      </c>
      <c r="BL20">
        <v>441</v>
      </c>
      <c r="BM20">
        <v>2507</v>
      </c>
      <c r="BN20">
        <f t="shared" si="4"/>
        <v>339</v>
      </c>
      <c r="BO20">
        <v>249</v>
      </c>
      <c r="BP20">
        <v>90</v>
      </c>
      <c r="BQ20">
        <v>0</v>
      </c>
      <c r="BR20">
        <v>3</v>
      </c>
      <c r="BS20">
        <v>7</v>
      </c>
      <c r="BT20">
        <v>0</v>
      </c>
      <c r="BU20" s="15">
        <v>948017.15226999985</v>
      </c>
      <c r="BV20">
        <v>109462.14916</v>
      </c>
      <c r="BW20">
        <v>808819.13328999991</v>
      </c>
      <c r="BX20">
        <f t="shared" si="5"/>
        <v>22908.119859999999</v>
      </c>
      <c r="BY20">
        <v>18785.199649999999</v>
      </c>
      <c r="BZ20">
        <v>4122.9202100000002</v>
      </c>
      <c r="CA20">
        <v>0</v>
      </c>
      <c r="CB20">
        <v>80.294759999999997</v>
      </c>
      <c r="CC20">
        <v>6747.4552000000003</v>
      </c>
      <c r="CD20">
        <v>0</v>
      </c>
      <c r="CE20">
        <v>36642.405279999999</v>
      </c>
      <c r="CF20">
        <v>18336.40177</v>
      </c>
      <c r="CG20">
        <v>16393.522079999999</v>
      </c>
      <c r="CH20">
        <f t="shared" si="6"/>
        <v>1889.9397899999999</v>
      </c>
      <c r="CI20">
        <v>690.88688000000002</v>
      </c>
      <c r="CJ20">
        <v>1199.0529099999999</v>
      </c>
      <c r="CK20">
        <v>0</v>
      </c>
      <c r="CL20">
        <v>0</v>
      </c>
      <c r="CM20">
        <v>0</v>
      </c>
      <c r="CN20">
        <v>22.541640000000001</v>
      </c>
      <c r="CO20">
        <v>3</v>
      </c>
      <c r="CQ20">
        <v>3</v>
      </c>
      <c r="CR20">
        <v>3</v>
      </c>
      <c r="CS20">
        <f t="shared" si="7"/>
        <v>1</v>
      </c>
      <c r="CU20">
        <v>0</v>
      </c>
      <c r="CV20">
        <v>0</v>
      </c>
      <c r="CX20">
        <v>0</v>
      </c>
      <c r="CY20">
        <v>0</v>
      </c>
      <c r="DA20">
        <f>DB20+DQ20</f>
        <v>837.54766588199982</v>
      </c>
      <c r="DB20">
        <v>81.110410000000002</v>
      </c>
      <c r="DC20">
        <f t="shared" si="8"/>
        <v>71.330410000000001</v>
      </c>
      <c r="DD20">
        <v>0.222</v>
      </c>
      <c r="DE20">
        <v>1.3026</v>
      </c>
      <c r="DF20">
        <f t="shared" si="9"/>
        <v>56.725809999999996</v>
      </c>
      <c r="DG20">
        <v>16.5</v>
      </c>
      <c r="DH20">
        <v>40.225809999999996</v>
      </c>
      <c r="DI20">
        <v>13.08</v>
      </c>
      <c r="DJ20">
        <f t="shared" si="10"/>
        <v>0</v>
      </c>
      <c r="DK20">
        <v>0</v>
      </c>
      <c r="DL20">
        <f t="shared" si="11"/>
        <v>9.7799999999999994</v>
      </c>
      <c r="DM20">
        <v>9.7799999999999994</v>
      </c>
      <c r="DN20">
        <f t="shared" si="12"/>
        <v>0</v>
      </c>
      <c r="DO20">
        <v>0</v>
      </c>
      <c r="DP20">
        <v>9180.7099999999991</v>
      </c>
      <c r="DQ20">
        <f>DP20*DR20/1000</f>
        <v>756.43725588199982</v>
      </c>
      <c r="DR20">
        <v>82.394199999999998</v>
      </c>
      <c r="DS20">
        <f>SUM(DU20:DW20)</f>
        <v>600</v>
      </c>
      <c r="DT20">
        <v>660</v>
      </c>
      <c r="DU20">
        <v>300</v>
      </c>
      <c r="DV20">
        <v>0</v>
      </c>
      <c r="DW20">
        <v>300</v>
      </c>
      <c r="DX20">
        <f t="shared" si="13"/>
        <v>7600.71</v>
      </c>
      <c r="DY20">
        <v>0</v>
      </c>
      <c r="DZ20">
        <v>4.8</v>
      </c>
      <c r="EA20">
        <f t="shared" si="14"/>
        <v>7275.91</v>
      </c>
      <c r="EB20">
        <v>326.7</v>
      </c>
      <c r="EC20">
        <v>6949.21</v>
      </c>
      <c r="ED20">
        <v>320</v>
      </c>
      <c r="EE20">
        <f t="shared" si="15"/>
        <v>0</v>
      </c>
      <c r="EF20">
        <v>0</v>
      </c>
      <c r="EG20">
        <f t="shared" si="16"/>
        <v>320</v>
      </c>
      <c r="EH20">
        <v>320</v>
      </c>
      <c r="EI20">
        <f t="shared" si="17"/>
        <v>0</v>
      </c>
      <c r="EJ20">
        <v>0</v>
      </c>
      <c r="EK20">
        <v>0</v>
      </c>
      <c r="EM20" s="2">
        <f>50*M20/2+P20*100/2+O20*150/2+N20*20/2</f>
        <v>450</v>
      </c>
      <c r="EN20">
        <f>EM20*DR20/1000</f>
        <v>37.077390000000001</v>
      </c>
      <c r="EO20" s="2">
        <f>50*M20/2</f>
        <v>100</v>
      </c>
      <c r="EP20" s="2">
        <f>N20*20/2</f>
        <v>200</v>
      </c>
      <c r="EQ20" s="2">
        <f>O20*150/2</f>
        <v>150</v>
      </c>
      <c r="ER20" s="2">
        <f>P20*100/2</f>
        <v>0</v>
      </c>
      <c r="ES20" s="2"/>
      <c r="ET20">
        <v>1025</v>
      </c>
      <c r="EU20">
        <v>573</v>
      </c>
      <c r="EV20">
        <v>582</v>
      </c>
    </row>
    <row r="21" spans="1:152" x14ac:dyDescent="0.3">
      <c r="A21" s="3">
        <v>43585</v>
      </c>
      <c r="D21">
        <v>65</v>
      </c>
      <c r="E21">
        <v>32</v>
      </c>
      <c r="G21">
        <v>29</v>
      </c>
      <c r="H21">
        <v>1</v>
      </c>
      <c r="I21">
        <v>5</v>
      </c>
      <c r="J21">
        <v>0</v>
      </c>
      <c r="K21">
        <f t="shared" si="0"/>
        <v>35</v>
      </c>
      <c r="L21">
        <v>24</v>
      </c>
      <c r="M21">
        <v>2</v>
      </c>
      <c r="N21">
        <v>21</v>
      </c>
      <c r="O21">
        <v>0</v>
      </c>
      <c r="P21">
        <v>1</v>
      </c>
      <c r="S21">
        <v>1065</v>
      </c>
      <c r="T21">
        <v>760</v>
      </c>
      <c r="U21">
        <v>305</v>
      </c>
      <c r="V21">
        <v>251</v>
      </c>
      <c r="W21">
        <v>1</v>
      </c>
      <c r="X21">
        <v>8</v>
      </c>
      <c r="Y21">
        <v>2</v>
      </c>
      <c r="Z21">
        <v>15</v>
      </c>
      <c r="AA21">
        <v>0</v>
      </c>
      <c r="AB21">
        <v>0</v>
      </c>
      <c r="AC21">
        <v>0</v>
      </c>
      <c r="AD21">
        <v>7</v>
      </c>
      <c r="AE21">
        <v>10</v>
      </c>
      <c r="AF21">
        <v>11</v>
      </c>
      <c r="AG21" s="4">
        <v>0.71361502347417838</v>
      </c>
      <c r="AI21">
        <v>351</v>
      </c>
      <c r="AJ21">
        <v>180</v>
      </c>
      <c r="AK21">
        <v>47</v>
      </c>
      <c r="AL21">
        <v>33</v>
      </c>
      <c r="AM21">
        <v>611</v>
      </c>
      <c r="AN21">
        <f>AN20+L21</f>
        <v>392</v>
      </c>
      <c r="AO21">
        <f>AO20+M21</f>
        <v>98</v>
      </c>
      <c r="AP21">
        <f>AP20+N21</f>
        <v>252</v>
      </c>
      <c r="AQ21">
        <f>AQ20+O21</f>
        <v>21</v>
      </c>
      <c r="AR21">
        <f>AR20+P21</f>
        <v>21</v>
      </c>
      <c r="AT21">
        <f>T21-AM21</f>
        <v>149</v>
      </c>
      <c r="AV21">
        <v>3605</v>
      </c>
      <c r="AX21">
        <v>2525</v>
      </c>
      <c r="AY21" s="5">
        <v>880670.95444</v>
      </c>
      <c r="AZ21" s="5">
        <f t="shared" si="1"/>
        <v>348.78057601584158</v>
      </c>
      <c r="BA21" s="4">
        <v>0.70041608876560335</v>
      </c>
      <c r="BC21">
        <v>1074</v>
      </c>
      <c r="BD21" s="5">
        <v>30359.710520000001</v>
      </c>
      <c r="BE21" s="5">
        <f t="shared" si="2"/>
        <v>28.267886890130356</v>
      </c>
      <c r="BF21" s="4">
        <v>0.29791955617198335</v>
      </c>
      <c r="BG21" s="4"/>
      <c r="BH21">
        <v>6</v>
      </c>
      <c r="BI21">
        <f t="shared" si="3"/>
        <v>1.6643550624133149E-3</v>
      </c>
      <c r="BK21">
        <v>3599</v>
      </c>
      <c r="BL21">
        <v>593</v>
      </c>
      <c r="BM21">
        <v>2436</v>
      </c>
      <c r="BN21">
        <f t="shared" si="4"/>
        <v>562</v>
      </c>
      <c r="BO21">
        <v>471</v>
      </c>
      <c r="BP21">
        <v>91</v>
      </c>
      <c r="BQ21">
        <v>0</v>
      </c>
      <c r="BR21">
        <v>1</v>
      </c>
      <c r="BS21">
        <v>7</v>
      </c>
      <c r="BT21">
        <v>0</v>
      </c>
      <c r="BU21" s="15">
        <v>880670.95444000023</v>
      </c>
      <c r="BV21">
        <v>115056.78162000001</v>
      </c>
      <c r="BW21">
        <v>661445.96859000006</v>
      </c>
      <c r="BX21">
        <f t="shared" si="5"/>
        <v>99022.509129999991</v>
      </c>
      <c r="BY21">
        <v>96663.855849999993</v>
      </c>
      <c r="BZ21">
        <v>2358.65328</v>
      </c>
      <c r="CA21">
        <v>0</v>
      </c>
      <c r="CB21">
        <v>33.516069999999999</v>
      </c>
      <c r="CC21">
        <v>5112.1790300000002</v>
      </c>
      <c r="CD21">
        <v>0</v>
      </c>
      <c r="CE21">
        <v>30359.710520000001</v>
      </c>
      <c r="CF21">
        <v>13743.91374</v>
      </c>
      <c r="CG21">
        <v>14196.7263</v>
      </c>
      <c r="CH21">
        <f t="shared" si="6"/>
        <v>2386.7817800000003</v>
      </c>
      <c r="CI21">
        <v>944.55974000000003</v>
      </c>
      <c r="CJ21">
        <v>1442.2220400000001</v>
      </c>
      <c r="CK21">
        <v>0</v>
      </c>
      <c r="CL21">
        <v>0</v>
      </c>
      <c r="CM21">
        <v>0</v>
      </c>
      <c r="CN21">
        <v>32.288699999999999</v>
      </c>
      <c r="CO21">
        <v>6</v>
      </c>
      <c r="CQ21">
        <v>6</v>
      </c>
      <c r="CR21">
        <v>6</v>
      </c>
      <c r="CS21">
        <f t="shared" si="7"/>
        <v>1</v>
      </c>
      <c r="CU21">
        <v>0</v>
      </c>
      <c r="CV21">
        <v>0</v>
      </c>
      <c r="CX21">
        <v>0</v>
      </c>
      <c r="CY21">
        <v>0</v>
      </c>
      <c r="DA21">
        <f>DB21+DQ21</f>
        <v>902.30906059100005</v>
      </c>
      <c r="DB21">
        <v>108.63142999999998</v>
      </c>
      <c r="DC21">
        <f t="shared" si="8"/>
        <v>88.391429999999986</v>
      </c>
      <c r="DD21">
        <v>0.71895000000000009</v>
      </c>
      <c r="DE21">
        <v>1.2882</v>
      </c>
      <c r="DF21">
        <f t="shared" si="9"/>
        <v>65.984279999999998</v>
      </c>
      <c r="DG21">
        <v>38.06</v>
      </c>
      <c r="DH21">
        <v>27.92428</v>
      </c>
      <c r="DI21">
        <v>20.399999999999999</v>
      </c>
      <c r="DJ21">
        <f t="shared" si="10"/>
        <v>0</v>
      </c>
      <c r="DK21">
        <v>0</v>
      </c>
      <c r="DL21">
        <f t="shared" si="11"/>
        <v>20.239999999999998</v>
      </c>
      <c r="DM21">
        <v>20.239999999999998</v>
      </c>
      <c r="DN21">
        <f t="shared" si="12"/>
        <v>0</v>
      </c>
      <c r="DO21">
        <v>0</v>
      </c>
      <c r="DP21">
        <v>9424.41</v>
      </c>
      <c r="DQ21">
        <f>DP21*DR21/1000</f>
        <v>793.67763059100002</v>
      </c>
      <c r="DR21">
        <v>84.215100000000007</v>
      </c>
      <c r="DS21">
        <f>SUM(DU21:DW21)</f>
        <v>350</v>
      </c>
      <c r="DT21">
        <v>580</v>
      </c>
      <c r="DU21">
        <v>250</v>
      </c>
      <c r="DV21">
        <v>100</v>
      </c>
      <c r="DW21">
        <v>0</v>
      </c>
      <c r="DX21">
        <f t="shared" si="13"/>
        <v>8334.41</v>
      </c>
      <c r="DY21">
        <v>0.3</v>
      </c>
      <c r="DZ21">
        <v>2.4</v>
      </c>
      <c r="EA21">
        <f t="shared" si="14"/>
        <v>8011.71</v>
      </c>
      <c r="EB21">
        <v>412.5</v>
      </c>
      <c r="EC21">
        <v>7599.21</v>
      </c>
      <c r="ED21">
        <v>320</v>
      </c>
      <c r="EE21">
        <f t="shared" si="15"/>
        <v>0</v>
      </c>
      <c r="EF21">
        <v>0</v>
      </c>
      <c r="EG21">
        <f t="shared" si="16"/>
        <v>160</v>
      </c>
      <c r="EH21">
        <v>160</v>
      </c>
      <c r="EI21">
        <f t="shared" si="17"/>
        <v>0</v>
      </c>
      <c r="EJ21">
        <v>0</v>
      </c>
      <c r="EK21">
        <v>0</v>
      </c>
      <c r="EM21" s="2">
        <f>50*M21/2+P21*100/2+O21*150/2+N21*20/2</f>
        <v>310</v>
      </c>
      <c r="EN21">
        <f>EM21*DR21/1000</f>
        <v>26.106681000000002</v>
      </c>
      <c r="EO21" s="2">
        <f>50*M21/2</f>
        <v>50</v>
      </c>
      <c r="EP21" s="2">
        <f>N21*20/2</f>
        <v>210</v>
      </c>
      <c r="EQ21" s="2">
        <f>O21*150/2</f>
        <v>0</v>
      </c>
      <c r="ER21" s="2">
        <f>P21*100/2</f>
        <v>50</v>
      </c>
      <c r="ES21" s="2"/>
      <c r="ET21">
        <v>1092</v>
      </c>
      <c r="EU21">
        <v>622</v>
      </c>
      <c r="EV21">
        <v>626</v>
      </c>
    </row>
    <row r="22" spans="1:152" x14ac:dyDescent="0.3">
      <c r="A22" s="3">
        <v>43616</v>
      </c>
      <c r="D22">
        <v>69</v>
      </c>
      <c r="E22">
        <v>54</v>
      </c>
      <c r="G22">
        <v>30</v>
      </c>
      <c r="H22">
        <v>3</v>
      </c>
      <c r="I22">
        <v>10</v>
      </c>
      <c r="J22">
        <v>1</v>
      </c>
      <c r="K22">
        <f t="shared" si="0"/>
        <v>44</v>
      </c>
      <c r="L22">
        <v>31</v>
      </c>
      <c r="M22">
        <v>9</v>
      </c>
      <c r="N22">
        <v>20</v>
      </c>
      <c r="O22">
        <v>0</v>
      </c>
      <c r="P22">
        <v>2</v>
      </c>
      <c r="S22">
        <v>1119</v>
      </c>
      <c r="T22">
        <v>807</v>
      </c>
      <c r="U22">
        <v>312</v>
      </c>
      <c r="V22">
        <v>258</v>
      </c>
      <c r="W22">
        <v>2</v>
      </c>
      <c r="X22">
        <v>6</v>
      </c>
      <c r="Y22">
        <v>1</v>
      </c>
      <c r="Z22">
        <v>15</v>
      </c>
      <c r="AA22">
        <v>0</v>
      </c>
      <c r="AB22">
        <v>0</v>
      </c>
      <c r="AC22">
        <v>0</v>
      </c>
      <c r="AD22">
        <v>9</v>
      </c>
      <c r="AE22">
        <v>10</v>
      </c>
      <c r="AF22">
        <v>11</v>
      </c>
      <c r="AG22" s="4">
        <v>0.72117962466487939</v>
      </c>
      <c r="AI22">
        <v>381</v>
      </c>
      <c r="AJ22">
        <v>190</v>
      </c>
      <c r="AK22">
        <v>50</v>
      </c>
      <c r="AL22">
        <v>34</v>
      </c>
      <c r="AM22">
        <v>655</v>
      </c>
      <c r="AN22">
        <f>AN21+L22</f>
        <v>423</v>
      </c>
      <c r="AO22">
        <f>AO21+M22</f>
        <v>107</v>
      </c>
      <c r="AP22">
        <f>AP21+N22</f>
        <v>272</v>
      </c>
      <c r="AQ22">
        <f>AQ21+O22</f>
        <v>21</v>
      </c>
      <c r="AR22">
        <f>AR21+P22</f>
        <v>23</v>
      </c>
      <c r="AT22">
        <f>T22-AM22</f>
        <v>152</v>
      </c>
      <c r="AV22">
        <v>3640</v>
      </c>
      <c r="AX22">
        <v>2534</v>
      </c>
      <c r="AY22" s="5">
        <v>999820.57694000006</v>
      </c>
      <c r="AZ22" s="5">
        <f t="shared" si="1"/>
        <v>394.56218505919497</v>
      </c>
      <c r="BA22" s="4">
        <v>0.69615384615384612</v>
      </c>
      <c r="BC22">
        <v>1102</v>
      </c>
      <c r="BD22" s="5">
        <v>28180.25805</v>
      </c>
      <c r="BE22" s="5">
        <f t="shared" si="2"/>
        <v>25.571922005444648</v>
      </c>
      <c r="BF22" s="4">
        <v>0.30274725274725273</v>
      </c>
      <c r="BG22" s="4"/>
      <c r="BH22">
        <v>4</v>
      </c>
      <c r="BI22">
        <f t="shared" si="3"/>
        <v>1.0989010989010989E-3</v>
      </c>
      <c r="BK22">
        <v>3636</v>
      </c>
      <c r="BL22">
        <v>523</v>
      </c>
      <c r="BM22">
        <v>2509</v>
      </c>
      <c r="BN22">
        <f t="shared" si="4"/>
        <v>596</v>
      </c>
      <c r="BO22">
        <v>495</v>
      </c>
      <c r="BP22">
        <v>101</v>
      </c>
      <c r="BQ22">
        <v>0</v>
      </c>
      <c r="BR22">
        <v>2</v>
      </c>
      <c r="BS22">
        <v>6</v>
      </c>
      <c r="BT22">
        <v>0</v>
      </c>
      <c r="BU22" s="15">
        <v>999820.57693999994</v>
      </c>
      <c r="BV22">
        <v>161485.08300000001</v>
      </c>
      <c r="BW22">
        <v>697929.70054999995</v>
      </c>
      <c r="BX22">
        <f t="shared" si="5"/>
        <v>135524.20533</v>
      </c>
      <c r="BY22">
        <v>127743.67531999999</v>
      </c>
      <c r="BZ22">
        <v>7780.5300099999995</v>
      </c>
      <c r="CA22">
        <v>0</v>
      </c>
      <c r="CB22">
        <v>151.8717</v>
      </c>
      <c r="CC22">
        <v>4729.7163600000003</v>
      </c>
      <c r="CD22">
        <v>0</v>
      </c>
      <c r="CE22">
        <v>28180.25805</v>
      </c>
      <c r="CF22">
        <v>11702.377410000001</v>
      </c>
      <c r="CG22">
        <v>14335.524820000001</v>
      </c>
      <c r="CH22">
        <f t="shared" si="6"/>
        <v>2110.0671199999997</v>
      </c>
      <c r="CI22">
        <v>215.43164999999999</v>
      </c>
      <c r="CJ22">
        <v>1894.6354699999999</v>
      </c>
      <c r="CK22">
        <v>0</v>
      </c>
      <c r="CL22">
        <v>0</v>
      </c>
      <c r="CM22">
        <v>0</v>
      </c>
      <c r="CN22">
        <v>32.288699999999999</v>
      </c>
      <c r="CO22">
        <v>4</v>
      </c>
      <c r="CQ22">
        <v>4</v>
      </c>
      <c r="CR22">
        <v>4</v>
      </c>
      <c r="CS22">
        <f t="shared" si="7"/>
        <v>1</v>
      </c>
      <c r="CU22">
        <v>0</v>
      </c>
      <c r="CV22">
        <v>0</v>
      </c>
      <c r="CX22">
        <v>0</v>
      </c>
      <c r="CY22">
        <v>0</v>
      </c>
      <c r="DA22">
        <f>DB22+DQ22</f>
        <v>1167.495541069</v>
      </c>
      <c r="DB22">
        <v>168.28336000000002</v>
      </c>
      <c r="DC22">
        <f t="shared" si="8"/>
        <v>132.15336000000002</v>
      </c>
      <c r="DD22">
        <v>0.10979999999999999</v>
      </c>
      <c r="DE22">
        <v>0.93659999999999999</v>
      </c>
      <c r="DF22">
        <f t="shared" si="9"/>
        <v>116.58696</v>
      </c>
      <c r="DG22">
        <v>42.16245</v>
      </c>
      <c r="DH22">
        <v>74.424509999999998</v>
      </c>
      <c r="DI22">
        <v>14.52</v>
      </c>
      <c r="DJ22">
        <f t="shared" si="10"/>
        <v>0</v>
      </c>
      <c r="DK22">
        <v>0</v>
      </c>
      <c r="DL22">
        <f t="shared" si="11"/>
        <v>36.130000000000003</v>
      </c>
      <c r="DM22">
        <v>36.130000000000003</v>
      </c>
      <c r="DN22">
        <f t="shared" si="12"/>
        <v>0</v>
      </c>
      <c r="DO22">
        <v>0</v>
      </c>
      <c r="DP22">
        <v>11239.769999999999</v>
      </c>
      <c r="DQ22">
        <f>DP22*DR22/1000</f>
        <v>999.21218106899983</v>
      </c>
      <c r="DR22">
        <v>88.899699999999996</v>
      </c>
      <c r="DS22">
        <f>SUM(DU22:DW22)</f>
        <v>950</v>
      </c>
      <c r="DT22">
        <v>600</v>
      </c>
      <c r="DU22">
        <v>500</v>
      </c>
      <c r="DV22">
        <v>300</v>
      </c>
      <c r="DW22">
        <v>150</v>
      </c>
      <c r="DX22">
        <f t="shared" si="13"/>
        <v>9369.7699999999986</v>
      </c>
      <c r="DY22">
        <v>1.2</v>
      </c>
      <c r="DZ22">
        <v>2.1</v>
      </c>
      <c r="EA22">
        <f t="shared" si="14"/>
        <v>9046.4699999999993</v>
      </c>
      <c r="EB22">
        <v>379.5</v>
      </c>
      <c r="EC22">
        <v>8666.9699999999993</v>
      </c>
      <c r="ED22">
        <v>320</v>
      </c>
      <c r="EE22">
        <f t="shared" si="15"/>
        <v>0</v>
      </c>
      <c r="EF22">
        <v>0</v>
      </c>
      <c r="EG22">
        <f t="shared" si="16"/>
        <v>320</v>
      </c>
      <c r="EH22">
        <v>320</v>
      </c>
      <c r="EI22">
        <f t="shared" si="17"/>
        <v>0</v>
      </c>
      <c r="EJ22">
        <v>0</v>
      </c>
      <c r="EK22">
        <v>0</v>
      </c>
      <c r="EM22" s="2">
        <f>50*M22/2+P22*100/2+O22*150/2+N22*20/2</f>
        <v>525</v>
      </c>
      <c r="EN22">
        <f>EM22*DR22/1000</f>
        <v>46.672342499999999</v>
      </c>
      <c r="EO22" s="2">
        <f>50*M22/2</f>
        <v>225</v>
      </c>
      <c r="EP22" s="2">
        <f>N22*20/2</f>
        <v>200</v>
      </c>
      <c r="EQ22" s="2">
        <f>O22*150/2</f>
        <v>0</v>
      </c>
      <c r="ER22" s="2">
        <f>P22*100/2</f>
        <v>100</v>
      </c>
      <c r="ES22" s="2"/>
      <c r="ET22">
        <v>1166</v>
      </c>
      <c r="EU22">
        <v>632</v>
      </c>
      <c r="EV22">
        <v>660</v>
      </c>
    </row>
    <row r="23" spans="1:152" x14ac:dyDescent="0.3">
      <c r="A23" s="3">
        <v>43646</v>
      </c>
      <c r="D23">
        <v>39</v>
      </c>
      <c r="E23">
        <v>33</v>
      </c>
      <c r="G23">
        <v>27</v>
      </c>
      <c r="H23">
        <v>1</v>
      </c>
      <c r="I23">
        <v>5</v>
      </c>
      <c r="J23">
        <v>1</v>
      </c>
      <c r="K23">
        <f t="shared" si="0"/>
        <v>34</v>
      </c>
      <c r="L23">
        <v>24</v>
      </c>
      <c r="M23">
        <v>3</v>
      </c>
      <c r="N23">
        <v>20</v>
      </c>
      <c r="O23">
        <v>1</v>
      </c>
      <c r="P23">
        <v>0</v>
      </c>
      <c r="S23">
        <v>1153</v>
      </c>
      <c r="T23">
        <v>826</v>
      </c>
      <c r="U23">
        <v>327</v>
      </c>
      <c r="V23">
        <v>270</v>
      </c>
      <c r="W23">
        <v>3</v>
      </c>
      <c r="X23">
        <v>10</v>
      </c>
      <c r="Y23">
        <v>0</v>
      </c>
      <c r="Z23">
        <v>14</v>
      </c>
      <c r="AA23">
        <v>0</v>
      </c>
      <c r="AB23">
        <v>0</v>
      </c>
      <c r="AC23">
        <v>0</v>
      </c>
      <c r="AD23">
        <v>9</v>
      </c>
      <c r="AE23">
        <v>9</v>
      </c>
      <c r="AF23">
        <v>12</v>
      </c>
      <c r="AG23" s="4">
        <v>0.71639202081526454</v>
      </c>
      <c r="AI23">
        <v>408</v>
      </c>
      <c r="AJ23">
        <v>195</v>
      </c>
      <c r="AK23">
        <v>51</v>
      </c>
      <c r="AL23">
        <v>35</v>
      </c>
      <c r="AM23">
        <v>689</v>
      </c>
      <c r="AN23">
        <f>AN22+L23</f>
        <v>447</v>
      </c>
      <c r="AO23">
        <f>AO22+M23</f>
        <v>110</v>
      </c>
      <c r="AP23">
        <f>AP22+N23</f>
        <v>292</v>
      </c>
      <c r="AQ23">
        <f>AQ22+O23</f>
        <v>22</v>
      </c>
      <c r="AR23">
        <f>AR22+P23</f>
        <v>23</v>
      </c>
      <c r="AT23">
        <f>T23-AM23</f>
        <v>137</v>
      </c>
      <c r="AV23">
        <v>3054</v>
      </c>
      <c r="AX23">
        <v>1985</v>
      </c>
      <c r="AY23" s="5">
        <v>587291.44386</v>
      </c>
      <c r="AZ23" s="5">
        <f t="shared" si="1"/>
        <v>295.86470723425691</v>
      </c>
      <c r="BA23" s="4">
        <v>0.64996725605762928</v>
      </c>
      <c r="BC23">
        <v>1064</v>
      </c>
      <c r="BD23" s="5">
        <v>18339.66849</v>
      </c>
      <c r="BE23" s="5">
        <f t="shared" si="2"/>
        <v>17.236530535714287</v>
      </c>
      <c r="BF23" s="4">
        <v>0.34839554682383761</v>
      </c>
      <c r="BG23" s="4"/>
      <c r="BH23">
        <v>5</v>
      </c>
      <c r="BI23">
        <f t="shared" si="3"/>
        <v>1.6371971185330713E-3</v>
      </c>
      <c r="BK23">
        <v>3049</v>
      </c>
      <c r="BL23">
        <v>294</v>
      </c>
      <c r="BM23">
        <v>2447</v>
      </c>
      <c r="BN23">
        <f t="shared" si="4"/>
        <v>298</v>
      </c>
      <c r="BO23">
        <v>208</v>
      </c>
      <c r="BP23">
        <v>90</v>
      </c>
      <c r="BQ23">
        <v>0</v>
      </c>
      <c r="BR23">
        <v>4</v>
      </c>
      <c r="BS23">
        <v>6</v>
      </c>
      <c r="BT23">
        <v>0</v>
      </c>
      <c r="BU23" s="15">
        <v>587291.44386000012</v>
      </c>
      <c r="BV23">
        <v>127190.03</v>
      </c>
      <c r="BW23">
        <v>436551.14986</v>
      </c>
      <c r="BX23">
        <f t="shared" si="5"/>
        <v>17507.17266</v>
      </c>
      <c r="BY23">
        <v>12071.058080000001</v>
      </c>
      <c r="BZ23">
        <v>5436.1145800000004</v>
      </c>
      <c r="CA23">
        <v>0</v>
      </c>
      <c r="CB23">
        <v>641.18828000000008</v>
      </c>
      <c r="CC23">
        <v>5401.9030599999996</v>
      </c>
      <c r="CD23">
        <v>0</v>
      </c>
      <c r="CE23">
        <v>18339.66849</v>
      </c>
      <c r="CF23">
        <v>8683.4656599999998</v>
      </c>
      <c r="CG23">
        <v>7604.8087999999998</v>
      </c>
      <c r="CH23">
        <f t="shared" si="6"/>
        <v>2019.1053300000001</v>
      </c>
      <c r="CI23">
        <v>549.96181000000001</v>
      </c>
      <c r="CJ23">
        <v>1469.1435200000001</v>
      </c>
      <c r="CK23">
        <v>0</v>
      </c>
      <c r="CL23">
        <v>0</v>
      </c>
      <c r="CM23">
        <v>0</v>
      </c>
      <c r="CN23">
        <v>32.288699999999999</v>
      </c>
      <c r="CO23">
        <v>5</v>
      </c>
      <c r="CQ23">
        <v>5</v>
      </c>
      <c r="CR23">
        <v>5</v>
      </c>
      <c r="CS23">
        <f t="shared" si="7"/>
        <v>1</v>
      </c>
      <c r="CU23">
        <v>0</v>
      </c>
      <c r="CV23">
        <v>0</v>
      </c>
      <c r="CX23">
        <v>0</v>
      </c>
      <c r="CY23">
        <v>0</v>
      </c>
      <c r="DA23">
        <f>DB23+DQ23</f>
        <v>954.08550237299994</v>
      </c>
      <c r="DB23">
        <v>111.28958</v>
      </c>
      <c r="DC23">
        <f t="shared" si="8"/>
        <v>73.729579999999999</v>
      </c>
      <c r="DD23">
        <v>0</v>
      </c>
      <c r="DE23">
        <v>0</v>
      </c>
      <c r="DF23">
        <f t="shared" si="9"/>
        <v>66.289580000000001</v>
      </c>
      <c r="DG23">
        <v>14.19</v>
      </c>
      <c r="DH23">
        <v>52.099580000000003</v>
      </c>
      <c r="DI23">
        <v>7.44</v>
      </c>
      <c r="DJ23">
        <f t="shared" si="10"/>
        <v>0</v>
      </c>
      <c r="DK23">
        <v>0</v>
      </c>
      <c r="DL23">
        <f t="shared" si="11"/>
        <v>37.56</v>
      </c>
      <c r="DM23">
        <v>37.56</v>
      </c>
      <c r="DN23">
        <f t="shared" si="12"/>
        <v>0</v>
      </c>
      <c r="DO23">
        <v>0</v>
      </c>
      <c r="DP23">
        <v>9097.43</v>
      </c>
      <c r="DQ23">
        <f>DP23*DR23/1000</f>
        <v>842.79592237299994</v>
      </c>
      <c r="DR23">
        <v>92.641099999999994</v>
      </c>
      <c r="DS23">
        <f>SUM(DU23:DW23)</f>
        <v>500</v>
      </c>
      <c r="DT23">
        <v>540</v>
      </c>
      <c r="DU23">
        <v>250</v>
      </c>
      <c r="DV23">
        <v>100</v>
      </c>
      <c r="DW23">
        <v>150</v>
      </c>
      <c r="DX23">
        <f t="shared" si="13"/>
        <v>7737.43</v>
      </c>
      <c r="DY23">
        <v>0</v>
      </c>
      <c r="DZ23">
        <v>3.3</v>
      </c>
      <c r="EA23">
        <f t="shared" si="14"/>
        <v>7694.13</v>
      </c>
      <c r="EB23">
        <v>260.7</v>
      </c>
      <c r="EC23">
        <v>7433.43</v>
      </c>
      <c r="ED23">
        <v>40</v>
      </c>
      <c r="EE23">
        <f t="shared" si="15"/>
        <v>0</v>
      </c>
      <c r="EF23">
        <v>0</v>
      </c>
      <c r="EG23">
        <f t="shared" si="16"/>
        <v>320</v>
      </c>
      <c r="EH23">
        <v>320</v>
      </c>
      <c r="EI23">
        <f t="shared" si="17"/>
        <v>0</v>
      </c>
      <c r="EJ23">
        <v>0</v>
      </c>
      <c r="EK23">
        <v>0</v>
      </c>
      <c r="EM23" s="2">
        <f>50*M23/2+P23*100/2+O23*150/2+N23*20/2</f>
        <v>350</v>
      </c>
      <c r="EN23">
        <f>EM23*DR23/1000</f>
        <v>32.424385000000001</v>
      </c>
      <c r="EO23" s="2">
        <f>50*M23/2</f>
        <v>75</v>
      </c>
      <c r="EP23" s="2">
        <f>N23*20/2</f>
        <v>200</v>
      </c>
      <c r="EQ23" s="2">
        <f>O23*150/2</f>
        <v>75</v>
      </c>
      <c r="ER23" s="2">
        <f>P23*100/2</f>
        <v>0</v>
      </c>
      <c r="ES23" s="2"/>
      <c r="ET23">
        <v>1210</v>
      </c>
      <c r="EU23">
        <v>637</v>
      </c>
      <c r="EV23">
        <v>657</v>
      </c>
    </row>
    <row r="24" spans="1:152" x14ac:dyDescent="0.3">
      <c r="A24" s="3">
        <v>43677</v>
      </c>
      <c r="D24">
        <v>59</v>
      </c>
      <c r="E24">
        <v>44</v>
      </c>
      <c r="G24">
        <v>31</v>
      </c>
      <c r="H24">
        <v>1</v>
      </c>
      <c r="I24">
        <v>7</v>
      </c>
      <c r="J24">
        <v>2</v>
      </c>
      <c r="K24">
        <f t="shared" si="0"/>
        <v>41</v>
      </c>
      <c r="L24">
        <v>33</v>
      </c>
      <c r="M24">
        <v>7</v>
      </c>
      <c r="N24">
        <v>23</v>
      </c>
      <c r="O24">
        <v>2</v>
      </c>
      <c r="P24">
        <v>1</v>
      </c>
      <c r="S24">
        <v>1204</v>
      </c>
      <c r="T24">
        <v>870</v>
      </c>
      <c r="U24">
        <v>334</v>
      </c>
      <c r="V24">
        <v>265</v>
      </c>
      <c r="W24">
        <v>3</v>
      </c>
      <c r="X24">
        <v>5</v>
      </c>
      <c r="Y24">
        <v>4</v>
      </c>
      <c r="Z24">
        <v>21</v>
      </c>
      <c r="AA24">
        <v>5</v>
      </c>
      <c r="AB24">
        <v>2</v>
      </c>
      <c r="AC24">
        <v>0</v>
      </c>
      <c r="AD24">
        <v>9</v>
      </c>
      <c r="AE24">
        <v>9</v>
      </c>
      <c r="AF24">
        <v>11</v>
      </c>
      <c r="AG24" s="4">
        <v>0.72259136212624586</v>
      </c>
      <c r="AI24">
        <v>439</v>
      </c>
      <c r="AJ24">
        <v>202</v>
      </c>
      <c r="AK24">
        <v>52</v>
      </c>
      <c r="AL24">
        <v>37</v>
      </c>
      <c r="AM24">
        <v>730</v>
      </c>
      <c r="AN24">
        <f>AN23+L24</f>
        <v>480</v>
      </c>
      <c r="AO24">
        <f>AO23+M24</f>
        <v>117</v>
      </c>
      <c r="AP24">
        <f>AP23+N24</f>
        <v>315</v>
      </c>
      <c r="AQ24">
        <f>AQ23+O24</f>
        <v>24</v>
      </c>
      <c r="AR24">
        <f>AR23+P24</f>
        <v>24</v>
      </c>
      <c r="AT24">
        <f>T24-AM24</f>
        <v>140</v>
      </c>
      <c r="AV24">
        <v>3558</v>
      </c>
      <c r="AX24">
        <v>2121</v>
      </c>
      <c r="AY24" s="5">
        <v>803604.76383000007</v>
      </c>
      <c r="AZ24" s="5">
        <f t="shared" si="1"/>
        <v>378.88013381895337</v>
      </c>
      <c r="BA24" s="4">
        <v>0.59612141652613826</v>
      </c>
      <c r="BC24">
        <v>1430</v>
      </c>
      <c r="BD24" s="5">
        <v>22094.246059999998</v>
      </c>
      <c r="BE24" s="5">
        <f t="shared" si="2"/>
        <v>15.450521720279719</v>
      </c>
      <c r="BF24" s="4">
        <v>0.40191118605958404</v>
      </c>
      <c r="BG24" s="4"/>
      <c r="BH24">
        <v>7</v>
      </c>
      <c r="BI24">
        <f t="shared" si="3"/>
        <v>1.9673974142776843E-3</v>
      </c>
      <c r="BK24">
        <v>3551</v>
      </c>
      <c r="BL24">
        <v>327</v>
      </c>
      <c r="BM24">
        <v>2849</v>
      </c>
      <c r="BN24">
        <f t="shared" si="4"/>
        <v>360</v>
      </c>
      <c r="BO24">
        <v>260</v>
      </c>
      <c r="BP24">
        <v>100</v>
      </c>
      <c r="BQ24">
        <v>0</v>
      </c>
      <c r="BR24">
        <v>8</v>
      </c>
      <c r="BS24">
        <v>7</v>
      </c>
      <c r="BT24">
        <v>0</v>
      </c>
      <c r="BU24" s="15">
        <v>803604.76383000007</v>
      </c>
      <c r="BV24">
        <v>84727.155579999991</v>
      </c>
      <c r="BW24">
        <v>674629.57544000004</v>
      </c>
      <c r="BX24">
        <f t="shared" si="5"/>
        <v>36392.123850000004</v>
      </c>
      <c r="BY24">
        <v>30501.366610000001</v>
      </c>
      <c r="BZ24">
        <v>5890.7572399999999</v>
      </c>
      <c r="CA24">
        <v>0</v>
      </c>
      <c r="CB24">
        <v>837.98756000000003</v>
      </c>
      <c r="CC24">
        <v>7017.9214000000002</v>
      </c>
      <c r="CD24">
        <v>0</v>
      </c>
      <c r="CE24">
        <v>22094.246060000001</v>
      </c>
      <c r="CF24">
        <v>10478.378050000001</v>
      </c>
      <c r="CG24">
        <v>9436.1136999999999</v>
      </c>
      <c r="CH24">
        <f t="shared" si="6"/>
        <v>2094.8519799999999</v>
      </c>
      <c r="CI24">
        <v>669.73782999999992</v>
      </c>
      <c r="CJ24">
        <v>1425.1141499999999</v>
      </c>
      <c r="CK24">
        <v>0</v>
      </c>
      <c r="CL24">
        <v>0</v>
      </c>
      <c r="CM24">
        <v>0</v>
      </c>
      <c r="CN24">
        <v>84.902330000000006</v>
      </c>
      <c r="CO24">
        <v>7</v>
      </c>
      <c r="CQ24">
        <v>7</v>
      </c>
      <c r="CR24">
        <v>7</v>
      </c>
      <c r="CS24">
        <f t="shared" si="7"/>
        <v>1</v>
      </c>
      <c r="CU24">
        <v>0</v>
      </c>
      <c r="CV24">
        <v>0</v>
      </c>
      <c r="CX24">
        <v>0</v>
      </c>
      <c r="CY24">
        <v>0</v>
      </c>
      <c r="DA24">
        <f>DB24+DQ24</f>
        <v>1041.120176224</v>
      </c>
      <c r="DB24">
        <v>112.94134000000001</v>
      </c>
      <c r="DC24">
        <f t="shared" si="8"/>
        <v>101.70134000000002</v>
      </c>
      <c r="DD24">
        <v>2.8199999999999999E-2</v>
      </c>
      <c r="DE24">
        <v>1.8612</v>
      </c>
      <c r="DF24">
        <f t="shared" si="9"/>
        <v>84.771940000000015</v>
      </c>
      <c r="DG24">
        <v>16.438950000000002</v>
      </c>
      <c r="DH24">
        <v>68.332990000000009</v>
      </c>
      <c r="DI24">
        <v>15.04</v>
      </c>
      <c r="DJ24">
        <f t="shared" si="10"/>
        <v>0</v>
      </c>
      <c r="DK24">
        <v>0</v>
      </c>
      <c r="DL24">
        <f t="shared" si="11"/>
        <v>11.24</v>
      </c>
      <c r="DM24">
        <v>11.24</v>
      </c>
      <c r="DN24">
        <f t="shared" si="12"/>
        <v>0</v>
      </c>
      <c r="DO24">
        <v>0</v>
      </c>
      <c r="DP24">
        <v>9974.24</v>
      </c>
      <c r="DQ24">
        <f>DP24*DR24/1000</f>
        <v>928.17883622399995</v>
      </c>
      <c r="DR24">
        <v>93.057599999999994</v>
      </c>
      <c r="DS24">
        <f>SUM(DU24:DW24)</f>
        <v>750</v>
      </c>
      <c r="DT24">
        <v>620</v>
      </c>
      <c r="DU24">
        <v>350</v>
      </c>
      <c r="DV24">
        <v>100</v>
      </c>
      <c r="DW24">
        <v>300</v>
      </c>
      <c r="DX24">
        <f t="shared" si="13"/>
        <v>8524.24</v>
      </c>
      <c r="DY24">
        <v>0</v>
      </c>
      <c r="DZ24">
        <v>11.7</v>
      </c>
      <c r="EA24">
        <f t="shared" si="14"/>
        <v>8112.54</v>
      </c>
      <c r="EB24">
        <v>382.8</v>
      </c>
      <c r="EC24">
        <v>7729.74</v>
      </c>
      <c r="ED24">
        <v>400</v>
      </c>
      <c r="EE24">
        <f t="shared" si="15"/>
        <v>0</v>
      </c>
      <c r="EF24">
        <v>0</v>
      </c>
      <c r="EG24">
        <f t="shared" si="16"/>
        <v>80</v>
      </c>
      <c r="EH24">
        <v>80</v>
      </c>
      <c r="EI24">
        <f t="shared" si="17"/>
        <v>0</v>
      </c>
      <c r="EJ24">
        <v>0</v>
      </c>
      <c r="EK24">
        <v>0</v>
      </c>
      <c r="EM24" s="2">
        <f>50*M24/2+P24*100/2+O24*150/2+N24*20/2</f>
        <v>605</v>
      </c>
      <c r="EN24">
        <f>EM24*DR24/1000</f>
        <v>56.299847999999997</v>
      </c>
      <c r="EO24" s="2">
        <f>50*M24/2</f>
        <v>175</v>
      </c>
      <c r="EP24" s="2">
        <f>N24*20/2</f>
        <v>230</v>
      </c>
      <c r="EQ24" s="2">
        <f>O24*150/2</f>
        <v>150</v>
      </c>
      <c r="ER24" s="2">
        <f>P24*100/2</f>
        <v>50</v>
      </c>
      <c r="ES24" s="2"/>
      <c r="ET24">
        <v>1274</v>
      </c>
      <c r="EU24">
        <v>656</v>
      </c>
      <c r="EV24">
        <v>701</v>
      </c>
    </row>
    <row r="25" spans="1:152" x14ac:dyDescent="0.3">
      <c r="A25" s="3">
        <v>43708</v>
      </c>
      <c r="D25">
        <v>66</v>
      </c>
      <c r="E25">
        <v>47</v>
      </c>
      <c r="G25">
        <v>27</v>
      </c>
      <c r="H25">
        <v>1</v>
      </c>
      <c r="I25">
        <v>3</v>
      </c>
      <c r="J25">
        <v>1</v>
      </c>
      <c r="K25">
        <f t="shared" si="0"/>
        <v>32</v>
      </c>
      <c r="L25">
        <v>21</v>
      </c>
      <c r="M25">
        <v>2</v>
      </c>
      <c r="N25">
        <v>17</v>
      </c>
      <c r="O25">
        <v>1</v>
      </c>
      <c r="P25">
        <v>1</v>
      </c>
      <c r="S25">
        <v>1262</v>
      </c>
      <c r="T25">
        <v>914</v>
      </c>
      <c r="U25">
        <v>348</v>
      </c>
      <c r="V25">
        <v>278</v>
      </c>
      <c r="W25">
        <v>4</v>
      </c>
      <c r="X25">
        <v>9</v>
      </c>
      <c r="Y25">
        <v>3</v>
      </c>
      <c r="Z25">
        <v>21</v>
      </c>
      <c r="AA25">
        <v>0</v>
      </c>
      <c r="AB25">
        <v>1</v>
      </c>
      <c r="AC25">
        <v>0</v>
      </c>
      <c r="AD25">
        <v>11</v>
      </c>
      <c r="AE25">
        <v>9</v>
      </c>
      <c r="AF25">
        <v>12</v>
      </c>
      <c r="AG25" s="4">
        <v>0.72424722662440566</v>
      </c>
      <c r="AI25">
        <v>466</v>
      </c>
      <c r="AJ25">
        <v>205</v>
      </c>
      <c r="AK25">
        <v>53</v>
      </c>
      <c r="AL25">
        <v>38</v>
      </c>
      <c r="AM25">
        <v>762</v>
      </c>
      <c r="AN25">
        <f>AN24+L25</f>
        <v>501</v>
      </c>
      <c r="AO25">
        <f>AO24+M25</f>
        <v>119</v>
      </c>
      <c r="AP25">
        <f>AP24+N25</f>
        <v>332</v>
      </c>
      <c r="AQ25">
        <f>AQ24+O25</f>
        <v>25</v>
      </c>
      <c r="AR25">
        <f>AR24+P25</f>
        <v>25</v>
      </c>
      <c r="AT25">
        <f>T25-AM25</f>
        <v>152</v>
      </c>
      <c r="AV25">
        <v>3382</v>
      </c>
      <c r="AX25">
        <v>1894</v>
      </c>
      <c r="AY25" s="5">
        <v>870672.73859000008</v>
      </c>
      <c r="AZ25" s="5">
        <f t="shared" si="1"/>
        <v>459.70049555966216</v>
      </c>
      <c r="BA25" s="4">
        <v>0.56002365464222359</v>
      </c>
      <c r="BC25">
        <v>1484</v>
      </c>
      <c r="BD25" s="5">
        <v>29074.659190000002</v>
      </c>
      <c r="BE25" s="5">
        <f t="shared" si="2"/>
        <v>19.592088402964961</v>
      </c>
      <c r="BF25" s="4">
        <v>0.43879361324659966</v>
      </c>
      <c r="BG25" s="4"/>
      <c r="BH25">
        <v>4</v>
      </c>
      <c r="BI25">
        <f t="shared" si="3"/>
        <v>1.1827321111768185E-3</v>
      </c>
      <c r="BK25">
        <v>3378</v>
      </c>
      <c r="BL25">
        <v>318</v>
      </c>
      <c r="BM25">
        <v>2699</v>
      </c>
      <c r="BN25">
        <f t="shared" si="4"/>
        <v>354</v>
      </c>
      <c r="BO25">
        <v>253</v>
      </c>
      <c r="BP25">
        <v>101</v>
      </c>
      <c r="BQ25">
        <v>0</v>
      </c>
      <c r="BR25">
        <v>1</v>
      </c>
      <c r="BS25">
        <v>6</v>
      </c>
      <c r="BT25">
        <v>0</v>
      </c>
      <c r="BU25" s="15">
        <v>870672.73858999985</v>
      </c>
      <c r="BV25">
        <v>72428.566400000011</v>
      </c>
      <c r="BW25">
        <v>772569.09075999993</v>
      </c>
      <c r="BX25">
        <f t="shared" si="5"/>
        <v>19639.440600000002</v>
      </c>
      <c r="BY25">
        <v>13614.31797</v>
      </c>
      <c r="BZ25">
        <v>6025.1226299999998</v>
      </c>
      <c r="CA25">
        <v>0</v>
      </c>
      <c r="CB25">
        <v>232.90457999999998</v>
      </c>
      <c r="CC25">
        <v>5802.7362499999999</v>
      </c>
      <c r="CD25">
        <v>0</v>
      </c>
      <c r="CE25">
        <v>29074.659190000002</v>
      </c>
      <c r="CF25">
        <v>14304.105519999999</v>
      </c>
      <c r="CG25">
        <v>12171.076949999999</v>
      </c>
      <c r="CH25">
        <f t="shared" si="6"/>
        <v>2563.7380199999998</v>
      </c>
      <c r="CI25">
        <v>394.38076000000001</v>
      </c>
      <c r="CJ25">
        <v>2169.3572599999998</v>
      </c>
      <c r="CK25">
        <v>0</v>
      </c>
      <c r="CL25">
        <v>0</v>
      </c>
      <c r="CM25">
        <v>0</v>
      </c>
      <c r="CN25">
        <v>35.738699999999994</v>
      </c>
      <c r="CO25">
        <v>4</v>
      </c>
      <c r="CQ25">
        <v>4</v>
      </c>
      <c r="CR25">
        <v>4</v>
      </c>
      <c r="CS25">
        <f t="shared" si="7"/>
        <v>1</v>
      </c>
      <c r="CU25">
        <v>0</v>
      </c>
      <c r="CV25">
        <v>0</v>
      </c>
      <c r="CX25">
        <v>0</v>
      </c>
      <c r="CY25">
        <v>0</v>
      </c>
      <c r="DA25">
        <f>DB25+DQ25</f>
        <v>1124.0768262679999</v>
      </c>
      <c r="DB25">
        <v>86.835329999999999</v>
      </c>
      <c r="DC25">
        <f t="shared" si="8"/>
        <v>86.835329999999999</v>
      </c>
      <c r="DD25">
        <v>5.6399999999999999E-2</v>
      </c>
      <c r="DE25">
        <v>3.5249999999999999</v>
      </c>
      <c r="DF25">
        <f t="shared" si="9"/>
        <v>68.213930000000005</v>
      </c>
      <c r="DG25">
        <v>14.9908</v>
      </c>
      <c r="DH25">
        <v>53.223129999999998</v>
      </c>
      <c r="DI25">
        <v>15.04</v>
      </c>
      <c r="DJ25">
        <f t="shared" si="10"/>
        <v>0</v>
      </c>
      <c r="DK25">
        <v>0</v>
      </c>
      <c r="DL25">
        <f t="shared" si="11"/>
        <v>0</v>
      </c>
      <c r="DM25">
        <v>0</v>
      </c>
      <c r="DN25">
        <f t="shared" si="12"/>
        <v>0</v>
      </c>
      <c r="DO25">
        <v>0</v>
      </c>
      <c r="DP25">
        <v>11115.640000000001</v>
      </c>
      <c r="DQ25">
        <f>DP25*DR25/1000</f>
        <v>1037.241496268</v>
      </c>
      <c r="DR25">
        <v>93.313699999999997</v>
      </c>
      <c r="DS25">
        <f>SUM(DU25:DW25)</f>
        <v>400</v>
      </c>
      <c r="DT25">
        <v>540</v>
      </c>
      <c r="DU25">
        <v>150</v>
      </c>
      <c r="DV25">
        <v>100</v>
      </c>
      <c r="DW25">
        <v>150</v>
      </c>
      <c r="DX25">
        <f t="shared" si="13"/>
        <v>10175.640000000001</v>
      </c>
      <c r="DY25">
        <v>0.9</v>
      </c>
      <c r="DZ25">
        <v>19.2</v>
      </c>
      <c r="EA25">
        <f t="shared" si="14"/>
        <v>9835.5400000000009</v>
      </c>
      <c r="EB25">
        <v>400.68</v>
      </c>
      <c r="EC25">
        <v>9434.86</v>
      </c>
      <c r="ED25">
        <v>320</v>
      </c>
      <c r="EE25">
        <f t="shared" si="15"/>
        <v>0</v>
      </c>
      <c r="EF25">
        <v>0</v>
      </c>
      <c r="EG25">
        <f t="shared" si="16"/>
        <v>0</v>
      </c>
      <c r="EH25">
        <v>0</v>
      </c>
      <c r="EI25">
        <f t="shared" si="17"/>
        <v>0</v>
      </c>
      <c r="EJ25">
        <v>0</v>
      </c>
      <c r="EK25">
        <v>0</v>
      </c>
      <c r="EM25" s="2">
        <f>50*M25/2+P25*100/2+O25*150/2+N25*20/2</f>
        <v>345</v>
      </c>
      <c r="EN25">
        <f>EM25*DR25/1000</f>
        <v>32.193226500000002</v>
      </c>
      <c r="EO25" s="2">
        <f>50*M25/2</f>
        <v>50</v>
      </c>
      <c r="EP25" s="2">
        <f>N25*20/2</f>
        <v>170</v>
      </c>
      <c r="EQ25" s="2">
        <f>O25*150/2</f>
        <v>75</v>
      </c>
      <c r="ER25" s="2">
        <f>P25*100/2</f>
        <v>50</v>
      </c>
      <c r="ES25" s="2"/>
      <c r="ET25">
        <v>1330</v>
      </c>
      <c r="EU25">
        <v>679</v>
      </c>
      <c r="EV25">
        <v>718</v>
      </c>
    </row>
    <row r="26" spans="1:152" x14ac:dyDescent="0.3">
      <c r="A26" s="3">
        <v>43738</v>
      </c>
      <c r="D26">
        <v>46</v>
      </c>
      <c r="E26">
        <v>23</v>
      </c>
      <c r="G26">
        <v>20</v>
      </c>
      <c r="H26">
        <v>0</v>
      </c>
      <c r="I26">
        <v>4</v>
      </c>
      <c r="J26">
        <v>2</v>
      </c>
      <c r="K26">
        <f t="shared" si="0"/>
        <v>26</v>
      </c>
      <c r="L26">
        <v>20</v>
      </c>
      <c r="M26">
        <v>4</v>
      </c>
      <c r="N26">
        <v>16</v>
      </c>
      <c r="O26">
        <v>0</v>
      </c>
      <c r="P26">
        <v>0</v>
      </c>
      <c r="S26">
        <v>1303</v>
      </c>
      <c r="T26">
        <v>937</v>
      </c>
      <c r="U26">
        <v>366</v>
      </c>
      <c r="V26">
        <v>294</v>
      </c>
      <c r="W26">
        <v>4</v>
      </c>
      <c r="X26">
        <v>11</v>
      </c>
      <c r="Y26">
        <v>4</v>
      </c>
      <c r="Z26">
        <v>20</v>
      </c>
      <c r="AA26">
        <v>0</v>
      </c>
      <c r="AB26">
        <v>1</v>
      </c>
      <c r="AC26">
        <v>0</v>
      </c>
      <c r="AD26">
        <v>11</v>
      </c>
      <c r="AE26">
        <v>9</v>
      </c>
      <c r="AF26">
        <v>12</v>
      </c>
      <c r="AG26" s="4">
        <v>0.7191097467382962</v>
      </c>
      <c r="AI26">
        <v>478</v>
      </c>
      <c r="AJ26">
        <v>203</v>
      </c>
      <c r="AK26">
        <v>54</v>
      </c>
      <c r="AL26">
        <v>38</v>
      </c>
      <c r="AM26">
        <v>773</v>
      </c>
      <c r="AN26">
        <f>AN25+L26</f>
        <v>521</v>
      </c>
      <c r="AO26">
        <f>AO25+M26</f>
        <v>123</v>
      </c>
      <c r="AP26">
        <f>AP25+N26</f>
        <v>348</v>
      </c>
      <c r="AQ26">
        <f>AQ25+O26</f>
        <v>25</v>
      </c>
      <c r="AR26">
        <f>AR25+P26</f>
        <v>25</v>
      </c>
      <c r="AT26">
        <f>T26-AM26</f>
        <v>164</v>
      </c>
      <c r="AV26">
        <v>2633</v>
      </c>
      <c r="AX26">
        <v>1649</v>
      </c>
      <c r="AY26" s="5">
        <v>629432.68538000004</v>
      </c>
      <c r="AZ26" s="5">
        <f t="shared" si="1"/>
        <v>381.70569155852036</v>
      </c>
      <c r="BA26" s="4">
        <v>0.62628180782377518</v>
      </c>
      <c r="BC26">
        <v>981</v>
      </c>
      <c r="BD26" s="5">
        <v>10209.651539999999</v>
      </c>
      <c r="BE26" s="5">
        <f t="shared" si="2"/>
        <v>10.407391987767584</v>
      </c>
      <c r="BF26" s="4">
        <v>0.37257880744398025</v>
      </c>
      <c r="BG26" s="4"/>
      <c r="BH26">
        <v>3</v>
      </c>
      <c r="BI26">
        <f t="shared" si="3"/>
        <v>1.1393847322445879E-3</v>
      </c>
      <c r="BK26">
        <v>2630</v>
      </c>
      <c r="BL26">
        <v>234</v>
      </c>
      <c r="BM26">
        <v>1928</v>
      </c>
      <c r="BN26">
        <f t="shared" si="4"/>
        <v>449</v>
      </c>
      <c r="BO26">
        <v>358</v>
      </c>
      <c r="BP26">
        <v>91</v>
      </c>
      <c r="BQ26">
        <v>0</v>
      </c>
      <c r="BR26">
        <v>13</v>
      </c>
      <c r="BS26">
        <v>6</v>
      </c>
      <c r="BT26">
        <v>0</v>
      </c>
      <c r="BU26" s="15">
        <v>629432.68538000016</v>
      </c>
      <c r="BV26">
        <v>103101.21385</v>
      </c>
      <c r="BW26">
        <v>379179.05136000004</v>
      </c>
      <c r="BX26">
        <f t="shared" si="5"/>
        <v>140726.9142</v>
      </c>
      <c r="BY26">
        <v>129577.64425</v>
      </c>
      <c r="BZ26">
        <v>11149.26995</v>
      </c>
      <c r="CA26">
        <v>0</v>
      </c>
      <c r="CB26">
        <v>882.26383999999996</v>
      </c>
      <c r="CC26">
        <v>5543.2421299999996</v>
      </c>
      <c r="CD26">
        <v>0</v>
      </c>
      <c r="CE26">
        <v>10209.651540000001</v>
      </c>
      <c r="CF26">
        <v>2267.3412699999999</v>
      </c>
      <c r="CG26">
        <v>6279.7145399999999</v>
      </c>
      <c r="CH26">
        <f t="shared" si="6"/>
        <v>1599.7630199999999</v>
      </c>
      <c r="CI26">
        <v>462.70555999999999</v>
      </c>
      <c r="CJ26">
        <v>1137.05746</v>
      </c>
      <c r="CK26">
        <v>0</v>
      </c>
      <c r="CL26">
        <v>0</v>
      </c>
      <c r="CM26">
        <v>0</v>
      </c>
      <c r="CN26">
        <v>62.832709999999999</v>
      </c>
      <c r="CO26">
        <v>3</v>
      </c>
      <c r="CQ26">
        <v>3</v>
      </c>
      <c r="CR26">
        <v>3</v>
      </c>
      <c r="CS26">
        <f t="shared" si="7"/>
        <v>1</v>
      </c>
      <c r="CU26">
        <v>0</v>
      </c>
      <c r="CV26">
        <v>0</v>
      </c>
      <c r="CX26">
        <v>0</v>
      </c>
      <c r="CY26">
        <v>0</v>
      </c>
      <c r="DA26">
        <f>DB26+DQ26</f>
        <v>899.21966610399988</v>
      </c>
      <c r="DB26">
        <v>116.37580000000001</v>
      </c>
      <c r="DC26">
        <f t="shared" si="8"/>
        <v>112.61580000000001</v>
      </c>
      <c r="DD26">
        <v>8.4599999999999995E-2</v>
      </c>
      <c r="DE26">
        <v>3.0738000000000003</v>
      </c>
      <c r="DF26">
        <f t="shared" si="9"/>
        <v>94.417400000000001</v>
      </c>
      <c r="DG26">
        <v>31.011200000000002</v>
      </c>
      <c r="DH26">
        <v>63.406199999999998</v>
      </c>
      <c r="DI26">
        <v>15.04</v>
      </c>
      <c r="DJ26">
        <f t="shared" si="10"/>
        <v>0</v>
      </c>
      <c r="DK26">
        <v>0</v>
      </c>
      <c r="DL26">
        <f t="shared" si="11"/>
        <v>3.76</v>
      </c>
      <c r="DM26">
        <v>3.76</v>
      </c>
      <c r="DN26">
        <f t="shared" si="12"/>
        <v>0</v>
      </c>
      <c r="DO26">
        <v>0</v>
      </c>
      <c r="DP26">
        <v>8383.08</v>
      </c>
      <c r="DQ26">
        <f>DP26*DR26/1000</f>
        <v>782.84386610399986</v>
      </c>
      <c r="DR26">
        <v>93.383799999999994</v>
      </c>
      <c r="DS26">
        <f>SUM(DU26:DW26)</f>
        <v>500</v>
      </c>
      <c r="DT26">
        <v>400</v>
      </c>
      <c r="DU26">
        <v>200</v>
      </c>
      <c r="DV26">
        <v>0</v>
      </c>
      <c r="DW26">
        <v>300</v>
      </c>
      <c r="DX26">
        <f t="shared" si="13"/>
        <v>7363.08</v>
      </c>
      <c r="DY26">
        <v>0.3</v>
      </c>
      <c r="DZ26">
        <v>10.199999999999999</v>
      </c>
      <c r="EA26">
        <f t="shared" si="14"/>
        <v>7112.58</v>
      </c>
      <c r="EB26">
        <v>287.10000000000002</v>
      </c>
      <c r="EC26">
        <v>6825.48</v>
      </c>
      <c r="ED26">
        <v>240</v>
      </c>
      <c r="EE26">
        <f t="shared" si="15"/>
        <v>0</v>
      </c>
      <c r="EF26">
        <v>0</v>
      </c>
      <c r="EG26">
        <f t="shared" si="16"/>
        <v>120</v>
      </c>
      <c r="EH26">
        <v>120</v>
      </c>
      <c r="EI26">
        <f t="shared" si="17"/>
        <v>0</v>
      </c>
      <c r="EJ26">
        <v>0</v>
      </c>
      <c r="EK26">
        <v>0</v>
      </c>
      <c r="EM26" s="2">
        <f>50*M26/2+P26*100/2+O26*150/2+N26*20/2</f>
        <v>260</v>
      </c>
      <c r="EN26">
        <f>EM26*DR26/1000</f>
        <v>24.279787999999996</v>
      </c>
      <c r="EO26" s="2">
        <f>50*M26/2</f>
        <v>100</v>
      </c>
      <c r="EP26" s="2">
        <f>N26*20/2</f>
        <v>160</v>
      </c>
      <c r="EQ26" s="2">
        <f>O26*150/2</f>
        <v>0</v>
      </c>
      <c r="ER26" s="2">
        <f>P26*100/2</f>
        <v>0</v>
      </c>
      <c r="ES26" s="2"/>
      <c r="ET26">
        <v>1366</v>
      </c>
      <c r="EU26">
        <v>709</v>
      </c>
      <c r="EV26">
        <v>715</v>
      </c>
    </row>
    <row r="27" spans="1:152" x14ac:dyDescent="0.3">
      <c r="A27" s="3">
        <v>43769</v>
      </c>
      <c r="D27">
        <v>38</v>
      </c>
      <c r="E27">
        <v>23</v>
      </c>
      <c r="G27">
        <v>13</v>
      </c>
      <c r="H27">
        <v>1</v>
      </c>
      <c r="I27">
        <v>5</v>
      </c>
      <c r="J27">
        <v>1</v>
      </c>
      <c r="K27">
        <f t="shared" si="0"/>
        <v>20</v>
      </c>
      <c r="L27">
        <v>11</v>
      </c>
      <c r="M27">
        <v>5</v>
      </c>
      <c r="N27">
        <v>5</v>
      </c>
      <c r="O27">
        <v>0</v>
      </c>
      <c r="P27">
        <v>1</v>
      </c>
      <c r="S27">
        <v>1333</v>
      </c>
      <c r="T27">
        <v>960</v>
      </c>
      <c r="U27">
        <v>373</v>
      </c>
      <c r="V27">
        <v>294</v>
      </c>
      <c r="W27">
        <v>4</v>
      </c>
      <c r="X27">
        <v>9</v>
      </c>
      <c r="Y27">
        <v>14</v>
      </c>
      <c r="Z27">
        <v>19</v>
      </c>
      <c r="AA27">
        <v>0</v>
      </c>
      <c r="AB27">
        <v>1</v>
      </c>
      <c r="AC27">
        <v>0</v>
      </c>
      <c r="AD27">
        <v>10</v>
      </c>
      <c r="AE27">
        <v>9</v>
      </c>
      <c r="AF27">
        <v>13</v>
      </c>
      <c r="AG27" s="4">
        <v>0.72018004501125277</v>
      </c>
      <c r="AI27">
        <v>486</v>
      </c>
      <c r="AJ27">
        <v>206</v>
      </c>
      <c r="AK27">
        <v>55</v>
      </c>
      <c r="AL27">
        <v>38</v>
      </c>
      <c r="AM27">
        <v>785</v>
      </c>
      <c r="AN27">
        <f>AN26+L27</f>
        <v>532</v>
      </c>
      <c r="AO27">
        <f>AO26+M27</f>
        <v>128</v>
      </c>
      <c r="AP27">
        <f>AP26+N27</f>
        <v>353</v>
      </c>
      <c r="AQ27">
        <f>AQ26+O27</f>
        <v>25</v>
      </c>
      <c r="AR27">
        <f>AR26+P27</f>
        <v>26</v>
      </c>
      <c r="AT27">
        <f>T27-AM27</f>
        <v>175</v>
      </c>
      <c r="AV27">
        <v>3391</v>
      </c>
      <c r="AX27">
        <v>2018</v>
      </c>
      <c r="AY27" s="5">
        <v>513906.28685000003</v>
      </c>
      <c r="AZ27" s="5">
        <f t="shared" si="1"/>
        <v>254.66119269078297</v>
      </c>
      <c r="BA27" s="4">
        <v>0.59510468888233559</v>
      </c>
      <c r="BC27">
        <v>1366</v>
      </c>
      <c r="BD27" s="5">
        <v>11781.32137</v>
      </c>
      <c r="BE27" s="5">
        <f t="shared" si="2"/>
        <v>8.624686215226939</v>
      </c>
      <c r="BF27" s="4">
        <v>0.40283102329696252</v>
      </c>
      <c r="BG27" s="4"/>
      <c r="BH27">
        <v>7</v>
      </c>
      <c r="BI27">
        <f t="shared" si="3"/>
        <v>2.0642878207018578E-3</v>
      </c>
      <c r="BK27">
        <v>3384</v>
      </c>
      <c r="BL27">
        <v>321</v>
      </c>
      <c r="BM27">
        <v>2646</v>
      </c>
      <c r="BN27">
        <f t="shared" si="4"/>
        <v>394</v>
      </c>
      <c r="BO27">
        <v>305</v>
      </c>
      <c r="BP27">
        <v>89</v>
      </c>
      <c r="BQ27">
        <v>0</v>
      </c>
      <c r="BR27">
        <v>18</v>
      </c>
      <c r="BS27">
        <v>5</v>
      </c>
      <c r="BT27">
        <v>0</v>
      </c>
      <c r="BU27" s="15">
        <v>513906.28685000003</v>
      </c>
      <c r="BV27">
        <v>100001.56572</v>
      </c>
      <c r="BW27">
        <v>382293.70649999997</v>
      </c>
      <c r="BX27">
        <f t="shared" si="5"/>
        <v>26059.646359999999</v>
      </c>
      <c r="BY27">
        <v>23210.139329999998</v>
      </c>
      <c r="BZ27">
        <v>2849.5070299999998</v>
      </c>
      <c r="CA27">
        <v>0</v>
      </c>
      <c r="CB27">
        <v>510.26101</v>
      </c>
      <c r="CC27">
        <v>5041.1072599999998</v>
      </c>
      <c r="CD27">
        <v>0</v>
      </c>
      <c r="CE27">
        <v>11781.32137</v>
      </c>
      <c r="CF27">
        <v>1534.8384199999998</v>
      </c>
      <c r="CG27">
        <v>7756.9842399999998</v>
      </c>
      <c r="CH27">
        <f t="shared" si="6"/>
        <v>2473.9351100000003</v>
      </c>
      <c r="CI27">
        <v>587.86714000000006</v>
      </c>
      <c r="CJ27">
        <v>1886.0679700000001</v>
      </c>
      <c r="CK27">
        <v>0</v>
      </c>
      <c r="CL27">
        <v>0</v>
      </c>
      <c r="CM27">
        <v>0</v>
      </c>
      <c r="CN27">
        <v>15.563600000000001</v>
      </c>
      <c r="CO27">
        <v>7</v>
      </c>
      <c r="CQ27">
        <v>7</v>
      </c>
      <c r="CR27">
        <v>7</v>
      </c>
      <c r="CS27">
        <f t="shared" si="7"/>
        <v>1</v>
      </c>
      <c r="CU27">
        <v>0</v>
      </c>
      <c r="CV27">
        <v>0</v>
      </c>
      <c r="CX27">
        <v>0</v>
      </c>
      <c r="CY27">
        <v>0</v>
      </c>
      <c r="DA27">
        <f>DB27+DQ27</f>
        <v>1028.25387798</v>
      </c>
      <c r="DB27">
        <v>79.259280000000004</v>
      </c>
      <c r="DC27">
        <f t="shared" si="8"/>
        <v>68.139279999999999</v>
      </c>
      <c r="DD27">
        <v>0.16718</v>
      </c>
      <c r="DE27">
        <v>2.3138400000000003</v>
      </c>
      <c r="DF27">
        <f t="shared" si="9"/>
        <v>50.818260000000002</v>
      </c>
      <c r="DG27">
        <v>19.496680000000001</v>
      </c>
      <c r="DH27">
        <v>31.321580000000001</v>
      </c>
      <c r="DI27">
        <v>14.84</v>
      </c>
      <c r="DJ27">
        <f t="shared" si="10"/>
        <v>0</v>
      </c>
      <c r="DK27">
        <v>0</v>
      </c>
      <c r="DL27">
        <f t="shared" si="11"/>
        <v>11.12</v>
      </c>
      <c r="DM27">
        <v>11.12</v>
      </c>
      <c r="DN27">
        <f t="shared" si="12"/>
        <v>0</v>
      </c>
      <c r="DO27">
        <v>0</v>
      </c>
      <c r="DP27">
        <v>10305.1</v>
      </c>
      <c r="DQ27">
        <f>DP27*DR27/1000</f>
        <v>948.99459797999998</v>
      </c>
      <c r="DR27">
        <v>92.089799999999997</v>
      </c>
      <c r="DS27">
        <f>SUM(DU27:DW27)</f>
        <v>500</v>
      </c>
      <c r="DT27">
        <v>260</v>
      </c>
      <c r="DU27">
        <v>250</v>
      </c>
      <c r="DV27">
        <v>100</v>
      </c>
      <c r="DW27">
        <v>150</v>
      </c>
      <c r="DX27">
        <f t="shared" si="13"/>
        <v>9145.1</v>
      </c>
      <c r="DY27">
        <v>0.9</v>
      </c>
      <c r="DZ27">
        <v>9.6</v>
      </c>
      <c r="EA27">
        <f t="shared" si="14"/>
        <v>8814.6</v>
      </c>
      <c r="EB27">
        <v>439.23</v>
      </c>
      <c r="EC27">
        <v>8375.3700000000008</v>
      </c>
      <c r="ED27">
        <v>320</v>
      </c>
      <c r="EE27">
        <f t="shared" si="15"/>
        <v>0</v>
      </c>
      <c r="EF27">
        <v>0</v>
      </c>
      <c r="EG27">
        <f t="shared" si="16"/>
        <v>400</v>
      </c>
      <c r="EH27">
        <v>400</v>
      </c>
      <c r="EI27">
        <f t="shared" si="17"/>
        <v>0</v>
      </c>
      <c r="EJ27">
        <v>0</v>
      </c>
      <c r="EK27">
        <v>0</v>
      </c>
      <c r="EM27" s="2">
        <f>50*M27/2+P27*100/2+O27*150/2+N27*20/2</f>
        <v>225</v>
      </c>
      <c r="EN27">
        <f>EM27*DR27/1000</f>
        <v>20.720204999999996</v>
      </c>
      <c r="EO27" s="2">
        <f>50*M27/2</f>
        <v>125</v>
      </c>
      <c r="EP27" s="2">
        <f>N27*20/2</f>
        <v>50</v>
      </c>
      <c r="EQ27" s="2">
        <f>O27*150/2</f>
        <v>0</v>
      </c>
      <c r="ER27" s="2">
        <f>P27*100/2</f>
        <v>50</v>
      </c>
      <c r="ES27" s="2"/>
      <c r="ET27">
        <v>1398</v>
      </c>
      <c r="EU27">
        <v>747</v>
      </c>
      <c r="EV27">
        <v>750</v>
      </c>
    </row>
    <row r="28" spans="1:152" x14ac:dyDescent="0.3">
      <c r="A28" s="3">
        <v>43799</v>
      </c>
      <c r="D28">
        <v>48</v>
      </c>
      <c r="E28">
        <v>33</v>
      </c>
      <c r="G28">
        <v>23</v>
      </c>
      <c r="H28">
        <v>4</v>
      </c>
      <c r="I28">
        <v>9</v>
      </c>
      <c r="J28">
        <v>0</v>
      </c>
      <c r="K28">
        <f t="shared" si="0"/>
        <v>36</v>
      </c>
      <c r="L28">
        <v>24</v>
      </c>
      <c r="M28">
        <v>5</v>
      </c>
      <c r="N28">
        <v>15</v>
      </c>
      <c r="O28">
        <v>0</v>
      </c>
      <c r="P28">
        <v>4</v>
      </c>
      <c r="S28">
        <v>1374</v>
      </c>
      <c r="T28">
        <v>993</v>
      </c>
      <c r="U28">
        <v>381</v>
      </c>
      <c r="V28">
        <v>293</v>
      </c>
      <c r="W28">
        <v>5</v>
      </c>
      <c r="X28">
        <v>14</v>
      </c>
      <c r="Y28">
        <v>6</v>
      </c>
      <c r="Z28">
        <v>22</v>
      </c>
      <c r="AA28">
        <v>6</v>
      </c>
      <c r="AB28">
        <v>2</v>
      </c>
      <c r="AC28">
        <v>0</v>
      </c>
      <c r="AD28">
        <v>11</v>
      </c>
      <c r="AE28">
        <v>9</v>
      </c>
      <c r="AF28">
        <v>13</v>
      </c>
      <c r="AG28" s="4">
        <v>0.72270742358078599</v>
      </c>
      <c r="AI28">
        <v>508</v>
      </c>
      <c r="AJ28">
        <v>214</v>
      </c>
      <c r="AK28">
        <v>59</v>
      </c>
      <c r="AL28">
        <v>38</v>
      </c>
      <c r="AM28">
        <v>819</v>
      </c>
      <c r="AN28">
        <f>AN27+L28</f>
        <v>556</v>
      </c>
      <c r="AO28">
        <f>AO27+M28</f>
        <v>133</v>
      </c>
      <c r="AP28">
        <f>AP27+N28</f>
        <v>368</v>
      </c>
      <c r="AQ28">
        <f>AQ27+O28</f>
        <v>25</v>
      </c>
      <c r="AR28">
        <f>AR27+P28</f>
        <v>30</v>
      </c>
      <c r="AT28">
        <f>T28-AM28</f>
        <v>174</v>
      </c>
      <c r="AV28">
        <v>3772</v>
      </c>
      <c r="AX28">
        <v>2131</v>
      </c>
      <c r="AY28" s="5">
        <v>976408.54255999997</v>
      </c>
      <c r="AZ28" s="5">
        <f t="shared" si="1"/>
        <v>458.19265253871419</v>
      </c>
      <c r="BA28" s="4">
        <v>0.56495227995758224</v>
      </c>
      <c r="BC28">
        <v>1634</v>
      </c>
      <c r="BD28" s="5">
        <v>17383.09938</v>
      </c>
      <c r="BE28" s="5">
        <f t="shared" si="2"/>
        <v>10.638371713586292</v>
      </c>
      <c r="BF28" s="4">
        <v>0.43319194061505834</v>
      </c>
      <c r="BG28" s="4"/>
      <c r="BH28">
        <v>7</v>
      </c>
      <c r="BI28">
        <f t="shared" si="3"/>
        <v>1.855779427359491E-3</v>
      </c>
      <c r="BK28">
        <v>3765</v>
      </c>
      <c r="BL28">
        <v>369</v>
      </c>
      <c r="BM28">
        <v>2946</v>
      </c>
      <c r="BN28">
        <f t="shared" si="4"/>
        <v>423</v>
      </c>
      <c r="BO28">
        <v>304</v>
      </c>
      <c r="BP28">
        <v>119</v>
      </c>
      <c r="BQ28">
        <v>0</v>
      </c>
      <c r="BR28">
        <v>18</v>
      </c>
      <c r="BS28">
        <v>9</v>
      </c>
      <c r="BT28">
        <v>0</v>
      </c>
      <c r="BU28" s="15">
        <v>976408.54255999986</v>
      </c>
      <c r="BV28">
        <v>113291.81095</v>
      </c>
      <c r="BW28">
        <v>833679.69228999992</v>
      </c>
      <c r="BX28">
        <f t="shared" si="5"/>
        <v>21516.12211</v>
      </c>
      <c r="BY28">
        <v>15360.00706</v>
      </c>
      <c r="BZ28">
        <v>6156.1150499999994</v>
      </c>
      <c r="CA28">
        <v>0</v>
      </c>
      <c r="CB28">
        <v>1506.89651</v>
      </c>
      <c r="CC28">
        <v>6414.0207</v>
      </c>
      <c r="CD28">
        <v>0</v>
      </c>
      <c r="CE28">
        <v>17383.09938</v>
      </c>
      <c r="CF28">
        <v>2110.3557400000004</v>
      </c>
      <c r="CG28">
        <v>12031.01261</v>
      </c>
      <c r="CH28">
        <f t="shared" si="6"/>
        <v>3187.5102299999999</v>
      </c>
      <c r="CI28">
        <v>1263.29187</v>
      </c>
      <c r="CJ28">
        <v>1924.2183600000001</v>
      </c>
      <c r="CK28">
        <v>0</v>
      </c>
      <c r="CL28">
        <v>0</v>
      </c>
      <c r="CM28">
        <v>0</v>
      </c>
      <c r="CN28">
        <v>54.220800000000004</v>
      </c>
      <c r="CO28">
        <v>7</v>
      </c>
      <c r="CQ28">
        <v>7</v>
      </c>
      <c r="CR28">
        <v>7</v>
      </c>
      <c r="CS28">
        <f t="shared" si="7"/>
        <v>1</v>
      </c>
      <c r="CU28">
        <v>0</v>
      </c>
      <c r="CV28">
        <v>0</v>
      </c>
      <c r="CX28">
        <v>0</v>
      </c>
      <c r="CY28">
        <v>0</v>
      </c>
      <c r="DA28">
        <f>DB28+DQ28</f>
        <v>1295.3295213750002</v>
      </c>
      <c r="DB28">
        <v>114.13419999999999</v>
      </c>
      <c r="DC28">
        <f t="shared" si="8"/>
        <v>91.8142</v>
      </c>
      <c r="DD28">
        <v>2.7899999999999998E-2</v>
      </c>
      <c r="DE28">
        <v>5.5101000000000004</v>
      </c>
      <c r="DF28">
        <f t="shared" si="9"/>
        <v>71.396200000000007</v>
      </c>
      <c r="DG28">
        <v>18.368650000000002</v>
      </c>
      <c r="DH28">
        <v>53.027550000000005</v>
      </c>
      <c r="DI28">
        <v>14.88</v>
      </c>
      <c r="DJ28">
        <f t="shared" si="10"/>
        <v>0</v>
      </c>
      <c r="DK28">
        <v>0</v>
      </c>
      <c r="DL28">
        <f t="shared" si="11"/>
        <v>22.32</v>
      </c>
      <c r="DM28">
        <v>22.32</v>
      </c>
      <c r="DN28">
        <f t="shared" si="12"/>
        <v>0</v>
      </c>
      <c r="DO28">
        <v>0</v>
      </c>
      <c r="DP28">
        <v>12885.650000000001</v>
      </c>
      <c r="DQ28">
        <f>DP28*DR28/1000</f>
        <v>1181.1953213750003</v>
      </c>
      <c r="DR28">
        <v>91.667500000000004</v>
      </c>
      <c r="DS28">
        <f>SUM(DU28:DW28)</f>
        <v>850</v>
      </c>
      <c r="DT28">
        <v>460</v>
      </c>
      <c r="DU28">
        <v>450</v>
      </c>
      <c r="DV28">
        <v>400</v>
      </c>
      <c r="DW28">
        <v>0</v>
      </c>
      <c r="DX28">
        <f t="shared" si="13"/>
        <v>10975.650000000001</v>
      </c>
      <c r="DY28">
        <v>1.2</v>
      </c>
      <c r="DZ28">
        <v>26.4</v>
      </c>
      <c r="EA28">
        <f t="shared" si="14"/>
        <v>10388.050000000001</v>
      </c>
      <c r="EB28">
        <v>454.45</v>
      </c>
      <c r="EC28">
        <v>9933.6</v>
      </c>
      <c r="ED28">
        <v>560</v>
      </c>
      <c r="EE28">
        <f t="shared" si="15"/>
        <v>0</v>
      </c>
      <c r="EF28">
        <v>0</v>
      </c>
      <c r="EG28">
        <f t="shared" si="16"/>
        <v>600</v>
      </c>
      <c r="EH28">
        <v>600</v>
      </c>
      <c r="EI28">
        <f t="shared" si="17"/>
        <v>0</v>
      </c>
      <c r="EJ28">
        <v>0</v>
      </c>
      <c r="EK28">
        <v>0</v>
      </c>
      <c r="EM28" s="2">
        <f>50*M28/2+P28*100/2+O28*150/2+N28*20/2</f>
        <v>475</v>
      </c>
      <c r="EN28">
        <f>EM28*DR28/1000</f>
        <v>43.5420625</v>
      </c>
      <c r="EO28" s="2">
        <f>50*M28/2</f>
        <v>125</v>
      </c>
      <c r="EP28" s="2">
        <f>N28*20/2</f>
        <v>150</v>
      </c>
      <c r="EQ28" s="2">
        <f>O28*150/2</f>
        <v>0</v>
      </c>
      <c r="ER28" s="2">
        <f>P28*100/2</f>
        <v>200</v>
      </c>
      <c r="ES28" s="2"/>
      <c r="ET28">
        <v>1462</v>
      </c>
      <c r="EU28">
        <v>752</v>
      </c>
      <c r="EV28">
        <v>768</v>
      </c>
    </row>
    <row r="29" spans="1:152" x14ac:dyDescent="0.3">
      <c r="A29" s="3">
        <v>43830</v>
      </c>
      <c r="D29">
        <v>57</v>
      </c>
      <c r="E29">
        <v>41</v>
      </c>
      <c r="G29">
        <v>21</v>
      </c>
      <c r="H29">
        <v>1</v>
      </c>
      <c r="I29">
        <v>10</v>
      </c>
      <c r="J29">
        <v>0</v>
      </c>
      <c r="K29">
        <f t="shared" si="0"/>
        <v>32</v>
      </c>
      <c r="L29">
        <v>24</v>
      </c>
      <c r="M29">
        <v>7</v>
      </c>
      <c r="N29">
        <v>16</v>
      </c>
      <c r="O29">
        <v>0</v>
      </c>
      <c r="P29">
        <v>1</v>
      </c>
      <c r="S29">
        <v>1426</v>
      </c>
      <c r="T29">
        <v>1036</v>
      </c>
      <c r="U29">
        <v>390</v>
      </c>
      <c r="V29">
        <v>304</v>
      </c>
      <c r="W29">
        <v>7</v>
      </c>
      <c r="X29">
        <v>11</v>
      </c>
      <c r="Y29">
        <v>3</v>
      </c>
      <c r="Z29">
        <v>25</v>
      </c>
      <c r="AA29">
        <v>3</v>
      </c>
      <c r="AB29">
        <v>2</v>
      </c>
      <c r="AC29">
        <v>0</v>
      </c>
      <c r="AD29">
        <v>13</v>
      </c>
      <c r="AE29">
        <v>9</v>
      </c>
      <c r="AF29">
        <v>13</v>
      </c>
      <c r="AG29" s="4">
        <v>0.72650771388499302</v>
      </c>
      <c r="AI29">
        <v>524</v>
      </c>
      <c r="AJ29">
        <v>225</v>
      </c>
      <c r="AK29">
        <v>59</v>
      </c>
      <c r="AL29">
        <v>38</v>
      </c>
      <c r="AM29">
        <v>846</v>
      </c>
      <c r="AN29">
        <f>AN28+L29</f>
        <v>580</v>
      </c>
      <c r="AO29">
        <f>AO28+M29</f>
        <v>140</v>
      </c>
      <c r="AP29">
        <f>AP28+N29</f>
        <v>384</v>
      </c>
      <c r="AQ29">
        <f>AQ28+O29</f>
        <v>25</v>
      </c>
      <c r="AR29">
        <f>AR28+P29</f>
        <v>31</v>
      </c>
      <c r="AT29">
        <f>T29-AM29</f>
        <v>190</v>
      </c>
      <c r="AV29">
        <v>5191</v>
      </c>
      <c r="AX29">
        <v>3348</v>
      </c>
      <c r="AY29" s="5">
        <v>1501750.9471400001</v>
      </c>
      <c r="AZ29" s="5">
        <f t="shared" si="1"/>
        <v>448.55165685185187</v>
      </c>
      <c r="BA29" s="4">
        <v>0.64496243498362549</v>
      </c>
      <c r="BC29">
        <v>1834</v>
      </c>
      <c r="BD29" s="5">
        <v>20096.887050000001</v>
      </c>
      <c r="BE29" s="5">
        <f t="shared" si="2"/>
        <v>10.957953680479827</v>
      </c>
      <c r="BF29" s="4">
        <v>0.35330379502985937</v>
      </c>
      <c r="BG29" s="4"/>
      <c r="BH29">
        <v>9</v>
      </c>
      <c r="BI29">
        <f t="shared" si="3"/>
        <v>1.7337699865151224E-3</v>
      </c>
      <c r="BK29">
        <v>5182</v>
      </c>
      <c r="BL29">
        <v>483</v>
      </c>
      <c r="BM29">
        <v>4097</v>
      </c>
      <c r="BN29">
        <f t="shared" si="4"/>
        <v>560</v>
      </c>
      <c r="BO29">
        <v>428</v>
      </c>
      <c r="BP29">
        <v>132</v>
      </c>
      <c r="BQ29">
        <v>0</v>
      </c>
      <c r="BR29">
        <v>26</v>
      </c>
      <c r="BS29">
        <v>16</v>
      </c>
      <c r="BT29">
        <v>0</v>
      </c>
      <c r="BU29" s="15">
        <v>1501750.9471399998</v>
      </c>
      <c r="BV29">
        <v>149624.24773</v>
      </c>
      <c r="BW29">
        <v>1252517.5180299999</v>
      </c>
      <c r="BX29">
        <f t="shared" si="5"/>
        <v>85413.572889999996</v>
      </c>
      <c r="BY29">
        <v>71866.808059999996</v>
      </c>
      <c r="BZ29">
        <v>13546.76483</v>
      </c>
      <c r="CA29">
        <v>0</v>
      </c>
      <c r="CB29">
        <v>1221.8615300000001</v>
      </c>
      <c r="CC29">
        <v>12973.74696</v>
      </c>
      <c r="CD29">
        <v>0</v>
      </c>
      <c r="CE29">
        <v>20096.887050000001</v>
      </c>
      <c r="CF29">
        <v>3000.0155099999997</v>
      </c>
      <c r="CG29">
        <v>13356.80193</v>
      </c>
      <c r="CH29">
        <f t="shared" si="6"/>
        <v>3607.86832</v>
      </c>
      <c r="CI29">
        <v>1803.2849699999999</v>
      </c>
      <c r="CJ29">
        <v>1804.5833500000001</v>
      </c>
      <c r="CK29">
        <v>0</v>
      </c>
      <c r="CL29">
        <v>0</v>
      </c>
      <c r="CM29">
        <v>0</v>
      </c>
      <c r="CN29">
        <v>132.20129</v>
      </c>
      <c r="CO29">
        <v>9</v>
      </c>
      <c r="CQ29">
        <v>9</v>
      </c>
      <c r="CR29">
        <v>9</v>
      </c>
      <c r="CS29">
        <f t="shared" si="7"/>
        <v>1</v>
      </c>
      <c r="CU29">
        <v>0</v>
      </c>
      <c r="CV29">
        <v>0</v>
      </c>
      <c r="CX29">
        <v>0</v>
      </c>
      <c r="CY29">
        <v>0</v>
      </c>
      <c r="DA29">
        <f>DB29+DQ29</f>
        <v>1364.9708807299999</v>
      </c>
      <c r="DB29">
        <v>197.64594</v>
      </c>
      <c r="DC29">
        <f t="shared" si="8"/>
        <v>164.10594</v>
      </c>
      <c r="DD29">
        <v>8.3940000000000001E-2</v>
      </c>
      <c r="DE29">
        <v>2.0682800000000001</v>
      </c>
      <c r="DF29">
        <f t="shared" si="9"/>
        <v>117.21372000000001</v>
      </c>
      <c r="DG29">
        <v>29.123889999999999</v>
      </c>
      <c r="DH29">
        <v>88.089830000000006</v>
      </c>
      <c r="DI29">
        <v>44.74</v>
      </c>
      <c r="DJ29">
        <f t="shared" si="10"/>
        <v>0</v>
      </c>
      <c r="DK29">
        <v>0</v>
      </c>
      <c r="DL29">
        <f t="shared" si="11"/>
        <v>33.54</v>
      </c>
      <c r="DM29">
        <v>33.54</v>
      </c>
      <c r="DN29">
        <f t="shared" si="12"/>
        <v>0</v>
      </c>
      <c r="DO29">
        <v>0</v>
      </c>
      <c r="DP29">
        <v>12706.85</v>
      </c>
      <c r="DQ29">
        <f>DP29*DR29/1000</f>
        <v>1167.32494073</v>
      </c>
      <c r="DR29">
        <v>91.865799999999993</v>
      </c>
      <c r="DS29">
        <f>SUM(DU29:DW29)</f>
        <v>600</v>
      </c>
      <c r="DT29">
        <v>420</v>
      </c>
      <c r="DU29">
        <v>500</v>
      </c>
      <c r="DV29">
        <v>100</v>
      </c>
      <c r="DW29">
        <v>0</v>
      </c>
      <c r="DX29">
        <f t="shared" si="13"/>
        <v>11566.85</v>
      </c>
      <c r="DY29">
        <v>0</v>
      </c>
      <c r="DZ29">
        <v>14.4</v>
      </c>
      <c r="EA29">
        <f t="shared" si="14"/>
        <v>10752.45</v>
      </c>
      <c r="EB29">
        <v>563.66999999999996</v>
      </c>
      <c r="EC29">
        <v>10188.780000000001</v>
      </c>
      <c r="ED29">
        <v>800</v>
      </c>
      <c r="EE29">
        <f t="shared" si="15"/>
        <v>0</v>
      </c>
      <c r="EF29">
        <v>0</v>
      </c>
      <c r="EG29">
        <f t="shared" si="16"/>
        <v>120</v>
      </c>
      <c r="EH29">
        <v>120</v>
      </c>
      <c r="EI29">
        <f t="shared" si="17"/>
        <v>0</v>
      </c>
      <c r="EJ29">
        <v>0</v>
      </c>
      <c r="EK29">
        <v>0</v>
      </c>
      <c r="EM29" s="2">
        <f>50*M29/2+P29*100/2+O29*150/2+N29*20/2</f>
        <v>385</v>
      </c>
      <c r="EN29">
        <f>EM29*DR29/1000</f>
        <v>35.368333</v>
      </c>
      <c r="EO29" s="2">
        <f>50*M29/2</f>
        <v>175</v>
      </c>
      <c r="EP29" s="2">
        <f>N29*20/2</f>
        <v>160</v>
      </c>
      <c r="EQ29" s="2">
        <f>O29*150/2</f>
        <v>0</v>
      </c>
      <c r="ER29" s="2">
        <f>P29*100/2</f>
        <v>50</v>
      </c>
      <c r="ES29" s="2"/>
      <c r="ET29">
        <v>1524</v>
      </c>
      <c r="EU29">
        <v>778</v>
      </c>
      <c r="EV29">
        <v>818</v>
      </c>
    </row>
    <row r="30" spans="1:152" x14ac:dyDescent="0.3">
      <c r="A30" s="3">
        <v>43861</v>
      </c>
      <c r="D30">
        <v>65</v>
      </c>
      <c r="E30">
        <v>44</v>
      </c>
      <c r="G30">
        <v>31</v>
      </c>
      <c r="H30">
        <v>4</v>
      </c>
      <c r="I30">
        <v>11</v>
      </c>
      <c r="J30">
        <v>1</v>
      </c>
      <c r="K30">
        <f t="shared" si="0"/>
        <v>47</v>
      </c>
      <c r="L30">
        <v>35</v>
      </c>
      <c r="M30">
        <v>8</v>
      </c>
      <c r="N30">
        <v>24</v>
      </c>
      <c r="O30">
        <v>0</v>
      </c>
      <c r="P30">
        <v>3</v>
      </c>
      <c r="S30">
        <v>1484</v>
      </c>
      <c r="T30">
        <v>1077</v>
      </c>
      <c r="U30">
        <v>407</v>
      </c>
      <c r="V30">
        <v>316</v>
      </c>
      <c r="W30">
        <v>6</v>
      </c>
      <c r="X30">
        <v>7</v>
      </c>
      <c r="Y30">
        <v>11</v>
      </c>
      <c r="Z30">
        <v>26</v>
      </c>
      <c r="AA30">
        <v>4</v>
      </c>
      <c r="AB30">
        <v>2</v>
      </c>
      <c r="AC30">
        <v>0</v>
      </c>
      <c r="AD30">
        <v>13</v>
      </c>
      <c r="AE30">
        <v>9</v>
      </c>
      <c r="AF30">
        <v>13</v>
      </c>
      <c r="AG30" s="4">
        <v>0.72574123989218331</v>
      </c>
      <c r="AI30">
        <v>553</v>
      </c>
      <c r="AJ30">
        <v>236</v>
      </c>
      <c r="AK30">
        <v>63</v>
      </c>
      <c r="AL30">
        <v>39</v>
      </c>
      <c r="AM30">
        <v>891</v>
      </c>
      <c r="AN30">
        <f>AN29+L30</f>
        <v>615</v>
      </c>
      <c r="AO30">
        <f>AO29+M30</f>
        <v>148</v>
      </c>
      <c r="AP30">
        <f>AP29+N30</f>
        <v>408</v>
      </c>
      <c r="AQ30">
        <f>AQ29+O30</f>
        <v>25</v>
      </c>
      <c r="AR30">
        <f>AR29+P30</f>
        <v>34</v>
      </c>
      <c r="AT30">
        <f>T30-AM30</f>
        <v>186</v>
      </c>
      <c r="AV30">
        <v>4578</v>
      </c>
      <c r="AX30">
        <v>2860</v>
      </c>
      <c r="AY30" s="5">
        <v>1296494.8065899999</v>
      </c>
      <c r="AZ30" s="5">
        <f t="shared" si="1"/>
        <v>453.3198624440559</v>
      </c>
      <c r="BA30" s="4">
        <v>0.62472695500218434</v>
      </c>
      <c r="BC30">
        <v>1714</v>
      </c>
      <c r="BD30" s="5">
        <v>18265.9967</v>
      </c>
      <c r="BE30" s="5">
        <f t="shared" si="2"/>
        <v>10.65694089848308</v>
      </c>
      <c r="BF30" s="4">
        <v>0.37439930100480562</v>
      </c>
      <c r="BG30" s="4"/>
      <c r="BH30">
        <v>4</v>
      </c>
      <c r="BI30">
        <f t="shared" si="3"/>
        <v>8.7374399301004806E-4</v>
      </c>
      <c r="BK30">
        <v>4574</v>
      </c>
      <c r="BL30">
        <v>500</v>
      </c>
      <c r="BM30">
        <v>3474</v>
      </c>
      <c r="BN30">
        <f t="shared" si="4"/>
        <v>547</v>
      </c>
      <c r="BO30">
        <v>411</v>
      </c>
      <c r="BP30">
        <v>136</v>
      </c>
      <c r="BQ30">
        <v>0</v>
      </c>
      <c r="BR30">
        <v>43</v>
      </c>
      <c r="BS30">
        <v>10</v>
      </c>
      <c r="BT30">
        <v>0</v>
      </c>
      <c r="BU30" s="15">
        <v>1296494.8065900002</v>
      </c>
      <c r="BV30">
        <v>197069.79214999999</v>
      </c>
      <c r="BW30">
        <v>942278.45261000004</v>
      </c>
      <c r="BX30">
        <f t="shared" si="5"/>
        <v>147845.8578</v>
      </c>
      <c r="BY30">
        <v>133260.29506</v>
      </c>
      <c r="BZ30">
        <v>14585.562739999999</v>
      </c>
      <c r="CA30">
        <v>0</v>
      </c>
      <c r="CB30">
        <v>1483.97543</v>
      </c>
      <c r="CC30">
        <v>7816.7285999999995</v>
      </c>
      <c r="CD30">
        <v>0</v>
      </c>
      <c r="CE30">
        <v>18265.9967</v>
      </c>
      <c r="CF30">
        <v>695.99946999999997</v>
      </c>
      <c r="CG30">
        <v>13499.653119999999</v>
      </c>
      <c r="CH30">
        <f t="shared" si="6"/>
        <v>3990.6081300000005</v>
      </c>
      <c r="CI30">
        <v>1827.0795700000001</v>
      </c>
      <c r="CJ30">
        <v>2163.5285600000002</v>
      </c>
      <c r="CK30">
        <v>0</v>
      </c>
      <c r="CL30">
        <v>0</v>
      </c>
      <c r="CM30">
        <v>0</v>
      </c>
      <c r="CN30">
        <v>79.735979999999998</v>
      </c>
      <c r="CO30">
        <v>4</v>
      </c>
      <c r="CQ30">
        <v>4</v>
      </c>
      <c r="CR30">
        <v>4</v>
      </c>
      <c r="CS30">
        <f t="shared" si="7"/>
        <v>1</v>
      </c>
      <c r="CU30">
        <v>0</v>
      </c>
      <c r="CV30">
        <v>0</v>
      </c>
      <c r="CX30">
        <v>0</v>
      </c>
      <c r="CY30">
        <v>0</v>
      </c>
      <c r="DA30">
        <f>DB30+DQ30</f>
        <v>1467.527095336</v>
      </c>
      <c r="DB30">
        <v>170.19846999999999</v>
      </c>
      <c r="DC30">
        <f t="shared" si="8"/>
        <v>155.19846999999999</v>
      </c>
      <c r="DD30">
        <v>0</v>
      </c>
      <c r="DE30">
        <v>0.33661999999999997</v>
      </c>
      <c r="DF30">
        <f t="shared" si="9"/>
        <v>117.38185</v>
      </c>
      <c r="DG30">
        <v>27.126609999999999</v>
      </c>
      <c r="DH30">
        <v>90.255240000000001</v>
      </c>
      <c r="DI30">
        <v>37.479999999999997</v>
      </c>
      <c r="DJ30">
        <f t="shared" si="10"/>
        <v>0</v>
      </c>
      <c r="DK30">
        <v>0</v>
      </c>
      <c r="DL30">
        <f t="shared" si="11"/>
        <v>15</v>
      </c>
      <c r="DM30">
        <v>15</v>
      </c>
      <c r="DN30">
        <f t="shared" si="12"/>
        <v>0</v>
      </c>
      <c r="DO30">
        <v>0</v>
      </c>
      <c r="DP30">
        <v>14073.16</v>
      </c>
      <c r="DQ30">
        <f>DP30*DR30/1000</f>
        <v>1297.328625336</v>
      </c>
      <c r="DR30">
        <v>92.184600000000003</v>
      </c>
      <c r="DS30">
        <f>SUM(DU30:DW30)</f>
        <v>1100</v>
      </c>
      <c r="DT30">
        <v>620</v>
      </c>
      <c r="DU30">
        <v>550</v>
      </c>
      <c r="DV30">
        <v>400</v>
      </c>
      <c r="DW30">
        <v>150</v>
      </c>
      <c r="DX30">
        <f t="shared" si="13"/>
        <v>12073.16</v>
      </c>
      <c r="DY30">
        <v>1.5</v>
      </c>
      <c r="DZ30">
        <v>0.9</v>
      </c>
      <c r="EA30">
        <f t="shared" si="14"/>
        <v>11670.76</v>
      </c>
      <c r="EB30">
        <v>545.94000000000005</v>
      </c>
      <c r="EC30">
        <v>11124.82</v>
      </c>
      <c r="ED30">
        <v>400</v>
      </c>
      <c r="EE30">
        <f t="shared" si="15"/>
        <v>0</v>
      </c>
      <c r="EF30">
        <v>0</v>
      </c>
      <c r="EG30">
        <f t="shared" si="16"/>
        <v>280</v>
      </c>
      <c r="EH30">
        <v>280</v>
      </c>
      <c r="EI30">
        <f t="shared" si="17"/>
        <v>0</v>
      </c>
      <c r="EJ30">
        <v>0</v>
      </c>
      <c r="EK30">
        <v>0</v>
      </c>
      <c r="EM30" s="2">
        <f>50*M30/2+P30*100/2+O30*150/2+N30*20/2</f>
        <v>590</v>
      </c>
      <c r="EN30">
        <f>EM30*DR30/1000</f>
        <v>54.388914000000007</v>
      </c>
      <c r="EO30" s="2">
        <f>50*M30/2</f>
        <v>200</v>
      </c>
      <c r="EP30" s="2">
        <f>N30*20/2</f>
        <v>240</v>
      </c>
      <c r="EQ30" s="2">
        <f>O30*150/2</f>
        <v>0</v>
      </c>
      <c r="ER30" s="2">
        <f>P30*100/2</f>
        <v>150</v>
      </c>
      <c r="ES30" s="2"/>
      <c r="ET30">
        <v>1598</v>
      </c>
      <c r="EU30">
        <v>818</v>
      </c>
      <c r="EV30">
        <v>861</v>
      </c>
    </row>
    <row r="31" spans="1:152" x14ac:dyDescent="0.3">
      <c r="A31" s="3">
        <v>43890</v>
      </c>
      <c r="D31">
        <v>65</v>
      </c>
      <c r="E31">
        <v>24</v>
      </c>
      <c r="G31">
        <v>22</v>
      </c>
      <c r="H31">
        <v>1</v>
      </c>
      <c r="I31">
        <v>7</v>
      </c>
      <c r="J31">
        <v>1</v>
      </c>
      <c r="K31">
        <f t="shared" si="0"/>
        <v>31</v>
      </c>
      <c r="L31">
        <v>21</v>
      </c>
      <c r="M31">
        <v>5</v>
      </c>
      <c r="N31">
        <v>15</v>
      </c>
      <c r="O31">
        <v>0</v>
      </c>
      <c r="P31">
        <v>1</v>
      </c>
      <c r="S31">
        <v>1540</v>
      </c>
      <c r="T31">
        <v>1100</v>
      </c>
      <c r="U31">
        <v>440</v>
      </c>
      <c r="V31">
        <v>321</v>
      </c>
      <c r="W31">
        <v>8</v>
      </c>
      <c r="X31">
        <v>12</v>
      </c>
      <c r="Y31">
        <v>30</v>
      </c>
      <c r="Z31">
        <v>25</v>
      </c>
      <c r="AA31">
        <v>4</v>
      </c>
      <c r="AB31">
        <v>4</v>
      </c>
      <c r="AC31">
        <v>0</v>
      </c>
      <c r="AD31">
        <v>14</v>
      </c>
      <c r="AE31">
        <v>9</v>
      </c>
      <c r="AF31">
        <v>13</v>
      </c>
      <c r="AG31" s="4">
        <v>0.7142857142857143</v>
      </c>
      <c r="AI31">
        <v>574</v>
      </c>
      <c r="AJ31">
        <v>244</v>
      </c>
      <c r="AK31">
        <v>64</v>
      </c>
      <c r="AL31">
        <v>40</v>
      </c>
      <c r="AM31">
        <v>922</v>
      </c>
      <c r="AN31">
        <f>AN30+L31</f>
        <v>636</v>
      </c>
      <c r="AO31">
        <f>AO30+M31</f>
        <v>153</v>
      </c>
      <c r="AP31">
        <f>AP30+N31</f>
        <v>423</v>
      </c>
      <c r="AQ31">
        <f>AQ30+O31</f>
        <v>25</v>
      </c>
      <c r="AR31">
        <f>AR30+P31</f>
        <v>35</v>
      </c>
      <c r="AT31">
        <f>T31-AM31</f>
        <v>178</v>
      </c>
      <c r="AV31">
        <v>4310</v>
      </c>
      <c r="AX31">
        <v>2645</v>
      </c>
      <c r="AY31" s="5">
        <v>1188633.07715</v>
      </c>
      <c r="AZ31" s="5">
        <f t="shared" si="1"/>
        <v>449.38868701323253</v>
      </c>
      <c r="BA31" s="4">
        <v>0.61368909512761016</v>
      </c>
      <c r="BC31">
        <v>1659</v>
      </c>
      <c r="BD31" s="5">
        <v>15892.628699999999</v>
      </c>
      <c r="BE31" s="5">
        <f t="shared" si="2"/>
        <v>9.5796435804701616</v>
      </c>
      <c r="BF31" s="4">
        <v>0.38491879350348029</v>
      </c>
      <c r="BG31" s="4"/>
      <c r="BH31">
        <v>6</v>
      </c>
      <c r="BI31">
        <f t="shared" si="3"/>
        <v>1.3921113689095127E-3</v>
      </c>
      <c r="BK31">
        <v>4304</v>
      </c>
      <c r="BL31">
        <v>443</v>
      </c>
      <c r="BM31">
        <v>3286</v>
      </c>
      <c r="BN31">
        <f t="shared" si="4"/>
        <v>527</v>
      </c>
      <c r="BO31">
        <v>425</v>
      </c>
      <c r="BP31">
        <v>102</v>
      </c>
      <c r="BQ31">
        <v>0</v>
      </c>
      <c r="BR31">
        <v>48</v>
      </c>
      <c r="BS31">
        <v>0</v>
      </c>
      <c r="BT31">
        <v>0</v>
      </c>
      <c r="BU31" s="15">
        <v>1188633.07715</v>
      </c>
      <c r="BV31">
        <v>100940.49610999999</v>
      </c>
      <c r="BW31">
        <v>951497.07314999995</v>
      </c>
      <c r="BX31">
        <f t="shared" si="5"/>
        <v>135074.76162</v>
      </c>
      <c r="BY31">
        <v>129330.40754</v>
      </c>
      <c r="BZ31">
        <v>5744.3540800000001</v>
      </c>
      <c r="CA31">
        <v>0</v>
      </c>
      <c r="CB31">
        <v>1120.7462700000001</v>
      </c>
      <c r="CC31">
        <v>0</v>
      </c>
      <c r="CD31">
        <v>0</v>
      </c>
      <c r="CE31">
        <v>15892.628700000001</v>
      </c>
      <c r="CF31">
        <v>905.80229000000008</v>
      </c>
      <c r="CG31">
        <v>11706.255140000001</v>
      </c>
      <c r="CH31">
        <f t="shared" si="6"/>
        <v>3280.5712700000004</v>
      </c>
      <c r="CI31">
        <v>1045.39123</v>
      </c>
      <c r="CJ31">
        <v>2235.1800400000002</v>
      </c>
      <c r="CK31">
        <v>0</v>
      </c>
      <c r="CL31">
        <v>0</v>
      </c>
      <c r="CM31">
        <v>0</v>
      </c>
      <c r="CN31">
        <v>0</v>
      </c>
      <c r="CO31">
        <v>6</v>
      </c>
      <c r="CQ31">
        <v>6</v>
      </c>
      <c r="CR31">
        <v>6</v>
      </c>
      <c r="CS31">
        <f t="shared" si="7"/>
        <v>1</v>
      </c>
      <c r="CU31">
        <v>0</v>
      </c>
      <c r="CV31">
        <v>0</v>
      </c>
      <c r="CX31">
        <v>0</v>
      </c>
      <c r="CY31">
        <v>0</v>
      </c>
      <c r="DA31">
        <f>DB31+DQ31</f>
        <v>1188.652239</v>
      </c>
      <c r="DB31">
        <v>74.421440000000004</v>
      </c>
      <c r="DC31">
        <f t="shared" si="8"/>
        <v>74.421440000000004</v>
      </c>
      <c r="DD31">
        <v>0</v>
      </c>
      <c r="DE31">
        <v>0.2016</v>
      </c>
      <c r="DF31">
        <f t="shared" si="9"/>
        <v>68.79186</v>
      </c>
      <c r="DG31">
        <v>26.169280000000001</v>
      </c>
      <c r="DH31">
        <v>42.622579999999999</v>
      </c>
      <c r="DI31">
        <v>5.4279799999999998</v>
      </c>
      <c r="DJ31">
        <f t="shared" si="10"/>
        <v>0</v>
      </c>
      <c r="DK31">
        <v>0</v>
      </c>
      <c r="DL31">
        <f t="shared" si="11"/>
        <v>0</v>
      </c>
      <c r="DM31">
        <v>0</v>
      </c>
      <c r="DN31">
        <f t="shared" si="12"/>
        <v>0</v>
      </c>
      <c r="DO31">
        <v>0</v>
      </c>
      <c r="DP31">
        <v>11881.96</v>
      </c>
      <c r="DQ31">
        <f>DP31*DR31/1000</f>
        <v>1114.2307989999999</v>
      </c>
      <c r="DR31">
        <v>93.775000000000006</v>
      </c>
      <c r="DS31">
        <f>SUM(DU31:DW31)</f>
        <v>600</v>
      </c>
      <c r="DT31">
        <v>440</v>
      </c>
      <c r="DU31">
        <v>350</v>
      </c>
      <c r="DV31">
        <v>100</v>
      </c>
      <c r="DW31">
        <v>150</v>
      </c>
      <c r="DX31">
        <f t="shared" si="13"/>
        <v>10361.959999999999</v>
      </c>
      <c r="DY31">
        <v>0.3</v>
      </c>
      <c r="DZ31">
        <v>0.6</v>
      </c>
      <c r="EA31">
        <f t="shared" si="14"/>
        <v>10343.959999999999</v>
      </c>
      <c r="EB31">
        <v>613.07000000000005</v>
      </c>
      <c r="EC31">
        <v>9730.89</v>
      </c>
      <c r="ED31">
        <v>17.100000000000001</v>
      </c>
      <c r="EE31">
        <f t="shared" si="15"/>
        <v>0</v>
      </c>
      <c r="EF31">
        <v>0</v>
      </c>
      <c r="EG31">
        <f t="shared" si="16"/>
        <v>480</v>
      </c>
      <c r="EH31">
        <v>480</v>
      </c>
      <c r="EI31">
        <f t="shared" si="17"/>
        <v>0</v>
      </c>
      <c r="EJ31">
        <v>0</v>
      </c>
      <c r="EK31">
        <v>0</v>
      </c>
      <c r="EM31" s="2">
        <f>50*M31/2+P31*100/2+O31*150/2+N31*20/2</f>
        <v>325</v>
      </c>
      <c r="EN31">
        <f>EM31*DR31/1000</f>
        <v>30.476875000000003</v>
      </c>
      <c r="EO31" s="2">
        <f>50*M31/2</f>
        <v>125</v>
      </c>
      <c r="EP31" s="2">
        <f>N31*20/2</f>
        <v>150</v>
      </c>
      <c r="EQ31" s="2">
        <f>O31*150/2</f>
        <v>0</v>
      </c>
      <c r="ER31" s="2">
        <f>P31*100/2</f>
        <v>50</v>
      </c>
      <c r="ES31" s="2"/>
      <c r="ET31">
        <v>1655</v>
      </c>
      <c r="EU31">
        <v>858</v>
      </c>
      <c r="EV31">
        <v>857</v>
      </c>
    </row>
    <row r="32" spans="1:152" x14ac:dyDescent="0.3">
      <c r="A32" s="3">
        <v>43921</v>
      </c>
      <c r="D32">
        <v>78</v>
      </c>
      <c r="E32">
        <v>59</v>
      </c>
      <c r="G32">
        <v>26</v>
      </c>
      <c r="H32">
        <v>1</v>
      </c>
      <c r="I32">
        <v>11</v>
      </c>
      <c r="J32">
        <v>3</v>
      </c>
      <c r="K32">
        <f t="shared" si="0"/>
        <v>41</v>
      </c>
      <c r="L32">
        <v>33</v>
      </c>
      <c r="M32">
        <v>9</v>
      </c>
      <c r="N32">
        <v>22</v>
      </c>
      <c r="O32">
        <v>2</v>
      </c>
      <c r="P32">
        <v>0</v>
      </c>
      <c r="S32">
        <v>1608</v>
      </c>
      <c r="T32">
        <v>1156</v>
      </c>
      <c r="U32">
        <v>452</v>
      </c>
      <c r="V32">
        <v>322</v>
      </c>
      <c r="W32">
        <v>7</v>
      </c>
      <c r="X32">
        <v>13</v>
      </c>
      <c r="Y32">
        <v>30</v>
      </c>
      <c r="Z32">
        <v>34</v>
      </c>
      <c r="AA32">
        <v>1</v>
      </c>
      <c r="AB32">
        <v>2</v>
      </c>
      <c r="AC32">
        <v>0</v>
      </c>
      <c r="AD32">
        <v>17</v>
      </c>
      <c r="AE32">
        <v>11</v>
      </c>
      <c r="AF32">
        <v>15</v>
      </c>
      <c r="AG32" s="4">
        <v>0.71890547263681592</v>
      </c>
      <c r="AI32">
        <v>596</v>
      </c>
      <c r="AJ32">
        <v>259</v>
      </c>
      <c r="AK32">
        <v>65</v>
      </c>
      <c r="AL32">
        <v>42</v>
      </c>
      <c r="AM32">
        <v>962</v>
      </c>
      <c r="AN32">
        <f>AN31+L32</f>
        <v>669</v>
      </c>
      <c r="AO32">
        <f>AO31+M32</f>
        <v>162</v>
      </c>
      <c r="AP32">
        <f>AP31+N32</f>
        <v>445</v>
      </c>
      <c r="AQ32">
        <f>AQ31+O32</f>
        <v>27</v>
      </c>
      <c r="AR32">
        <f>AR31+P32</f>
        <v>35</v>
      </c>
      <c r="AT32">
        <f>T32-AM32</f>
        <v>194</v>
      </c>
      <c r="AV32">
        <v>5313</v>
      </c>
      <c r="AX32">
        <v>3439</v>
      </c>
      <c r="AY32" s="5">
        <v>1705212.9188399999</v>
      </c>
      <c r="AZ32" s="5">
        <f t="shared" si="1"/>
        <v>495.84557104972373</v>
      </c>
      <c r="BA32" s="4">
        <v>0.6472802559759081</v>
      </c>
      <c r="BC32">
        <v>1865</v>
      </c>
      <c r="BD32" s="5">
        <v>19682.812969999999</v>
      </c>
      <c r="BE32" s="5">
        <f t="shared" si="2"/>
        <v>10.553787115281501</v>
      </c>
      <c r="BF32" s="4">
        <v>0.3510257858083945</v>
      </c>
      <c r="BG32" s="4"/>
      <c r="BH32">
        <v>9</v>
      </c>
      <c r="BI32">
        <f t="shared" si="3"/>
        <v>1.6939582156973462E-3</v>
      </c>
      <c r="BK32">
        <v>5304</v>
      </c>
      <c r="BL32">
        <v>521</v>
      </c>
      <c r="BM32">
        <v>4101</v>
      </c>
      <c r="BN32">
        <f t="shared" si="4"/>
        <v>646</v>
      </c>
      <c r="BO32">
        <v>497</v>
      </c>
      <c r="BP32">
        <v>149</v>
      </c>
      <c r="BQ32">
        <v>0</v>
      </c>
      <c r="BR32">
        <v>36</v>
      </c>
      <c r="BS32">
        <v>0</v>
      </c>
      <c r="BT32">
        <v>0</v>
      </c>
      <c r="BU32" s="15">
        <v>1705212.9188399999</v>
      </c>
      <c r="BV32">
        <v>148218.05101</v>
      </c>
      <c r="BW32">
        <v>1470986.35674</v>
      </c>
      <c r="BX32">
        <f t="shared" si="5"/>
        <v>84254.596640000003</v>
      </c>
      <c r="BY32">
        <v>69287.492249999996</v>
      </c>
      <c r="BZ32">
        <v>14967.10439</v>
      </c>
      <c r="CA32">
        <v>0</v>
      </c>
      <c r="CB32">
        <v>1753.91445</v>
      </c>
      <c r="CC32">
        <v>0</v>
      </c>
      <c r="CD32">
        <v>0</v>
      </c>
      <c r="CE32">
        <v>19682.812969999999</v>
      </c>
      <c r="CF32">
        <v>632.00990000000002</v>
      </c>
      <c r="CG32">
        <v>15345.85576</v>
      </c>
      <c r="CH32">
        <f t="shared" si="6"/>
        <v>3704.9473100000005</v>
      </c>
      <c r="CI32">
        <v>1466.4180900000001</v>
      </c>
      <c r="CJ32">
        <v>2238.5292200000004</v>
      </c>
      <c r="CK32">
        <v>0</v>
      </c>
      <c r="CL32">
        <v>0</v>
      </c>
      <c r="CM32">
        <v>0</v>
      </c>
      <c r="CN32">
        <v>0</v>
      </c>
      <c r="CO32">
        <v>9</v>
      </c>
      <c r="CQ32">
        <v>9</v>
      </c>
      <c r="CR32">
        <v>9</v>
      </c>
      <c r="CS32">
        <f t="shared" si="7"/>
        <v>1</v>
      </c>
      <c r="CU32">
        <v>0</v>
      </c>
      <c r="CV32">
        <v>0</v>
      </c>
      <c r="CX32">
        <v>0</v>
      </c>
      <c r="CY32">
        <v>0</v>
      </c>
      <c r="DA32">
        <f>DB32+DQ32</f>
        <v>1554.6377096000001</v>
      </c>
      <c r="DB32">
        <v>169.96547999999999</v>
      </c>
      <c r="DC32">
        <f t="shared" si="8"/>
        <v>146.23548</v>
      </c>
      <c r="DD32">
        <v>0</v>
      </c>
      <c r="DE32">
        <v>2.1152299999999999</v>
      </c>
      <c r="DF32">
        <f t="shared" si="9"/>
        <v>136.55288999999999</v>
      </c>
      <c r="DG32">
        <v>25.9985</v>
      </c>
      <c r="DH32">
        <v>110.55439</v>
      </c>
      <c r="DI32">
        <v>7.5673599999999999</v>
      </c>
      <c r="DJ32">
        <f t="shared" si="10"/>
        <v>0</v>
      </c>
      <c r="DK32">
        <v>0</v>
      </c>
      <c r="DL32">
        <f t="shared" si="11"/>
        <v>23.73</v>
      </c>
      <c r="DM32">
        <v>23.73</v>
      </c>
      <c r="DN32">
        <f t="shared" si="12"/>
        <v>0</v>
      </c>
      <c r="DO32">
        <v>0</v>
      </c>
      <c r="DP32">
        <v>14322.22</v>
      </c>
      <c r="DQ32">
        <f>DP32*DR32/1000</f>
        <v>1384.6722296</v>
      </c>
      <c r="DR32">
        <v>96.68</v>
      </c>
      <c r="DS32">
        <f>SUM(DU32:DW32)</f>
        <v>1100</v>
      </c>
      <c r="DT32">
        <v>520</v>
      </c>
      <c r="DU32">
        <v>550</v>
      </c>
      <c r="DV32">
        <v>100</v>
      </c>
      <c r="DW32">
        <v>450</v>
      </c>
      <c r="DX32">
        <f t="shared" si="13"/>
        <v>12342.22</v>
      </c>
      <c r="DY32">
        <v>1.2</v>
      </c>
      <c r="DZ32">
        <v>7.2</v>
      </c>
      <c r="EA32">
        <f t="shared" si="14"/>
        <v>12313.72</v>
      </c>
      <c r="EB32">
        <v>490.31</v>
      </c>
      <c r="EC32">
        <v>11823.41</v>
      </c>
      <c r="ED32">
        <v>20.100000000000001</v>
      </c>
      <c r="EE32">
        <f t="shared" si="15"/>
        <v>0</v>
      </c>
      <c r="EF32">
        <v>0</v>
      </c>
      <c r="EG32">
        <f t="shared" si="16"/>
        <v>360</v>
      </c>
      <c r="EH32">
        <v>360</v>
      </c>
      <c r="EI32">
        <f t="shared" si="17"/>
        <v>0</v>
      </c>
      <c r="EJ32">
        <v>0</v>
      </c>
      <c r="EK32">
        <v>0</v>
      </c>
      <c r="EM32" s="2">
        <f>50*M32/2+P32*100/2+O32*150/2+N32*20/2</f>
        <v>595</v>
      </c>
      <c r="EN32">
        <f>EM32*DR32/1000</f>
        <v>57.524600000000007</v>
      </c>
      <c r="EO32" s="2">
        <f>50*M32/2</f>
        <v>225</v>
      </c>
      <c r="EP32" s="2">
        <f>N32*20/2</f>
        <v>220</v>
      </c>
      <c r="EQ32" s="2">
        <f>O32*150/2</f>
        <v>150</v>
      </c>
      <c r="ER32" s="2">
        <f>P32*100/2</f>
        <v>0</v>
      </c>
      <c r="ES32" s="2"/>
      <c r="ET32">
        <v>1747</v>
      </c>
      <c r="EU32">
        <v>896</v>
      </c>
      <c r="EV32">
        <v>925</v>
      </c>
    </row>
    <row r="33" spans="1:152" x14ac:dyDescent="0.3">
      <c r="A33" s="3">
        <v>43951</v>
      </c>
      <c r="D33">
        <v>78</v>
      </c>
      <c r="E33">
        <v>31</v>
      </c>
      <c r="G33">
        <v>26</v>
      </c>
      <c r="H33">
        <v>0</v>
      </c>
      <c r="I33">
        <v>7</v>
      </c>
      <c r="J33">
        <v>1</v>
      </c>
      <c r="K33">
        <f t="shared" si="0"/>
        <v>34</v>
      </c>
      <c r="L33">
        <v>31</v>
      </c>
      <c r="M33">
        <v>7</v>
      </c>
      <c r="N33">
        <v>23</v>
      </c>
      <c r="O33">
        <v>1</v>
      </c>
      <c r="P33">
        <v>0</v>
      </c>
      <c r="S33">
        <v>1680</v>
      </c>
      <c r="T33">
        <v>1177</v>
      </c>
      <c r="U33">
        <v>503</v>
      </c>
      <c r="V33">
        <v>347</v>
      </c>
      <c r="W33">
        <v>8</v>
      </c>
      <c r="X33">
        <v>12</v>
      </c>
      <c r="Y33">
        <v>36</v>
      </c>
      <c r="Z33">
        <v>38</v>
      </c>
      <c r="AA33">
        <v>14</v>
      </c>
      <c r="AB33">
        <v>2</v>
      </c>
      <c r="AC33">
        <v>0</v>
      </c>
      <c r="AD33">
        <v>19</v>
      </c>
      <c r="AE33">
        <v>10</v>
      </c>
      <c r="AF33">
        <v>17</v>
      </c>
      <c r="AG33" s="4">
        <v>0.70059523809523805</v>
      </c>
      <c r="AI33">
        <v>617</v>
      </c>
      <c r="AJ33">
        <v>267</v>
      </c>
      <c r="AK33">
        <v>66</v>
      </c>
      <c r="AL33">
        <v>42</v>
      </c>
      <c r="AM33">
        <v>992</v>
      </c>
      <c r="AN33">
        <f>AN32+L33</f>
        <v>700</v>
      </c>
      <c r="AO33">
        <f>AO32+M33</f>
        <v>169</v>
      </c>
      <c r="AP33">
        <f>AP32+N33</f>
        <v>468</v>
      </c>
      <c r="AQ33">
        <f>AQ32+O33</f>
        <v>28</v>
      </c>
      <c r="AR33">
        <f>AR32+P33</f>
        <v>35</v>
      </c>
      <c r="AT33">
        <f>T33-AM33</f>
        <v>185</v>
      </c>
      <c r="AV33">
        <v>5106</v>
      </c>
      <c r="AX33">
        <v>3169</v>
      </c>
      <c r="AY33" s="5">
        <v>2360604.76229</v>
      </c>
      <c r="AZ33" s="5">
        <f t="shared" si="1"/>
        <v>744.90525790154618</v>
      </c>
      <c r="BA33" s="4">
        <v>0.62064238151194673</v>
      </c>
      <c r="BC33">
        <v>1919</v>
      </c>
      <c r="BD33" s="5">
        <v>22756.612410000002</v>
      </c>
      <c r="BE33" s="5">
        <f t="shared" si="2"/>
        <v>11.858578639916624</v>
      </c>
      <c r="BF33" s="4">
        <v>0.37583235409322369</v>
      </c>
      <c r="BG33" s="4"/>
      <c r="BH33">
        <v>18</v>
      </c>
      <c r="BI33">
        <f t="shared" si="3"/>
        <v>3.5252643948296123E-3</v>
      </c>
      <c r="BK33">
        <v>5088</v>
      </c>
      <c r="BL33">
        <v>593</v>
      </c>
      <c r="BM33">
        <v>3726</v>
      </c>
      <c r="BN33">
        <f t="shared" si="4"/>
        <v>744</v>
      </c>
      <c r="BO33">
        <v>597</v>
      </c>
      <c r="BP33">
        <v>147</v>
      </c>
      <c r="BQ33">
        <v>0</v>
      </c>
      <c r="BR33">
        <v>25</v>
      </c>
      <c r="BS33">
        <v>0</v>
      </c>
      <c r="BT33">
        <v>0</v>
      </c>
      <c r="BU33" s="15">
        <v>2360604.76229</v>
      </c>
      <c r="BV33">
        <v>134461.87449000002</v>
      </c>
      <c r="BW33">
        <v>2126529.45322</v>
      </c>
      <c r="BX33">
        <f t="shared" si="5"/>
        <v>98343.592779999992</v>
      </c>
      <c r="BY33">
        <v>94951.544769999993</v>
      </c>
      <c r="BZ33">
        <v>3392.04801</v>
      </c>
      <c r="CA33">
        <v>0</v>
      </c>
      <c r="CB33">
        <v>1269.8418000000001</v>
      </c>
      <c r="CC33">
        <v>0</v>
      </c>
      <c r="CD33">
        <v>0</v>
      </c>
      <c r="CE33">
        <v>22756.612410000002</v>
      </c>
      <c r="CF33">
        <v>771.96613000000002</v>
      </c>
      <c r="CG33">
        <v>17696.000390000001</v>
      </c>
      <c r="CH33">
        <f t="shared" si="6"/>
        <v>4288.6458899999998</v>
      </c>
      <c r="CI33">
        <v>2033.49027</v>
      </c>
      <c r="CJ33">
        <v>2255.15562</v>
      </c>
      <c r="CK33">
        <v>0</v>
      </c>
      <c r="CL33">
        <v>0</v>
      </c>
      <c r="CM33">
        <v>0</v>
      </c>
      <c r="CN33">
        <v>0</v>
      </c>
      <c r="CO33">
        <v>18</v>
      </c>
      <c r="CQ33">
        <v>18</v>
      </c>
      <c r="CR33">
        <v>18</v>
      </c>
      <c r="CS33">
        <f t="shared" si="7"/>
        <v>1</v>
      </c>
      <c r="CU33">
        <v>0</v>
      </c>
      <c r="CV33">
        <v>0</v>
      </c>
      <c r="CX33">
        <v>0</v>
      </c>
      <c r="CY33">
        <v>0</v>
      </c>
      <c r="DA33">
        <f>DB33+DQ33</f>
        <v>1452.9014890880001</v>
      </c>
      <c r="DB33">
        <v>55.605200000000011</v>
      </c>
      <c r="DC33">
        <f t="shared" si="8"/>
        <v>47.445200000000007</v>
      </c>
      <c r="DD33">
        <v>3.7474000000000003</v>
      </c>
      <c r="DE33">
        <v>2.54691</v>
      </c>
      <c r="DF33">
        <f t="shared" si="9"/>
        <v>34.326260000000005</v>
      </c>
      <c r="DG33">
        <v>0</v>
      </c>
      <c r="DH33">
        <v>34.326260000000005</v>
      </c>
      <c r="DI33">
        <v>6.82463</v>
      </c>
      <c r="DJ33">
        <f t="shared" si="10"/>
        <v>0</v>
      </c>
      <c r="DK33">
        <v>0</v>
      </c>
      <c r="DL33">
        <f t="shared" si="11"/>
        <v>8.16</v>
      </c>
      <c r="DM33">
        <v>8.16</v>
      </c>
      <c r="DN33">
        <f t="shared" si="12"/>
        <v>0</v>
      </c>
      <c r="DO33">
        <v>0</v>
      </c>
      <c r="DP33">
        <v>13980.960000000001</v>
      </c>
      <c r="DQ33">
        <f>DP33*DR33/1000</f>
        <v>1397.2962890880001</v>
      </c>
      <c r="DR33">
        <v>99.942800000000005</v>
      </c>
      <c r="DS33">
        <f>SUM(DU33:DW33)</f>
        <v>500</v>
      </c>
      <c r="DT33">
        <v>520</v>
      </c>
      <c r="DU33">
        <v>350</v>
      </c>
      <c r="DV33">
        <v>0</v>
      </c>
      <c r="DW33">
        <v>150</v>
      </c>
      <c r="DX33">
        <f t="shared" si="13"/>
        <v>12560.960000000001</v>
      </c>
      <c r="DY33">
        <v>0</v>
      </c>
      <c r="DZ33">
        <v>8.1</v>
      </c>
      <c r="EA33">
        <f t="shared" si="14"/>
        <v>12295.76</v>
      </c>
      <c r="EB33">
        <v>0</v>
      </c>
      <c r="EC33">
        <v>12295.76</v>
      </c>
      <c r="ED33">
        <v>257.10000000000002</v>
      </c>
      <c r="EE33">
        <f t="shared" si="15"/>
        <v>0</v>
      </c>
      <c r="EF33">
        <v>0</v>
      </c>
      <c r="EG33">
        <f t="shared" si="16"/>
        <v>400</v>
      </c>
      <c r="EH33">
        <v>400</v>
      </c>
      <c r="EI33">
        <f t="shared" si="17"/>
        <v>0</v>
      </c>
      <c r="EJ33">
        <v>0</v>
      </c>
      <c r="EK33">
        <v>0</v>
      </c>
      <c r="EM33" s="2">
        <f>50*M33/2+P33*100/2+O33*150/2+N33*20/2</f>
        <v>480</v>
      </c>
      <c r="EN33">
        <f>EM33*DR33/1000</f>
        <v>47.972543999999999</v>
      </c>
      <c r="EO33" s="2">
        <f>50*M33/2</f>
        <v>175</v>
      </c>
      <c r="EP33" s="2">
        <f>N33*20/2</f>
        <v>230</v>
      </c>
      <c r="EQ33" s="2">
        <f>O33*150/2</f>
        <v>75</v>
      </c>
      <c r="ER33" s="2">
        <f>P33*100/2</f>
        <v>0</v>
      </c>
      <c r="ES33" s="2"/>
      <c r="ET33">
        <v>1798</v>
      </c>
      <c r="EU33">
        <v>945</v>
      </c>
      <c r="EV33">
        <v>937</v>
      </c>
    </row>
    <row r="34" spans="1:152" x14ac:dyDescent="0.3">
      <c r="A34" s="3">
        <v>43982</v>
      </c>
      <c r="D34">
        <v>83</v>
      </c>
      <c r="E34">
        <v>81</v>
      </c>
      <c r="G34">
        <v>38</v>
      </c>
      <c r="H34">
        <v>2</v>
      </c>
      <c r="I34">
        <v>18</v>
      </c>
      <c r="J34">
        <v>0</v>
      </c>
      <c r="K34">
        <f t="shared" si="0"/>
        <v>58</v>
      </c>
      <c r="L34">
        <v>43</v>
      </c>
      <c r="M34">
        <v>16</v>
      </c>
      <c r="N34">
        <v>26</v>
      </c>
      <c r="O34">
        <v>0</v>
      </c>
      <c r="P34">
        <v>1</v>
      </c>
      <c r="S34">
        <v>1750</v>
      </c>
      <c r="T34">
        <v>1259</v>
      </c>
      <c r="U34">
        <v>491</v>
      </c>
      <c r="V34">
        <v>362</v>
      </c>
      <c r="W34">
        <v>9</v>
      </c>
      <c r="X34">
        <v>10</v>
      </c>
      <c r="Y34">
        <v>9</v>
      </c>
      <c r="Z34">
        <v>45</v>
      </c>
      <c r="AA34">
        <v>4</v>
      </c>
      <c r="AB34">
        <v>1</v>
      </c>
      <c r="AC34">
        <v>0</v>
      </c>
      <c r="AD34">
        <v>16</v>
      </c>
      <c r="AE34">
        <v>15</v>
      </c>
      <c r="AF34">
        <v>20</v>
      </c>
      <c r="AG34" s="4">
        <v>0.71942857142857142</v>
      </c>
      <c r="AI34">
        <v>645</v>
      </c>
      <c r="AJ34">
        <v>288</v>
      </c>
      <c r="AK34">
        <v>68</v>
      </c>
      <c r="AL34">
        <v>42</v>
      </c>
      <c r="AM34">
        <v>1043</v>
      </c>
      <c r="AN34">
        <f>AN33+L34</f>
        <v>743</v>
      </c>
      <c r="AO34">
        <f>AO33+M34</f>
        <v>185</v>
      </c>
      <c r="AP34">
        <f>AP33+N34</f>
        <v>494</v>
      </c>
      <c r="AQ34">
        <f>AQ33+O34</f>
        <v>28</v>
      </c>
      <c r="AR34">
        <f>AR33+P34</f>
        <v>36</v>
      </c>
      <c r="AT34">
        <f>T34-AM34</f>
        <v>216</v>
      </c>
      <c r="AV34">
        <v>5360</v>
      </c>
      <c r="AX34">
        <v>3628</v>
      </c>
      <c r="AY34" s="5">
        <v>3169988.0935399998</v>
      </c>
      <c r="AZ34" s="5">
        <f t="shared" si="1"/>
        <v>873.75636536383672</v>
      </c>
      <c r="BA34" s="4">
        <v>0.67686567164179101</v>
      </c>
      <c r="BC34">
        <v>1722</v>
      </c>
      <c r="BD34" s="5">
        <v>23782.948489999999</v>
      </c>
      <c r="BE34" s="5">
        <f t="shared" si="2"/>
        <v>13.811236056910568</v>
      </c>
      <c r="BF34" s="4">
        <v>0.32126865671641791</v>
      </c>
      <c r="BG34" s="4"/>
      <c r="BH34">
        <v>10</v>
      </c>
      <c r="BI34">
        <f t="shared" si="3"/>
        <v>1.8656716417910447E-3</v>
      </c>
      <c r="BK34">
        <v>5350</v>
      </c>
      <c r="BL34">
        <v>741</v>
      </c>
      <c r="BM34">
        <v>3870</v>
      </c>
      <c r="BN34">
        <f t="shared" si="4"/>
        <v>717</v>
      </c>
      <c r="BO34">
        <v>560</v>
      </c>
      <c r="BP34">
        <v>157</v>
      </c>
      <c r="BQ34">
        <v>0</v>
      </c>
      <c r="BR34">
        <v>22</v>
      </c>
      <c r="BS34">
        <v>0</v>
      </c>
      <c r="BT34">
        <v>0</v>
      </c>
      <c r="BU34" s="15">
        <v>3169988.0935399998</v>
      </c>
      <c r="BV34">
        <v>284317.28314000001</v>
      </c>
      <c r="BW34">
        <v>2797713.7965199999</v>
      </c>
      <c r="BX34">
        <f t="shared" si="5"/>
        <v>86999.081430000006</v>
      </c>
      <c r="BY34">
        <v>74796.275580000001</v>
      </c>
      <c r="BZ34">
        <v>12202.805849999999</v>
      </c>
      <c r="CA34">
        <v>0</v>
      </c>
      <c r="CB34">
        <v>957.9324499999999</v>
      </c>
      <c r="CC34">
        <v>0</v>
      </c>
      <c r="CD34">
        <v>0</v>
      </c>
      <c r="CE34">
        <v>23782.948490000002</v>
      </c>
      <c r="CF34">
        <v>871.50338999999997</v>
      </c>
      <c r="CG34">
        <v>19260.971799999999</v>
      </c>
      <c r="CH34">
        <f t="shared" si="6"/>
        <v>3650.4733000000001</v>
      </c>
      <c r="CI34">
        <v>1510.83628</v>
      </c>
      <c r="CJ34">
        <v>2139.6370200000001</v>
      </c>
      <c r="CK34">
        <v>0</v>
      </c>
      <c r="CL34">
        <v>0</v>
      </c>
      <c r="CM34">
        <v>0</v>
      </c>
      <c r="CN34">
        <v>0</v>
      </c>
      <c r="CO34">
        <v>10</v>
      </c>
      <c r="CQ34">
        <v>10</v>
      </c>
      <c r="CR34">
        <v>10</v>
      </c>
      <c r="CS34">
        <f t="shared" si="7"/>
        <v>1</v>
      </c>
      <c r="CU34">
        <v>0</v>
      </c>
      <c r="CV34">
        <v>0</v>
      </c>
      <c r="CX34">
        <v>0</v>
      </c>
      <c r="CY34">
        <v>0</v>
      </c>
      <c r="DA34">
        <f>DB34+DQ34</f>
        <v>1673.455447176</v>
      </c>
      <c r="DB34">
        <v>135.54595</v>
      </c>
      <c r="DC34">
        <f t="shared" si="8"/>
        <v>109.98595000000002</v>
      </c>
      <c r="DD34">
        <v>0.95850000000000002</v>
      </c>
      <c r="DE34">
        <v>4.9522500000000003</v>
      </c>
      <c r="DF34">
        <f t="shared" si="9"/>
        <v>95.553850000000011</v>
      </c>
      <c r="DG34">
        <v>0</v>
      </c>
      <c r="DH34">
        <v>95.553850000000011</v>
      </c>
      <c r="DI34">
        <v>8.52135</v>
      </c>
      <c r="DJ34">
        <f t="shared" si="10"/>
        <v>0</v>
      </c>
      <c r="DK34">
        <v>0</v>
      </c>
      <c r="DL34">
        <f t="shared" si="11"/>
        <v>25.56</v>
      </c>
      <c r="DM34">
        <v>25.56</v>
      </c>
      <c r="DN34">
        <f t="shared" si="12"/>
        <v>0</v>
      </c>
      <c r="DO34">
        <v>0</v>
      </c>
      <c r="DP34">
        <v>14465.62</v>
      </c>
      <c r="DQ34">
        <f>DP34*DR34/1000</f>
        <v>1537.9094971760001</v>
      </c>
      <c r="DR34">
        <v>106.31480000000001</v>
      </c>
      <c r="DS34">
        <f>SUM(DU34:DW34)</f>
        <v>1100</v>
      </c>
      <c r="DT34">
        <v>760</v>
      </c>
      <c r="DU34">
        <v>900</v>
      </c>
      <c r="DV34">
        <v>200</v>
      </c>
      <c r="DW34">
        <v>0</v>
      </c>
      <c r="DX34">
        <f t="shared" si="13"/>
        <v>12405.62</v>
      </c>
      <c r="DY34">
        <v>0</v>
      </c>
      <c r="DZ34">
        <v>11.7</v>
      </c>
      <c r="EA34">
        <f t="shared" si="14"/>
        <v>12229.82</v>
      </c>
      <c r="EB34">
        <v>0</v>
      </c>
      <c r="EC34">
        <v>12229.82</v>
      </c>
      <c r="ED34">
        <v>164.1</v>
      </c>
      <c r="EE34">
        <f t="shared" si="15"/>
        <v>0</v>
      </c>
      <c r="EF34">
        <v>0</v>
      </c>
      <c r="EG34">
        <f t="shared" si="16"/>
        <v>200</v>
      </c>
      <c r="EH34">
        <v>200</v>
      </c>
      <c r="EI34">
        <f t="shared" si="17"/>
        <v>0</v>
      </c>
      <c r="EJ34">
        <v>0</v>
      </c>
      <c r="EK34">
        <v>0</v>
      </c>
      <c r="EM34" s="2">
        <f>50*M34/2+P34*100/2+O34*150/2+N34*20/2</f>
        <v>710</v>
      </c>
      <c r="EN34">
        <f>EM34*DR34/1000</f>
        <v>75.483508</v>
      </c>
      <c r="EO34" s="2">
        <f>50*M34/2</f>
        <v>400</v>
      </c>
      <c r="EP34" s="2">
        <f>N34*20/2</f>
        <v>260</v>
      </c>
      <c r="EQ34" s="2">
        <f>O34*150/2</f>
        <v>0</v>
      </c>
      <c r="ER34" s="2">
        <f>P34*100/2</f>
        <v>50</v>
      </c>
      <c r="ES34" s="2"/>
      <c r="ET34">
        <v>1922</v>
      </c>
      <c r="EU34">
        <v>962</v>
      </c>
      <c r="EV34">
        <v>973</v>
      </c>
    </row>
    <row r="35" spans="1:152" x14ac:dyDescent="0.3">
      <c r="A35" s="3">
        <v>44012</v>
      </c>
      <c r="D35">
        <v>92</v>
      </c>
      <c r="E35">
        <v>35</v>
      </c>
      <c r="G35">
        <v>21</v>
      </c>
      <c r="H35">
        <v>1</v>
      </c>
      <c r="I35">
        <v>11</v>
      </c>
      <c r="J35">
        <v>1</v>
      </c>
      <c r="K35">
        <f t="shared" si="0"/>
        <v>34</v>
      </c>
      <c r="L35">
        <v>21</v>
      </c>
      <c r="M35">
        <v>8</v>
      </c>
      <c r="N35">
        <v>12</v>
      </c>
      <c r="O35">
        <v>1</v>
      </c>
      <c r="P35">
        <v>0</v>
      </c>
      <c r="S35">
        <v>1832</v>
      </c>
      <c r="T35">
        <v>1313</v>
      </c>
      <c r="U35">
        <v>519</v>
      </c>
      <c r="V35">
        <v>368</v>
      </c>
      <c r="W35">
        <v>8</v>
      </c>
      <c r="X35">
        <v>10</v>
      </c>
      <c r="Y35">
        <v>24</v>
      </c>
      <c r="Z35">
        <v>50</v>
      </c>
      <c r="AA35">
        <v>4</v>
      </c>
      <c r="AB35">
        <v>1</v>
      </c>
      <c r="AC35">
        <v>0</v>
      </c>
      <c r="AD35">
        <v>19</v>
      </c>
      <c r="AE35">
        <v>15</v>
      </c>
      <c r="AF35">
        <v>20</v>
      </c>
      <c r="AG35" s="4">
        <v>0.71670305676855894</v>
      </c>
      <c r="AI35">
        <v>654</v>
      </c>
      <c r="AJ35">
        <v>303</v>
      </c>
      <c r="AK35">
        <v>69</v>
      </c>
      <c r="AL35">
        <v>47</v>
      </c>
      <c r="AM35">
        <v>1073</v>
      </c>
      <c r="AN35">
        <f>AN34+L35</f>
        <v>764</v>
      </c>
      <c r="AO35">
        <f>AO34+M35</f>
        <v>193</v>
      </c>
      <c r="AP35">
        <f>AP34+N35</f>
        <v>506</v>
      </c>
      <c r="AQ35">
        <f>AQ34+O35</f>
        <v>29</v>
      </c>
      <c r="AR35">
        <f>AR34+P35</f>
        <v>36</v>
      </c>
      <c r="AT35">
        <f>T35-AM35</f>
        <v>240</v>
      </c>
      <c r="AV35">
        <v>7013</v>
      </c>
      <c r="AX35">
        <v>4771</v>
      </c>
      <c r="AY35" s="5">
        <v>3125264.40986</v>
      </c>
      <c r="AZ35" s="5">
        <f t="shared" si="1"/>
        <v>655.05437221966042</v>
      </c>
      <c r="BA35" s="4">
        <v>0.68030799942963072</v>
      </c>
      <c r="BC35">
        <v>2231</v>
      </c>
      <c r="BD35" s="5">
        <v>30673.262449999998</v>
      </c>
      <c r="BE35" s="5">
        <f t="shared" si="2"/>
        <v>13.748660891976691</v>
      </c>
      <c r="BF35" s="4">
        <v>0.31812348495650933</v>
      </c>
      <c r="BG35" s="4"/>
      <c r="BH35">
        <v>11</v>
      </c>
      <c r="BI35">
        <f t="shared" si="3"/>
        <v>1.5685156138599743E-3</v>
      </c>
      <c r="BK35">
        <v>7002</v>
      </c>
      <c r="BL35">
        <v>1527</v>
      </c>
      <c r="BM35">
        <v>4600</v>
      </c>
      <c r="BN35">
        <f t="shared" si="4"/>
        <v>859</v>
      </c>
      <c r="BO35">
        <v>640</v>
      </c>
      <c r="BP35">
        <v>219</v>
      </c>
      <c r="BQ35">
        <v>0</v>
      </c>
      <c r="BR35">
        <v>16</v>
      </c>
      <c r="BS35">
        <v>0</v>
      </c>
      <c r="BT35">
        <v>0</v>
      </c>
      <c r="BU35" s="15">
        <v>3125264.40986</v>
      </c>
      <c r="BV35">
        <v>134970.3407</v>
      </c>
      <c r="BW35">
        <v>2889084.45542</v>
      </c>
      <c r="BX35">
        <f t="shared" si="5"/>
        <v>100790.71109</v>
      </c>
      <c r="BY35">
        <v>74096.238830000002</v>
      </c>
      <c r="BZ35">
        <v>26694.472260000002</v>
      </c>
      <c r="CA35">
        <v>0</v>
      </c>
      <c r="CB35">
        <v>418.90265000000005</v>
      </c>
      <c r="CC35">
        <v>0</v>
      </c>
      <c r="CD35">
        <v>0</v>
      </c>
      <c r="CE35">
        <v>30673.262449999995</v>
      </c>
      <c r="CF35">
        <v>1360.6996000000001</v>
      </c>
      <c r="CG35">
        <v>24207.410989999997</v>
      </c>
      <c r="CH35">
        <f t="shared" si="6"/>
        <v>5105.1518599999999</v>
      </c>
      <c r="CI35">
        <v>2112.4111699999999</v>
      </c>
      <c r="CJ35">
        <v>2992.7406900000001</v>
      </c>
      <c r="CK35">
        <v>0</v>
      </c>
      <c r="CL35">
        <v>0</v>
      </c>
      <c r="CM35">
        <v>0</v>
      </c>
      <c r="CN35">
        <v>0</v>
      </c>
      <c r="CO35">
        <v>11</v>
      </c>
      <c r="CQ35">
        <v>11</v>
      </c>
      <c r="CR35">
        <v>11</v>
      </c>
      <c r="CS35">
        <f t="shared" si="7"/>
        <v>1</v>
      </c>
      <c r="CU35">
        <v>0</v>
      </c>
      <c r="CV35">
        <v>0</v>
      </c>
      <c r="CX35">
        <v>0</v>
      </c>
      <c r="CY35">
        <v>0</v>
      </c>
      <c r="DA35">
        <f>DB35+DQ35</f>
        <v>2293.0012702829995</v>
      </c>
      <c r="DB35">
        <v>232.45657</v>
      </c>
      <c r="DC35">
        <f t="shared" si="8"/>
        <v>232.45657</v>
      </c>
      <c r="DD35">
        <v>12.52305</v>
      </c>
      <c r="DE35">
        <v>7.0365000000000002</v>
      </c>
      <c r="DF35">
        <f t="shared" si="9"/>
        <v>171.10852</v>
      </c>
      <c r="DG35">
        <v>0</v>
      </c>
      <c r="DH35">
        <v>171.10852</v>
      </c>
      <c r="DI35">
        <v>41.788499999999999</v>
      </c>
      <c r="DJ35">
        <f t="shared" si="10"/>
        <v>0</v>
      </c>
      <c r="DK35">
        <v>0</v>
      </c>
      <c r="DL35">
        <f t="shared" si="11"/>
        <v>0</v>
      </c>
      <c r="DM35">
        <v>0</v>
      </c>
      <c r="DN35">
        <f t="shared" si="12"/>
        <v>0</v>
      </c>
      <c r="DO35">
        <v>0</v>
      </c>
      <c r="DP35">
        <v>18642.789999999997</v>
      </c>
      <c r="DQ35">
        <f>DP35*DR35/1000</f>
        <v>2060.5447002829997</v>
      </c>
      <c r="DR35">
        <v>110.5277</v>
      </c>
      <c r="DS35">
        <f>SUM(DU35:DW35)</f>
        <v>800</v>
      </c>
      <c r="DT35">
        <v>420</v>
      </c>
      <c r="DU35">
        <v>550</v>
      </c>
      <c r="DV35">
        <v>100</v>
      </c>
      <c r="DW35">
        <v>150</v>
      </c>
      <c r="DX35">
        <f t="shared" si="13"/>
        <v>17102.789999999997</v>
      </c>
      <c r="DY35">
        <v>5.0999999999999996</v>
      </c>
      <c r="DZ35">
        <v>22.5</v>
      </c>
      <c r="EA35">
        <f t="shared" si="14"/>
        <v>16951.59</v>
      </c>
      <c r="EB35">
        <v>0</v>
      </c>
      <c r="EC35">
        <v>16951.59</v>
      </c>
      <c r="ED35">
        <v>123.6</v>
      </c>
      <c r="EE35">
        <f t="shared" si="15"/>
        <v>0</v>
      </c>
      <c r="EF35">
        <v>0</v>
      </c>
      <c r="EG35">
        <f t="shared" si="16"/>
        <v>320</v>
      </c>
      <c r="EH35">
        <v>320</v>
      </c>
      <c r="EI35">
        <f t="shared" si="17"/>
        <v>0</v>
      </c>
      <c r="EJ35">
        <v>0</v>
      </c>
      <c r="EK35">
        <v>0</v>
      </c>
      <c r="EM35" s="2">
        <f>50*M35/2+P35*100/2+O35*150/2+N35*20/2</f>
        <v>395</v>
      </c>
      <c r="EN35">
        <f>EM35*DR35/1000</f>
        <v>43.658441500000002</v>
      </c>
      <c r="EO35" s="2">
        <f>50*M35/2</f>
        <v>200</v>
      </c>
      <c r="EP35" s="2">
        <f>N35*20/2</f>
        <v>120</v>
      </c>
      <c r="EQ35" s="2">
        <f>O35*150/2</f>
        <v>75</v>
      </c>
      <c r="ER35" s="2">
        <f>P35*100/2</f>
        <v>0</v>
      </c>
      <c r="ES35" s="2"/>
      <c r="ET35">
        <v>1981</v>
      </c>
      <c r="EU35">
        <v>999</v>
      </c>
      <c r="EV35">
        <v>1010</v>
      </c>
    </row>
    <row r="36" spans="1:152" x14ac:dyDescent="0.3">
      <c r="A36" s="3">
        <v>44043</v>
      </c>
      <c r="D36">
        <v>67</v>
      </c>
      <c r="E36">
        <v>88</v>
      </c>
      <c r="G36">
        <v>44</v>
      </c>
      <c r="H36">
        <v>2</v>
      </c>
      <c r="I36">
        <v>14</v>
      </c>
      <c r="J36">
        <v>3</v>
      </c>
      <c r="K36">
        <f t="shared" si="0"/>
        <v>63</v>
      </c>
      <c r="L36">
        <v>50</v>
      </c>
      <c r="M36">
        <v>9</v>
      </c>
      <c r="N36">
        <v>37</v>
      </c>
      <c r="O36">
        <v>3</v>
      </c>
      <c r="P36">
        <v>1</v>
      </c>
      <c r="S36">
        <v>1892</v>
      </c>
      <c r="T36">
        <v>1388</v>
      </c>
      <c r="U36">
        <v>504</v>
      </c>
      <c r="V36">
        <v>366</v>
      </c>
      <c r="W36">
        <v>8</v>
      </c>
      <c r="X36">
        <v>8</v>
      </c>
      <c r="Y36">
        <v>10</v>
      </c>
      <c r="Z36">
        <v>57</v>
      </c>
      <c r="AA36">
        <v>0</v>
      </c>
      <c r="AB36">
        <v>1</v>
      </c>
      <c r="AC36">
        <v>0</v>
      </c>
      <c r="AD36">
        <v>19</v>
      </c>
      <c r="AE36">
        <v>14</v>
      </c>
      <c r="AF36">
        <v>21</v>
      </c>
      <c r="AG36" s="4">
        <v>0.73361522198731499</v>
      </c>
      <c r="AI36">
        <v>697</v>
      </c>
      <c r="AJ36">
        <v>318</v>
      </c>
      <c r="AK36">
        <v>71</v>
      </c>
      <c r="AL36">
        <v>50</v>
      </c>
      <c r="AM36">
        <v>1136</v>
      </c>
      <c r="AN36">
        <f>AN35+L36</f>
        <v>814</v>
      </c>
      <c r="AO36">
        <f>AO35+M36</f>
        <v>202</v>
      </c>
      <c r="AP36">
        <f>AP35+N36</f>
        <v>543</v>
      </c>
      <c r="AQ36">
        <f>AQ35+O36</f>
        <v>32</v>
      </c>
      <c r="AR36">
        <f>AR35+P36</f>
        <v>37</v>
      </c>
      <c r="AT36">
        <f>T36-AM36</f>
        <v>252</v>
      </c>
      <c r="AV36">
        <v>7627</v>
      </c>
      <c r="AX36">
        <v>5133</v>
      </c>
      <c r="AY36" s="5">
        <v>3376510.8075600001</v>
      </c>
      <c r="AZ36" s="5">
        <f t="shared" si="1"/>
        <v>657.80456021040334</v>
      </c>
      <c r="BA36" s="4">
        <v>0.6730038022813688</v>
      </c>
      <c r="BC36">
        <v>2486</v>
      </c>
      <c r="BD36" s="5">
        <v>27712.478300000002</v>
      </c>
      <c r="BE36" s="5">
        <f t="shared" si="2"/>
        <v>11.147416854384554</v>
      </c>
      <c r="BF36" s="4">
        <v>0.32594729251343912</v>
      </c>
      <c r="BG36" s="4"/>
      <c r="BH36">
        <v>8</v>
      </c>
      <c r="BI36">
        <f t="shared" si="3"/>
        <v>1.0489052051920807E-3</v>
      </c>
      <c r="BK36">
        <v>7619</v>
      </c>
      <c r="BL36">
        <v>1430</v>
      </c>
      <c r="BM36">
        <v>5271</v>
      </c>
      <c r="BN36">
        <f t="shared" si="4"/>
        <v>898</v>
      </c>
      <c r="BO36">
        <v>707</v>
      </c>
      <c r="BP36">
        <v>191</v>
      </c>
      <c r="BQ36">
        <v>0</v>
      </c>
      <c r="BR36">
        <v>20</v>
      </c>
      <c r="BS36">
        <v>0</v>
      </c>
      <c r="BT36">
        <v>0</v>
      </c>
      <c r="BU36" s="15">
        <v>3376510.8075600001</v>
      </c>
      <c r="BV36">
        <v>164470.28256999998</v>
      </c>
      <c r="BW36">
        <v>2976581.2658000002</v>
      </c>
      <c r="BX36">
        <f t="shared" si="5"/>
        <v>234338.37419999999</v>
      </c>
      <c r="BY36">
        <v>222286.59164</v>
      </c>
      <c r="BZ36">
        <v>12051.78256</v>
      </c>
      <c r="CA36">
        <v>0</v>
      </c>
      <c r="CB36">
        <v>1120.88499</v>
      </c>
      <c r="CC36">
        <v>0</v>
      </c>
      <c r="CD36">
        <v>0</v>
      </c>
      <c r="CE36">
        <v>27712.478299999995</v>
      </c>
      <c r="CF36">
        <v>1293.13573</v>
      </c>
      <c r="CG36">
        <v>20408.749809999998</v>
      </c>
      <c r="CH36">
        <f t="shared" si="6"/>
        <v>6010.5927600000005</v>
      </c>
      <c r="CI36">
        <v>3369.9646000000002</v>
      </c>
      <c r="CJ36">
        <v>2640.6281600000002</v>
      </c>
      <c r="CK36">
        <v>0</v>
      </c>
      <c r="CL36">
        <v>0</v>
      </c>
      <c r="CM36">
        <v>0</v>
      </c>
      <c r="CN36">
        <v>0</v>
      </c>
      <c r="CO36">
        <v>8</v>
      </c>
      <c r="CQ36">
        <v>8</v>
      </c>
      <c r="CR36">
        <v>8</v>
      </c>
      <c r="CS36">
        <f t="shared" si="7"/>
        <v>1</v>
      </c>
      <c r="CU36">
        <v>0</v>
      </c>
      <c r="CV36">
        <v>0</v>
      </c>
      <c r="CX36">
        <v>0</v>
      </c>
      <c r="CY36">
        <v>0</v>
      </c>
      <c r="DA36">
        <f>DB36+DQ36</f>
        <v>2295.7104748639995</v>
      </c>
      <c r="DB36">
        <v>158.86995000000002</v>
      </c>
      <c r="DC36">
        <f t="shared" si="8"/>
        <v>154.10995000000003</v>
      </c>
      <c r="DD36">
        <v>8.3382000000000005</v>
      </c>
      <c r="DE36">
        <v>9.9432000000000009</v>
      </c>
      <c r="DF36">
        <f t="shared" si="9"/>
        <v>101.71675</v>
      </c>
      <c r="DG36">
        <v>0</v>
      </c>
      <c r="DH36">
        <v>101.71675</v>
      </c>
      <c r="DI36">
        <v>34.111800000000002</v>
      </c>
      <c r="DJ36">
        <f t="shared" si="10"/>
        <v>0</v>
      </c>
      <c r="DK36">
        <v>0</v>
      </c>
      <c r="DL36">
        <f t="shared" si="11"/>
        <v>4.76</v>
      </c>
      <c r="DM36">
        <v>4.76</v>
      </c>
      <c r="DN36">
        <f t="shared" si="12"/>
        <v>0</v>
      </c>
      <c r="DO36">
        <v>0</v>
      </c>
      <c r="DP36">
        <v>18300.32</v>
      </c>
      <c r="DQ36">
        <f>DP36*DR36/1000</f>
        <v>2136.8405248639997</v>
      </c>
      <c r="DR36">
        <v>116.76519999999999</v>
      </c>
      <c r="DS36">
        <f>SUM(DU36:DW36)</f>
        <v>1350</v>
      </c>
      <c r="DT36">
        <v>880</v>
      </c>
      <c r="DU36">
        <v>700</v>
      </c>
      <c r="DV36">
        <v>200</v>
      </c>
      <c r="DW36">
        <v>450</v>
      </c>
      <c r="DX36">
        <f t="shared" si="13"/>
        <v>15150.32</v>
      </c>
      <c r="DY36">
        <v>2.4</v>
      </c>
      <c r="DZ36">
        <v>27.9</v>
      </c>
      <c r="EA36">
        <f t="shared" si="14"/>
        <v>15096.02</v>
      </c>
      <c r="EB36">
        <v>0</v>
      </c>
      <c r="EC36">
        <v>15096.02</v>
      </c>
      <c r="ED36">
        <v>24</v>
      </c>
      <c r="EE36">
        <f t="shared" si="15"/>
        <v>0</v>
      </c>
      <c r="EF36">
        <v>0</v>
      </c>
      <c r="EG36">
        <f t="shared" si="16"/>
        <v>920</v>
      </c>
      <c r="EH36">
        <v>920</v>
      </c>
      <c r="EI36">
        <f t="shared" si="17"/>
        <v>0</v>
      </c>
      <c r="EJ36">
        <v>0</v>
      </c>
      <c r="EK36">
        <v>0</v>
      </c>
      <c r="EM36" s="2">
        <f>50*M36/2+P36*100/2+O36*150/2+N36*20/2</f>
        <v>870</v>
      </c>
      <c r="EN36">
        <f>EM36*DR36/1000</f>
        <v>101.58572399999998</v>
      </c>
      <c r="EO36" s="2">
        <f>50*M36/2</f>
        <v>225</v>
      </c>
      <c r="EP36" s="2">
        <f>N36*20/2</f>
        <v>370</v>
      </c>
      <c r="EQ36" s="2">
        <f>O36*150/2</f>
        <v>225</v>
      </c>
      <c r="ER36" s="2">
        <f>P36*100/2</f>
        <v>50</v>
      </c>
      <c r="ES36" s="2"/>
      <c r="ET36">
        <v>2106</v>
      </c>
      <c r="EU36">
        <v>997</v>
      </c>
      <c r="EV36">
        <v>1091</v>
      </c>
    </row>
    <row r="37" spans="1:152" x14ac:dyDescent="0.3">
      <c r="A37" s="3">
        <v>44074</v>
      </c>
      <c r="D37">
        <v>67</v>
      </c>
      <c r="E37">
        <v>32</v>
      </c>
      <c r="G37">
        <v>29</v>
      </c>
      <c r="H37">
        <v>4</v>
      </c>
      <c r="I37">
        <v>5</v>
      </c>
      <c r="J37">
        <v>3</v>
      </c>
      <c r="K37">
        <f t="shared" si="0"/>
        <v>41</v>
      </c>
      <c r="L37">
        <v>32</v>
      </c>
      <c r="M37">
        <v>2</v>
      </c>
      <c r="N37">
        <v>24</v>
      </c>
      <c r="O37">
        <v>2</v>
      </c>
      <c r="P37">
        <v>4</v>
      </c>
      <c r="S37">
        <v>1948</v>
      </c>
      <c r="T37">
        <v>1419</v>
      </c>
      <c r="U37">
        <v>529</v>
      </c>
      <c r="V37">
        <v>371</v>
      </c>
      <c r="W37">
        <v>9</v>
      </c>
      <c r="X37">
        <v>13</v>
      </c>
      <c r="Y37">
        <v>12</v>
      </c>
      <c r="Z37">
        <v>70</v>
      </c>
      <c r="AA37">
        <v>0</v>
      </c>
      <c r="AB37">
        <v>1</v>
      </c>
      <c r="AC37">
        <v>0</v>
      </c>
      <c r="AD37">
        <v>18</v>
      </c>
      <c r="AE37">
        <v>14</v>
      </c>
      <c r="AF37">
        <v>21</v>
      </c>
      <c r="AG37" s="4">
        <v>0.72843942505133474</v>
      </c>
      <c r="AI37">
        <v>715</v>
      </c>
      <c r="AJ37">
        <v>322</v>
      </c>
      <c r="AK37">
        <v>75</v>
      </c>
      <c r="AL37">
        <v>53</v>
      </c>
      <c r="AM37">
        <v>1165</v>
      </c>
      <c r="AN37">
        <f>AN36+L37</f>
        <v>846</v>
      </c>
      <c r="AO37">
        <f>AO36+M37</f>
        <v>204</v>
      </c>
      <c r="AP37">
        <f>AP36+N37</f>
        <v>567</v>
      </c>
      <c r="AQ37">
        <f>AQ36+O37</f>
        <v>34</v>
      </c>
      <c r="AR37">
        <f>AR36+P37</f>
        <v>41</v>
      </c>
      <c r="AT37">
        <f>T37-AM37</f>
        <v>254</v>
      </c>
      <c r="AV37">
        <v>6645</v>
      </c>
      <c r="AX37">
        <v>4096</v>
      </c>
      <c r="AY37" s="5">
        <v>2370666.9101999998</v>
      </c>
      <c r="AZ37" s="5">
        <f t="shared" si="1"/>
        <v>578.77610112304683</v>
      </c>
      <c r="BA37" s="4">
        <v>0.6164033107599699</v>
      </c>
      <c r="BC37">
        <v>2532</v>
      </c>
      <c r="BD37" s="5">
        <v>29716.703940000003</v>
      </c>
      <c r="BE37" s="5">
        <f t="shared" si="2"/>
        <v>11.736454952606636</v>
      </c>
      <c r="BF37" s="4">
        <v>0.38103837471783297</v>
      </c>
      <c r="BG37" s="4"/>
      <c r="BH37">
        <v>17</v>
      </c>
      <c r="BI37">
        <f t="shared" si="3"/>
        <v>2.5583145221971409E-3</v>
      </c>
      <c r="BK37">
        <v>6628</v>
      </c>
      <c r="BL37">
        <v>840</v>
      </c>
      <c r="BM37">
        <v>4927</v>
      </c>
      <c r="BN37">
        <f t="shared" si="4"/>
        <v>854</v>
      </c>
      <c r="BO37">
        <v>621</v>
      </c>
      <c r="BP37">
        <v>233</v>
      </c>
      <c r="BQ37">
        <v>0</v>
      </c>
      <c r="BR37">
        <v>7</v>
      </c>
      <c r="BS37">
        <v>0</v>
      </c>
      <c r="BT37">
        <v>0</v>
      </c>
      <c r="BU37" s="15">
        <v>2370666.9101999998</v>
      </c>
      <c r="BV37">
        <v>142336.58640999999</v>
      </c>
      <c r="BW37">
        <v>1997402.4037200001</v>
      </c>
      <c r="BX37">
        <f t="shared" si="5"/>
        <v>230564.37373000002</v>
      </c>
      <c r="BY37">
        <v>221662.27777000002</v>
      </c>
      <c r="BZ37">
        <v>8902.0959600000006</v>
      </c>
      <c r="CA37">
        <v>0</v>
      </c>
      <c r="CB37">
        <v>363.54634000000004</v>
      </c>
      <c r="CC37">
        <v>0</v>
      </c>
      <c r="CD37">
        <v>0</v>
      </c>
      <c r="CE37">
        <v>29716.703939999999</v>
      </c>
      <c r="CF37">
        <v>743.17582999999991</v>
      </c>
      <c r="CG37">
        <v>23159.506089999999</v>
      </c>
      <c r="CH37">
        <f t="shared" si="6"/>
        <v>5814.0220200000003</v>
      </c>
      <c r="CI37">
        <v>2234.0611800000001</v>
      </c>
      <c r="CJ37">
        <v>3579.9608399999997</v>
      </c>
      <c r="CK37">
        <v>0</v>
      </c>
      <c r="CL37">
        <v>0</v>
      </c>
      <c r="CM37">
        <v>0</v>
      </c>
      <c r="CN37">
        <v>0</v>
      </c>
      <c r="CO37">
        <v>17</v>
      </c>
      <c r="CQ37">
        <v>17</v>
      </c>
      <c r="CR37">
        <v>17</v>
      </c>
      <c r="CS37">
        <f t="shared" si="7"/>
        <v>1</v>
      </c>
      <c r="CU37">
        <v>0</v>
      </c>
      <c r="CV37">
        <v>0</v>
      </c>
      <c r="CX37">
        <v>0</v>
      </c>
      <c r="CY37">
        <v>0</v>
      </c>
      <c r="DA37">
        <f>DB37+DQ37</f>
        <v>2789.8994607159998</v>
      </c>
      <c r="DB37">
        <v>122.76951</v>
      </c>
      <c r="DC37">
        <f t="shared" si="8"/>
        <v>122.76951</v>
      </c>
      <c r="DD37">
        <v>0.10604999999999999</v>
      </c>
      <c r="DE37">
        <v>3.1305000000000001</v>
      </c>
      <c r="DF37">
        <f t="shared" si="9"/>
        <v>70.768960000000007</v>
      </c>
      <c r="DG37">
        <v>0</v>
      </c>
      <c r="DH37">
        <v>70.768960000000007</v>
      </c>
      <c r="DI37">
        <v>48.764000000000003</v>
      </c>
      <c r="DJ37">
        <f t="shared" si="10"/>
        <v>0</v>
      </c>
      <c r="DK37">
        <v>0</v>
      </c>
      <c r="DL37">
        <f t="shared" si="11"/>
        <v>0</v>
      </c>
      <c r="DM37">
        <v>0</v>
      </c>
      <c r="DN37">
        <f t="shared" si="12"/>
        <v>0</v>
      </c>
      <c r="DO37">
        <v>0</v>
      </c>
      <c r="DP37">
        <v>22286.739999999998</v>
      </c>
      <c r="DQ37">
        <f>DP37*DR37/1000</f>
        <v>2667.1299507159997</v>
      </c>
      <c r="DR37">
        <v>119.6734</v>
      </c>
      <c r="DS37">
        <f>SUM(DU37:DW37)</f>
        <v>1100</v>
      </c>
      <c r="DT37">
        <v>580</v>
      </c>
      <c r="DU37">
        <v>250</v>
      </c>
      <c r="DV37">
        <v>400</v>
      </c>
      <c r="DW37">
        <v>450</v>
      </c>
      <c r="DX37">
        <f t="shared" si="13"/>
        <v>19686.739999999998</v>
      </c>
      <c r="DY37">
        <v>1.8</v>
      </c>
      <c r="DZ37">
        <v>14.4</v>
      </c>
      <c r="EA37">
        <f t="shared" si="14"/>
        <v>19495.939999999999</v>
      </c>
      <c r="EB37">
        <v>0</v>
      </c>
      <c r="EC37">
        <v>19495.939999999999</v>
      </c>
      <c r="ED37">
        <v>174.6</v>
      </c>
      <c r="EE37">
        <f t="shared" si="15"/>
        <v>0</v>
      </c>
      <c r="EF37">
        <v>0</v>
      </c>
      <c r="EG37">
        <f t="shared" si="16"/>
        <v>920</v>
      </c>
      <c r="EH37">
        <v>920</v>
      </c>
      <c r="EI37">
        <f t="shared" si="17"/>
        <v>0</v>
      </c>
      <c r="EJ37">
        <v>0</v>
      </c>
      <c r="EK37">
        <v>0</v>
      </c>
      <c r="EM37" s="2">
        <f>50*M37/2+P37*100/2+O37*150/2+N37*20/2</f>
        <v>640</v>
      </c>
      <c r="EN37">
        <f>EM37*DR37/1000</f>
        <v>76.590975999999998</v>
      </c>
      <c r="EO37" s="2">
        <f>50*M37/2</f>
        <v>50</v>
      </c>
      <c r="EP37" s="2">
        <f>N37*20/2</f>
        <v>240</v>
      </c>
      <c r="EQ37" s="2">
        <f>O37*150/2</f>
        <v>150</v>
      </c>
      <c r="ER37" s="2">
        <f>P37*100/2</f>
        <v>200</v>
      </c>
      <c r="ES37" s="2"/>
      <c r="ET37">
        <v>2145</v>
      </c>
      <c r="EU37">
        <v>1034</v>
      </c>
      <c r="EV37">
        <v>1104</v>
      </c>
    </row>
    <row r="38" spans="1:152" x14ac:dyDescent="0.3">
      <c r="A38" s="3">
        <v>44104</v>
      </c>
      <c r="D38">
        <v>68</v>
      </c>
      <c r="E38">
        <v>31</v>
      </c>
      <c r="G38">
        <v>22</v>
      </c>
      <c r="H38">
        <v>1</v>
      </c>
      <c r="I38">
        <v>9</v>
      </c>
      <c r="J38">
        <v>1</v>
      </c>
      <c r="K38">
        <f t="shared" si="0"/>
        <v>33</v>
      </c>
      <c r="L38">
        <v>25</v>
      </c>
      <c r="M38">
        <v>8</v>
      </c>
      <c r="N38">
        <v>16</v>
      </c>
      <c r="O38">
        <v>1</v>
      </c>
      <c r="P38">
        <v>0</v>
      </c>
      <c r="S38">
        <v>2014</v>
      </c>
      <c r="T38">
        <v>1444</v>
      </c>
      <c r="U38">
        <v>570</v>
      </c>
      <c r="V38">
        <v>399</v>
      </c>
      <c r="W38">
        <v>9</v>
      </c>
      <c r="X38">
        <v>19</v>
      </c>
      <c r="Y38">
        <v>16</v>
      </c>
      <c r="Z38">
        <v>72</v>
      </c>
      <c r="AA38">
        <v>0</v>
      </c>
      <c r="AB38">
        <v>1</v>
      </c>
      <c r="AC38">
        <v>0</v>
      </c>
      <c r="AD38">
        <v>19</v>
      </c>
      <c r="AE38">
        <v>14</v>
      </c>
      <c r="AF38">
        <v>21</v>
      </c>
      <c r="AG38" s="4">
        <v>0.71698113207547165</v>
      </c>
      <c r="AI38">
        <v>734</v>
      </c>
      <c r="AJ38">
        <v>329</v>
      </c>
      <c r="AK38">
        <v>75</v>
      </c>
      <c r="AL38">
        <v>53</v>
      </c>
      <c r="AM38">
        <v>1191</v>
      </c>
      <c r="AN38">
        <f>AN37+L38</f>
        <v>871</v>
      </c>
      <c r="AO38">
        <f>AO37+M38</f>
        <v>212</v>
      </c>
      <c r="AP38">
        <f>AP37+N38</f>
        <v>583</v>
      </c>
      <c r="AQ38">
        <f>AQ37+O38</f>
        <v>35</v>
      </c>
      <c r="AR38">
        <f>AR37+P38</f>
        <v>41</v>
      </c>
      <c r="AT38">
        <f>T38-AM38</f>
        <v>253</v>
      </c>
      <c r="AV38">
        <v>6901</v>
      </c>
      <c r="AX38">
        <v>3827</v>
      </c>
      <c r="AY38" s="5">
        <v>1782585.01165</v>
      </c>
      <c r="AZ38" s="5">
        <f t="shared" si="1"/>
        <v>465.79174592370003</v>
      </c>
      <c r="BA38" s="4">
        <v>0.55455731053470514</v>
      </c>
      <c r="BC38">
        <v>3070</v>
      </c>
      <c r="BD38" s="5">
        <v>29350.20724</v>
      </c>
      <c r="BE38" s="5">
        <f t="shared" si="2"/>
        <v>9.5603280912052124</v>
      </c>
      <c r="BF38" s="4">
        <v>0.44486306332415593</v>
      </c>
      <c r="BG38" s="4"/>
      <c r="BH38">
        <v>4</v>
      </c>
      <c r="BI38">
        <f t="shared" si="3"/>
        <v>5.7962614113896539E-4</v>
      </c>
      <c r="BK38">
        <v>6897</v>
      </c>
      <c r="BL38">
        <v>870</v>
      </c>
      <c r="BM38">
        <v>5108</v>
      </c>
      <c r="BN38">
        <f t="shared" si="4"/>
        <v>902</v>
      </c>
      <c r="BO38">
        <v>684</v>
      </c>
      <c r="BP38">
        <v>218</v>
      </c>
      <c r="BQ38">
        <v>0</v>
      </c>
      <c r="BR38">
        <v>17</v>
      </c>
      <c r="BS38">
        <v>0</v>
      </c>
      <c r="BT38">
        <v>0</v>
      </c>
      <c r="BU38" s="15">
        <v>1782585.01165</v>
      </c>
      <c r="BV38">
        <v>130024.10341</v>
      </c>
      <c r="BW38">
        <v>1528013.03085</v>
      </c>
      <c r="BX38">
        <f t="shared" si="5"/>
        <v>123430.65879999999</v>
      </c>
      <c r="BY38">
        <v>115913.97654999999</v>
      </c>
      <c r="BZ38">
        <v>7516.6822499999998</v>
      </c>
      <c r="CA38">
        <v>0</v>
      </c>
      <c r="CB38">
        <v>1117.2185900000002</v>
      </c>
      <c r="CC38">
        <v>0</v>
      </c>
      <c r="CD38">
        <v>0</v>
      </c>
      <c r="CE38">
        <v>29350.20724</v>
      </c>
      <c r="CF38">
        <v>1017.40831</v>
      </c>
      <c r="CG38">
        <v>20968.07748</v>
      </c>
      <c r="CH38">
        <f t="shared" si="6"/>
        <v>7364.72145</v>
      </c>
      <c r="CI38">
        <v>3868.4975899999999</v>
      </c>
      <c r="CJ38">
        <v>3496.2238600000001</v>
      </c>
      <c r="CK38">
        <v>0</v>
      </c>
      <c r="CL38">
        <v>0</v>
      </c>
      <c r="CM38">
        <v>0</v>
      </c>
      <c r="CN38">
        <v>0</v>
      </c>
      <c r="CO38">
        <v>4</v>
      </c>
      <c r="CQ38">
        <v>4</v>
      </c>
      <c r="CR38">
        <v>4</v>
      </c>
      <c r="CS38">
        <f t="shared" si="7"/>
        <v>1</v>
      </c>
      <c r="CU38">
        <v>0</v>
      </c>
      <c r="CV38">
        <v>0</v>
      </c>
      <c r="CX38">
        <v>0</v>
      </c>
      <c r="CY38">
        <v>0</v>
      </c>
      <c r="DA38">
        <f>DB38+DQ38</f>
        <v>1800.3161552089998</v>
      </c>
      <c r="DB38">
        <v>87.790350000000004</v>
      </c>
      <c r="DC38">
        <f t="shared" si="8"/>
        <v>87.790350000000004</v>
      </c>
      <c r="DD38">
        <v>8.2949999999999996E-2</v>
      </c>
      <c r="DE38">
        <v>1.5018</v>
      </c>
      <c r="DF38">
        <f t="shared" si="9"/>
        <v>62.04175</v>
      </c>
      <c r="DG38">
        <v>0</v>
      </c>
      <c r="DH38">
        <v>62.04175</v>
      </c>
      <c r="DI38">
        <v>24.16385</v>
      </c>
      <c r="DJ38">
        <f t="shared" si="10"/>
        <v>0</v>
      </c>
      <c r="DK38">
        <v>0</v>
      </c>
      <c r="DL38">
        <f t="shared" si="11"/>
        <v>0</v>
      </c>
      <c r="DM38">
        <v>0</v>
      </c>
      <c r="DN38">
        <f t="shared" si="12"/>
        <v>0</v>
      </c>
      <c r="DO38">
        <v>0</v>
      </c>
      <c r="DP38">
        <v>19729.809999999998</v>
      </c>
      <c r="DQ38">
        <f>DP38*DR38/1000</f>
        <v>1712.5258052089998</v>
      </c>
      <c r="DR38">
        <v>86.798900000000003</v>
      </c>
      <c r="DS38">
        <f>SUM(DU38:DW38)</f>
        <v>700</v>
      </c>
      <c r="DT38">
        <v>440</v>
      </c>
      <c r="DU38">
        <v>450</v>
      </c>
      <c r="DV38">
        <v>100</v>
      </c>
      <c r="DW38">
        <v>150</v>
      </c>
      <c r="DX38">
        <f t="shared" si="13"/>
        <v>18589.809999999998</v>
      </c>
      <c r="DY38">
        <v>10.199999999999999</v>
      </c>
      <c r="DZ38">
        <v>24.6</v>
      </c>
      <c r="EA38">
        <f t="shared" si="14"/>
        <v>18395.71</v>
      </c>
      <c r="EB38">
        <v>0</v>
      </c>
      <c r="EC38">
        <v>18395.71</v>
      </c>
      <c r="ED38">
        <v>159.30000000000001</v>
      </c>
      <c r="EE38">
        <f t="shared" si="15"/>
        <v>0</v>
      </c>
      <c r="EF38">
        <v>0</v>
      </c>
      <c r="EG38">
        <f t="shared" si="16"/>
        <v>0</v>
      </c>
      <c r="EH38">
        <v>0</v>
      </c>
      <c r="EI38">
        <f t="shared" si="17"/>
        <v>0</v>
      </c>
      <c r="EJ38">
        <v>0</v>
      </c>
      <c r="EK38">
        <v>0</v>
      </c>
      <c r="EM38" s="2">
        <f>50*M38/2+P38*100/2+O38*150/2+N38*20/2</f>
        <v>435</v>
      </c>
      <c r="EN38">
        <f>EM38*DR38/1000</f>
        <v>37.757521500000003</v>
      </c>
      <c r="EO38" s="2">
        <f>50*M38/2</f>
        <v>200</v>
      </c>
      <c r="EP38" s="2">
        <f>N38*20/2</f>
        <v>160</v>
      </c>
      <c r="EQ38" s="2">
        <f>O38*150/2</f>
        <v>75</v>
      </c>
      <c r="ER38" s="2">
        <f>P38*100/2</f>
        <v>0</v>
      </c>
      <c r="ES38" s="2"/>
      <c r="ET38">
        <v>2157</v>
      </c>
      <c r="EU38">
        <v>1058</v>
      </c>
      <c r="EV38">
        <v>1132</v>
      </c>
    </row>
    <row r="39" spans="1:152" x14ac:dyDescent="0.3">
      <c r="A39" s="3">
        <v>44135</v>
      </c>
      <c r="D39">
        <v>56</v>
      </c>
      <c r="E39">
        <v>61</v>
      </c>
      <c r="G39">
        <v>33</v>
      </c>
      <c r="H39">
        <v>0</v>
      </c>
      <c r="I39">
        <v>9</v>
      </c>
      <c r="J39">
        <v>2</v>
      </c>
      <c r="K39">
        <f t="shared" si="0"/>
        <v>44</v>
      </c>
      <c r="L39">
        <v>36</v>
      </c>
      <c r="M39">
        <v>8</v>
      </c>
      <c r="N39">
        <v>26</v>
      </c>
      <c r="O39">
        <v>2</v>
      </c>
      <c r="P39">
        <v>0</v>
      </c>
      <c r="S39">
        <v>2064</v>
      </c>
      <c r="T39">
        <v>1499</v>
      </c>
      <c r="U39">
        <v>565</v>
      </c>
      <c r="V39">
        <v>405</v>
      </c>
      <c r="W39">
        <v>10</v>
      </c>
      <c r="X39">
        <v>14</v>
      </c>
      <c r="Y39">
        <v>9</v>
      </c>
      <c r="Z39">
        <v>73</v>
      </c>
      <c r="AA39">
        <v>0</v>
      </c>
      <c r="AB39">
        <v>1</v>
      </c>
      <c r="AC39">
        <v>0</v>
      </c>
      <c r="AD39">
        <v>19</v>
      </c>
      <c r="AE39">
        <v>14</v>
      </c>
      <c r="AF39">
        <v>20</v>
      </c>
      <c r="AG39" s="4">
        <v>0.72625968992248058</v>
      </c>
      <c r="AI39">
        <v>762</v>
      </c>
      <c r="AJ39">
        <v>337</v>
      </c>
      <c r="AK39">
        <v>75</v>
      </c>
      <c r="AL39">
        <v>53</v>
      </c>
      <c r="AM39">
        <v>1230</v>
      </c>
      <c r="AN39">
        <f>AN38+L39</f>
        <v>907</v>
      </c>
      <c r="AO39">
        <f>AO38+M39</f>
        <v>220</v>
      </c>
      <c r="AP39">
        <f>AP38+N39</f>
        <v>609</v>
      </c>
      <c r="AQ39">
        <f>AQ38+O39</f>
        <v>37</v>
      </c>
      <c r="AR39">
        <f>AR38+P39</f>
        <v>41</v>
      </c>
      <c r="AT39">
        <f>T39-AM39</f>
        <v>269</v>
      </c>
      <c r="AV39">
        <v>7146</v>
      </c>
      <c r="AX39">
        <v>4738</v>
      </c>
      <c r="AY39" s="5">
        <v>1349388.60045</v>
      </c>
      <c r="AZ39" s="5">
        <f t="shared" si="1"/>
        <v>284.80130866399327</v>
      </c>
      <c r="BA39" s="4">
        <v>0.66302826756227262</v>
      </c>
      <c r="BC39">
        <v>2395</v>
      </c>
      <c r="BD39" s="5">
        <v>19810.15884</v>
      </c>
      <c r="BE39" s="5">
        <f t="shared" si="2"/>
        <v>8.2714650688935283</v>
      </c>
      <c r="BF39" s="4">
        <v>0.33515253288553037</v>
      </c>
      <c r="BG39" s="4"/>
      <c r="BH39">
        <v>13</v>
      </c>
      <c r="BI39">
        <f t="shared" si="3"/>
        <v>1.8191995521970334E-3</v>
      </c>
      <c r="BK39">
        <v>7133</v>
      </c>
      <c r="BL39">
        <v>835</v>
      </c>
      <c r="BM39">
        <v>5359</v>
      </c>
      <c r="BN39">
        <f t="shared" si="4"/>
        <v>918</v>
      </c>
      <c r="BO39">
        <v>683</v>
      </c>
      <c r="BP39">
        <v>235</v>
      </c>
      <c r="BQ39">
        <v>0</v>
      </c>
      <c r="BR39">
        <v>21</v>
      </c>
      <c r="BS39">
        <v>0</v>
      </c>
      <c r="BT39">
        <v>0</v>
      </c>
      <c r="BU39" s="15">
        <v>1349388.60045</v>
      </c>
      <c r="BV39">
        <v>149916.03681999998</v>
      </c>
      <c r="BW39">
        <v>1055760.68603</v>
      </c>
      <c r="BX39">
        <f t="shared" si="5"/>
        <v>142400.45205999998</v>
      </c>
      <c r="BY39">
        <v>134653.03834999999</v>
      </c>
      <c r="BZ39">
        <v>7747.4137099999998</v>
      </c>
      <c r="CA39">
        <v>0</v>
      </c>
      <c r="CB39">
        <v>1311.42554</v>
      </c>
      <c r="CC39">
        <v>0</v>
      </c>
      <c r="CD39">
        <v>0</v>
      </c>
      <c r="CE39">
        <v>19810.15884</v>
      </c>
      <c r="CF39">
        <v>299.18281000000002</v>
      </c>
      <c r="CG39">
        <v>12757.01895</v>
      </c>
      <c r="CH39">
        <f t="shared" si="6"/>
        <v>6753.9570799999992</v>
      </c>
      <c r="CI39">
        <v>3028.4727799999996</v>
      </c>
      <c r="CJ39">
        <v>3725.4842999999996</v>
      </c>
      <c r="CK39">
        <v>0</v>
      </c>
      <c r="CL39">
        <v>0</v>
      </c>
      <c r="CM39">
        <v>0</v>
      </c>
      <c r="CN39">
        <v>0</v>
      </c>
      <c r="CO39">
        <v>13</v>
      </c>
      <c r="CQ39">
        <v>13</v>
      </c>
      <c r="CR39">
        <v>13</v>
      </c>
      <c r="CS39">
        <f t="shared" si="7"/>
        <v>1</v>
      </c>
      <c r="CU39">
        <v>0</v>
      </c>
      <c r="CV39">
        <v>0</v>
      </c>
      <c r="CX39">
        <v>0</v>
      </c>
      <c r="CY39">
        <v>0</v>
      </c>
      <c r="DA39">
        <f>DB39+DQ39</f>
        <v>1448.7295797519998</v>
      </c>
      <c r="DB39">
        <v>109.14874</v>
      </c>
      <c r="DC39">
        <f t="shared" si="8"/>
        <v>109.14874</v>
      </c>
      <c r="DD39">
        <v>0.22500000000000001</v>
      </c>
      <c r="DE39">
        <v>2.2706500000000003</v>
      </c>
      <c r="DF39">
        <f t="shared" si="9"/>
        <v>74.869129999999998</v>
      </c>
      <c r="DG39">
        <v>0</v>
      </c>
      <c r="DH39">
        <v>74.869129999999998</v>
      </c>
      <c r="DI39">
        <v>31.78396</v>
      </c>
      <c r="DJ39">
        <f t="shared" si="10"/>
        <v>0</v>
      </c>
      <c r="DK39">
        <v>0</v>
      </c>
      <c r="DL39">
        <f t="shared" si="11"/>
        <v>0</v>
      </c>
      <c r="DM39">
        <v>0</v>
      </c>
      <c r="DN39">
        <f t="shared" si="12"/>
        <v>0</v>
      </c>
      <c r="DO39">
        <v>0</v>
      </c>
      <c r="DP39">
        <v>20936.969999999998</v>
      </c>
      <c r="DQ39">
        <f>DP39*DR39/1000</f>
        <v>1339.5808397519997</v>
      </c>
      <c r="DR39">
        <v>63.9816</v>
      </c>
      <c r="DS39">
        <f>SUM(DU39:DW39)</f>
        <v>750</v>
      </c>
      <c r="DT39">
        <v>660</v>
      </c>
      <c r="DU39">
        <v>450</v>
      </c>
      <c r="DV39">
        <v>0</v>
      </c>
      <c r="DW39">
        <v>300</v>
      </c>
      <c r="DX39">
        <f t="shared" si="13"/>
        <v>19526.969999999998</v>
      </c>
      <c r="DY39">
        <v>3.6</v>
      </c>
      <c r="DZ39">
        <v>28.2</v>
      </c>
      <c r="EA39">
        <f t="shared" si="14"/>
        <v>19402.169999999998</v>
      </c>
      <c r="EB39">
        <v>0</v>
      </c>
      <c r="EC39">
        <v>19402.169999999998</v>
      </c>
      <c r="ED39">
        <v>93</v>
      </c>
      <c r="EE39">
        <f t="shared" si="15"/>
        <v>0</v>
      </c>
      <c r="EF39">
        <v>0</v>
      </c>
      <c r="EG39">
        <f t="shared" si="16"/>
        <v>0</v>
      </c>
      <c r="EH39">
        <v>0</v>
      </c>
      <c r="EI39">
        <f t="shared" si="17"/>
        <v>0</v>
      </c>
      <c r="EJ39">
        <v>0</v>
      </c>
      <c r="EK39">
        <v>0</v>
      </c>
      <c r="EM39" s="2">
        <f>50*M39/2+P39*100/2+O39*150/2+N39*20/2</f>
        <v>610</v>
      </c>
      <c r="EN39">
        <f>EM39*DR39/1000</f>
        <v>39.028776000000001</v>
      </c>
      <c r="EO39" s="2">
        <f>50*M39/2</f>
        <v>200</v>
      </c>
      <c r="EP39" s="2">
        <f>N39*20/2</f>
        <v>260</v>
      </c>
      <c r="EQ39" s="2">
        <f>O39*150/2</f>
        <v>150</v>
      </c>
      <c r="ER39" s="2">
        <f>P39*100/2</f>
        <v>0</v>
      </c>
      <c r="ES39" s="2"/>
      <c r="ET39">
        <v>2222</v>
      </c>
      <c r="EU39">
        <v>1062</v>
      </c>
      <c r="EV39">
        <v>1172</v>
      </c>
    </row>
    <row r="40" spans="1:152" x14ac:dyDescent="0.3">
      <c r="A40" s="3">
        <v>44165</v>
      </c>
      <c r="D40">
        <v>64</v>
      </c>
      <c r="E40">
        <v>23</v>
      </c>
      <c r="G40">
        <v>18</v>
      </c>
      <c r="H40">
        <v>3</v>
      </c>
      <c r="I40">
        <v>4</v>
      </c>
      <c r="J40">
        <v>1</v>
      </c>
      <c r="K40">
        <f t="shared" si="0"/>
        <v>26</v>
      </c>
      <c r="L40">
        <v>18</v>
      </c>
      <c r="M40">
        <v>3</v>
      </c>
      <c r="N40">
        <v>13</v>
      </c>
      <c r="O40">
        <v>1</v>
      </c>
      <c r="P40">
        <v>1</v>
      </c>
      <c r="S40">
        <v>2120</v>
      </c>
      <c r="T40">
        <v>1521</v>
      </c>
      <c r="U40">
        <v>599</v>
      </c>
      <c r="V40">
        <v>408</v>
      </c>
      <c r="W40">
        <v>11</v>
      </c>
      <c r="X40">
        <v>22</v>
      </c>
      <c r="Y40">
        <v>33</v>
      </c>
      <c r="Z40">
        <v>72</v>
      </c>
      <c r="AA40">
        <v>0</v>
      </c>
      <c r="AB40">
        <v>1</v>
      </c>
      <c r="AC40">
        <v>0</v>
      </c>
      <c r="AD40">
        <v>18</v>
      </c>
      <c r="AE40">
        <v>14</v>
      </c>
      <c r="AF40">
        <v>20</v>
      </c>
      <c r="AG40" s="4">
        <v>0.71745283018867922</v>
      </c>
      <c r="AI40">
        <v>775</v>
      </c>
      <c r="AJ40">
        <v>339</v>
      </c>
      <c r="AK40">
        <v>78</v>
      </c>
      <c r="AL40">
        <v>57</v>
      </c>
      <c r="AM40">
        <v>1249</v>
      </c>
      <c r="AN40">
        <f>AN39+L40</f>
        <v>925</v>
      </c>
      <c r="AO40">
        <f>AO39+M40</f>
        <v>223</v>
      </c>
      <c r="AP40">
        <f>AP39+N40</f>
        <v>622</v>
      </c>
      <c r="AQ40">
        <f>AQ39+O40</f>
        <v>38</v>
      </c>
      <c r="AR40">
        <f>AR39+P40</f>
        <v>42</v>
      </c>
      <c r="AT40">
        <f>T40-AM40</f>
        <v>272</v>
      </c>
      <c r="AV40">
        <v>6684</v>
      </c>
      <c r="AX40">
        <v>4595</v>
      </c>
      <c r="AY40" s="5">
        <v>1683208.7144500001</v>
      </c>
      <c r="AZ40" s="5">
        <f t="shared" si="1"/>
        <v>366.31310434167574</v>
      </c>
      <c r="BA40" s="4">
        <v>0.68746259724715741</v>
      </c>
      <c r="BC40">
        <v>2075</v>
      </c>
      <c r="BD40" s="5">
        <v>22655.267190000002</v>
      </c>
      <c r="BE40" s="5">
        <f t="shared" si="2"/>
        <v>10.918201055421688</v>
      </c>
      <c r="BF40" s="4">
        <v>0.31044284859365651</v>
      </c>
      <c r="BG40" s="4"/>
      <c r="BH40">
        <v>14</v>
      </c>
      <c r="BI40">
        <f t="shared" si="3"/>
        <v>2.0945541591861159E-3</v>
      </c>
      <c r="BK40">
        <v>6670</v>
      </c>
      <c r="BL40">
        <v>751</v>
      </c>
      <c r="BM40">
        <v>5103</v>
      </c>
      <c r="BN40">
        <f t="shared" si="4"/>
        <v>805</v>
      </c>
      <c r="BO40">
        <v>597</v>
      </c>
      <c r="BP40">
        <v>208</v>
      </c>
      <c r="BQ40">
        <v>0</v>
      </c>
      <c r="BR40">
        <v>11</v>
      </c>
      <c r="BS40">
        <v>0</v>
      </c>
      <c r="BT40">
        <v>0</v>
      </c>
      <c r="BU40" s="15">
        <v>1683208.7144500001</v>
      </c>
      <c r="BV40">
        <v>134354.28450000001</v>
      </c>
      <c r="BW40">
        <v>1424019.7728199998</v>
      </c>
      <c r="BX40">
        <f t="shared" si="5"/>
        <v>123738.93302</v>
      </c>
      <c r="BY40">
        <v>112295.87407999999</v>
      </c>
      <c r="BZ40">
        <v>11443.058939999999</v>
      </c>
      <c r="CA40">
        <v>0</v>
      </c>
      <c r="CB40">
        <v>1095.7241100000001</v>
      </c>
      <c r="CC40">
        <v>0</v>
      </c>
      <c r="CD40">
        <v>0</v>
      </c>
      <c r="CE40">
        <v>22655.267190000002</v>
      </c>
      <c r="CF40">
        <v>362.48412000000002</v>
      </c>
      <c r="CG40">
        <v>17373.18807</v>
      </c>
      <c r="CH40">
        <f t="shared" si="6"/>
        <v>4919.5950000000003</v>
      </c>
      <c r="CI40">
        <v>1678.6522500000001</v>
      </c>
      <c r="CJ40">
        <v>3240.9427500000002</v>
      </c>
      <c r="CK40">
        <v>0</v>
      </c>
      <c r="CL40">
        <v>0</v>
      </c>
      <c r="CM40">
        <v>0</v>
      </c>
      <c r="CN40">
        <v>0</v>
      </c>
      <c r="CO40">
        <v>14</v>
      </c>
      <c r="CQ40">
        <v>14</v>
      </c>
      <c r="CR40">
        <v>14</v>
      </c>
      <c r="CS40">
        <f t="shared" si="7"/>
        <v>1</v>
      </c>
      <c r="CU40">
        <v>0</v>
      </c>
      <c r="CV40">
        <v>0</v>
      </c>
      <c r="CX40">
        <v>0</v>
      </c>
      <c r="CY40">
        <v>0</v>
      </c>
      <c r="DA40">
        <f>DB40+DQ40</f>
        <v>1297.1446262009999</v>
      </c>
      <c r="DB40">
        <v>152.43407999999999</v>
      </c>
      <c r="DC40">
        <f t="shared" si="8"/>
        <v>152.43407999999999</v>
      </c>
      <c r="DD40">
        <v>0.17102999999999999</v>
      </c>
      <c r="DE40">
        <v>1.1407799999999999</v>
      </c>
      <c r="DF40">
        <f t="shared" si="9"/>
        <v>114.3343</v>
      </c>
      <c r="DG40">
        <v>0</v>
      </c>
      <c r="DH40">
        <v>114.3343</v>
      </c>
      <c r="DI40">
        <v>36.787970000000001</v>
      </c>
      <c r="DJ40">
        <f t="shared" si="10"/>
        <v>0</v>
      </c>
      <c r="DK40">
        <v>0</v>
      </c>
      <c r="DL40">
        <f t="shared" si="11"/>
        <v>0</v>
      </c>
      <c r="DM40">
        <v>0</v>
      </c>
      <c r="DN40">
        <f t="shared" si="12"/>
        <v>0</v>
      </c>
      <c r="DO40">
        <v>0</v>
      </c>
      <c r="DP40">
        <v>17810.989999999998</v>
      </c>
      <c r="DQ40">
        <f>DP40*DR40/1000</f>
        <v>1144.7105462009999</v>
      </c>
      <c r="DR40">
        <v>64.269900000000007</v>
      </c>
      <c r="DS40">
        <f>SUM(DU40:DW40)</f>
        <v>650</v>
      </c>
      <c r="DT40">
        <v>360</v>
      </c>
      <c r="DU40">
        <v>200</v>
      </c>
      <c r="DV40">
        <v>300</v>
      </c>
      <c r="DW40">
        <v>150</v>
      </c>
      <c r="DX40">
        <f t="shared" si="13"/>
        <v>16800.989999999998</v>
      </c>
      <c r="DY40">
        <v>0.6</v>
      </c>
      <c r="DZ40">
        <v>19.5</v>
      </c>
      <c r="EA40">
        <f t="shared" si="14"/>
        <v>16513.89</v>
      </c>
      <c r="EB40">
        <v>0</v>
      </c>
      <c r="EC40">
        <v>16513.89</v>
      </c>
      <c r="ED40">
        <v>267</v>
      </c>
      <c r="EE40">
        <f t="shared" si="15"/>
        <v>0</v>
      </c>
      <c r="EF40">
        <v>0</v>
      </c>
      <c r="EG40">
        <f t="shared" si="16"/>
        <v>0</v>
      </c>
      <c r="EH40">
        <v>0</v>
      </c>
      <c r="EI40">
        <f t="shared" si="17"/>
        <v>0</v>
      </c>
      <c r="EJ40">
        <v>0</v>
      </c>
      <c r="EK40">
        <v>0</v>
      </c>
      <c r="EM40" s="2">
        <f>50*M40/2+P40*100/2+O40*150/2+N40*20/2</f>
        <v>330</v>
      </c>
      <c r="EN40">
        <f>EM40*DR40/1000</f>
        <v>21.209067000000001</v>
      </c>
      <c r="EO40" s="2">
        <f>50*M40/2</f>
        <v>75</v>
      </c>
      <c r="EP40" s="2">
        <f>N40*20/2</f>
        <v>130</v>
      </c>
      <c r="EQ40" s="2">
        <f>O40*150/2</f>
        <v>75</v>
      </c>
      <c r="ER40" s="2">
        <f>P40*100/2</f>
        <v>50</v>
      </c>
      <c r="ES40" s="2"/>
      <c r="ET40">
        <v>2256</v>
      </c>
      <c r="EU40">
        <v>1115</v>
      </c>
      <c r="EV40">
        <v>1171</v>
      </c>
    </row>
    <row r="41" spans="1:152" x14ac:dyDescent="0.3">
      <c r="A41" s="3">
        <v>44196</v>
      </c>
      <c r="D41">
        <v>84</v>
      </c>
      <c r="E41">
        <v>35</v>
      </c>
      <c r="G41">
        <v>21</v>
      </c>
      <c r="H41">
        <v>1</v>
      </c>
      <c r="I41">
        <v>4</v>
      </c>
      <c r="J41">
        <v>2</v>
      </c>
      <c r="K41">
        <f t="shared" si="0"/>
        <v>28</v>
      </c>
      <c r="L41">
        <v>24</v>
      </c>
      <c r="M41">
        <v>3</v>
      </c>
      <c r="N41">
        <v>18</v>
      </c>
      <c r="O41">
        <v>2</v>
      </c>
      <c r="P41">
        <v>1</v>
      </c>
      <c r="S41">
        <v>2196</v>
      </c>
      <c r="T41">
        <v>1574</v>
      </c>
      <c r="U41">
        <v>622</v>
      </c>
      <c r="V41">
        <v>434</v>
      </c>
      <c r="W41">
        <v>12</v>
      </c>
      <c r="X41">
        <v>20</v>
      </c>
      <c r="Y41">
        <v>11</v>
      </c>
      <c r="Z41">
        <v>91</v>
      </c>
      <c r="AA41">
        <v>0</v>
      </c>
      <c r="AB41">
        <v>1</v>
      </c>
      <c r="AC41">
        <v>1</v>
      </c>
      <c r="AD41">
        <v>18</v>
      </c>
      <c r="AE41">
        <v>14</v>
      </c>
      <c r="AF41">
        <v>20</v>
      </c>
      <c r="AG41" s="4">
        <v>0.71675774134790526</v>
      </c>
      <c r="AI41">
        <v>790</v>
      </c>
      <c r="AJ41">
        <v>341</v>
      </c>
      <c r="AK41">
        <v>84</v>
      </c>
      <c r="AL41">
        <v>61</v>
      </c>
      <c r="AM41">
        <v>1276</v>
      </c>
      <c r="AN41">
        <f>AN40+L41</f>
        <v>949</v>
      </c>
      <c r="AO41">
        <f>AO40+M41</f>
        <v>226</v>
      </c>
      <c r="AP41">
        <f>AP40+N41</f>
        <v>640</v>
      </c>
      <c r="AQ41">
        <f>AQ40+O41</f>
        <v>40</v>
      </c>
      <c r="AR41">
        <f>AR40+P41</f>
        <v>43</v>
      </c>
      <c r="AT41">
        <f>T41-AM41</f>
        <v>298</v>
      </c>
      <c r="AV41">
        <v>10031</v>
      </c>
      <c r="AX41">
        <v>7402</v>
      </c>
      <c r="AY41" s="5">
        <v>2426072.97456</v>
      </c>
      <c r="AZ41" s="5">
        <f t="shared" si="1"/>
        <v>327.75911572007567</v>
      </c>
      <c r="BA41" s="4">
        <v>0.73791247133884952</v>
      </c>
      <c r="BC41">
        <v>2615</v>
      </c>
      <c r="BD41" s="5">
        <v>23764.941500000001</v>
      </c>
      <c r="BE41" s="5">
        <f t="shared" si="2"/>
        <v>9.0879317399617587</v>
      </c>
      <c r="BF41" s="4">
        <v>0.26069185524872895</v>
      </c>
      <c r="BG41" s="4"/>
      <c r="BH41">
        <v>14</v>
      </c>
      <c r="BI41">
        <f t="shared" si="3"/>
        <v>1.3956734124214933E-3</v>
      </c>
      <c r="BK41">
        <v>10017</v>
      </c>
      <c r="BL41">
        <v>1497</v>
      </c>
      <c r="BM41">
        <v>7432</v>
      </c>
      <c r="BN41">
        <f t="shared" si="4"/>
        <v>1061</v>
      </c>
      <c r="BO41">
        <v>830</v>
      </c>
      <c r="BP41">
        <v>231</v>
      </c>
      <c r="BQ41">
        <v>0</v>
      </c>
      <c r="BR41">
        <v>27</v>
      </c>
      <c r="BS41">
        <v>0</v>
      </c>
      <c r="BT41">
        <v>0</v>
      </c>
      <c r="BU41" s="15">
        <v>2426072.97456</v>
      </c>
      <c r="BV41">
        <v>170697.80844999998</v>
      </c>
      <c r="BW41">
        <v>1879322.8273800001</v>
      </c>
      <c r="BX41">
        <f t="shared" si="5"/>
        <v>367816.93027000001</v>
      </c>
      <c r="BY41">
        <v>344353.79343000002</v>
      </c>
      <c r="BZ41">
        <v>23463.136839999999</v>
      </c>
      <c r="CA41">
        <v>0</v>
      </c>
      <c r="CB41">
        <v>8235.4084600000006</v>
      </c>
      <c r="CC41">
        <v>0</v>
      </c>
      <c r="CD41">
        <v>0</v>
      </c>
      <c r="CE41">
        <v>23764.941500000001</v>
      </c>
      <c r="CF41">
        <v>586.38891000000001</v>
      </c>
      <c r="CG41">
        <v>17567.50503</v>
      </c>
      <c r="CH41">
        <f t="shared" si="6"/>
        <v>5611.04756</v>
      </c>
      <c r="CI41">
        <v>2229.5692200000003</v>
      </c>
      <c r="CJ41">
        <v>3381.4783399999997</v>
      </c>
      <c r="CK41">
        <v>0</v>
      </c>
      <c r="CL41">
        <v>0</v>
      </c>
      <c r="CM41">
        <v>0</v>
      </c>
      <c r="CN41">
        <v>0</v>
      </c>
      <c r="CO41">
        <v>14</v>
      </c>
      <c r="CQ41">
        <v>14</v>
      </c>
      <c r="CR41">
        <v>14</v>
      </c>
      <c r="CS41">
        <f t="shared" si="7"/>
        <v>1</v>
      </c>
      <c r="CU41">
        <v>0</v>
      </c>
      <c r="CV41">
        <v>0</v>
      </c>
      <c r="CX41">
        <v>0</v>
      </c>
      <c r="CY41">
        <v>0</v>
      </c>
      <c r="DA41">
        <f>DB41+DQ41</f>
        <v>1583.3746437639998</v>
      </c>
      <c r="DB41">
        <v>221.17233999999996</v>
      </c>
      <c r="DC41">
        <f t="shared" si="8"/>
        <v>221.17233999999996</v>
      </c>
      <c r="DD41">
        <v>9.5260099999999994</v>
      </c>
      <c r="DE41">
        <v>8.8111700000000006</v>
      </c>
      <c r="DF41">
        <f t="shared" si="9"/>
        <v>157.94183999999998</v>
      </c>
      <c r="DG41">
        <v>0</v>
      </c>
      <c r="DH41">
        <v>157.94183999999998</v>
      </c>
      <c r="DI41">
        <v>44.893320000000003</v>
      </c>
      <c r="DJ41">
        <f t="shared" si="10"/>
        <v>0</v>
      </c>
      <c r="DK41">
        <v>0</v>
      </c>
      <c r="DL41">
        <f t="shared" si="11"/>
        <v>0</v>
      </c>
      <c r="DM41">
        <v>0</v>
      </c>
      <c r="DN41">
        <f t="shared" si="12"/>
        <v>0</v>
      </c>
      <c r="DO41">
        <v>0</v>
      </c>
      <c r="DP41">
        <v>19118.28</v>
      </c>
      <c r="DQ41">
        <f>DP41*DR41/1000</f>
        <v>1362.2023037639999</v>
      </c>
      <c r="DR41">
        <v>71.251300000000001</v>
      </c>
      <c r="DS41">
        <f>SUM(DU41:DW41)</f>
        <v>600</v>
      </c>
      <c r="DT41">
        <v>420</v>
      </c>
      <c r="DU41">
        <v>200</v>
      </c>
      <c r="DV41">
        <v>100</v>
      </c>
      <c r="DW41">
        <v>300</v>
      </c>
      <c r="DX41">
        <f t="shared" si="13"/>
        <v>18098.28</v>
      </c>
      <c r="DY41">
        <v>0</v>
      </c>
      <c r="DZ41">
        <v>32.1</v>
      </c>
      <c r="EA41">
        <f t="shared" si="14"/>
        <v>17892.18</v>
      </c>
      <c r="EB41">
        <v>0</v>
      </c>
      <c r="EC41">
        <v>17892.18</v>
      </c>
      <c r="ED41">
        <v>174</v>
      </c>
      <c r="EE41">
        <f t="shared" si="15"/>
        <v>0</v>
      </c>
      <c r="EF41">
        <v>0</v>
      </c>
      <c r="EG41">
        <f t="shared" si="16"/>
        <v>0</v>
      </c>
      <c r="EH41">
        <v>0</v>
      </c>
      <c r="EI41">
        <f t="shared" si="17"/>
        <v>0</v>
      </c>
      <c r="EJ41">
        <v>0</v>
      </c>
      <c r="EK41">
        <v>0</v>
      </c>
      <c r="EM41" s="2">
        <f>50*M41/2+P41*100/2+O41*150/2+N41*20/2</f>
        <v>455</v>
      </c>
      <c r="EN41">
        <f>EM41*DR41/1000</f>
        <v>32.419341500000002</v>
      </c>
      <c r="EO41" s="2">
        <f>50*M41/2</f>
        <v>75</v>
      </c>
      <c r="EP41" s="2">
        <f>N41*20/2</f>
        <v>180</v>
      </c>
      <c r="EQ41" s="2">
        <f>O41*150/2</f>
        <v>150</v>
      </c>
      <c r="ER41" s="2">
        <f>P41*100/2</f>
        <v>50</v>
      </c>
      <c r="ES41" s="2"/>
      <c r="ET41">
        <v>2317</v>
      </c>
      <c r="EU41">
        <v>1152</v>
      </c>
      <c r="EV41">
        <v>1204</v>
      </c>
    </row>
    <row r="42" spans="1:152" x14ac:dyDescent="0.3">
      <c r="A42" s="3">
        <v>44227</v>
      </c>
      <c r="D42">
        <v>55</v>
      </c>
      <c r="E42">
        <v>54</v>
      </c>
      <c r="G42">
        <v>39</v>
      </c>
      <c r="H42">
        <v>2</v>
      </c>
      <c r="I42">
        <v>4</v>
      </c>
      <c r="J42">
        <v>0</v>
      </c>
      <c r="K42">
        <f t="shared" si="0"/>
        <v>45</v>
      </c>
      <c r="L42">
        <v>32</v>
      </c>
      <c r="M42">
        <v>2</v>
      </c>
      <c r="N42">
        <v>28</v>
      </c>
      <c r="O42">
        <v>0</v>
      </c>
      <c r="P42">
        <v>2</v>
      </c>
      <c r="S42">
        <v>2243</v>
      </c>
      <c r="T42">
        <v>1617</v>
      </c>
      <c r="U42">
        <v>626</v>
      </c>
      <c r="V42">
        <v>442</v>
      </c>
      <c r="W42">
        <v>12</v>
      </c>
      <c r="X42">
        <v>21</v>
      </c>
      <c r="Y42">
        <v>9</v>
      </c>
      <c r="Z42">
        <v>86</v>
      </c>
      <c r="AA42">
        <v>3</v>
      </c>
      <c r="AB42">
        <v>1</v>
      </c>
      <c r="AC42">
        <v>0</v>
      </c>
      <c r="AD42">
        <v>19</v>
      </c>
      <c r="AE42">
        <v>14</v>
      </c>
      <c r="AF42">
        <v>19</v>
      </c>
      <c r="AG42" s="4">
        <v>0.72090949621043243</v>
      </c>
      <c r="AI42">
        <v>822</v>
      </c>
      <c r="AJ42">
        <v>346</v>
      </c>
      <c r="AK42">
        <v>85</v>
      </c>
      <c r="AL42">
        <v>0</v>
      </c>
      <c r="AM42">
        <v>1316</v>
      </c>
      <c r="AN42">
        <f>AN41+L42</f>
        <v>981</v>
      </c>
      <c r="AO42">
        <f>AO41+M42</f>
        <v>228</v>
      </c>
      <c r="AP42">
        <f>AP41+N42</f>
        <v>668</v>
      </c>
      <c r="AQ42">
        <f>AQ41+O42</f>
        <v>40</v>
      </c>
      <c r="AR42">
        <f>AR41+P42</f>
        <v>45</v>
      </c>
      <c r="AT42">
        <f>T42-AM42</f>
        <v>301</v>
      </c>
      <c r="AV42">
        <v>9051</v>
      </c>
      <c r="AX42">
        <v>4134</v>
      </c>
      <c r="AY42" s="5">
        <v>2193442.28786</v>
      </c>
      <c r="AZ42" s="5">
        <f t="shared" si="1"/>
        <v>530.58594287856795</v>
      </c>
      <c r="BA42" s="4">
        <v>0.45674511103745441</v>
      </c>
      <c r="BC42">
        <v>4910</v>
      </c>
      <c r="BD42" s="5">
        <v>25623.045679999999</v>
      </c>
      <c r="BE42" s="5">
        <f t="shared" si="2"/>
        <v>5.2185429083503054</v>
      </c>
      <c r="BF42" s="4">
        <v>0.5424814937575958</v>
      </c>
      <c r="BG42" s="4"/>
      <c r="BH42">
        <v>7</v>
      </c>
      <c r="BI42">
        <f t="shared" si="3"/>
        <v>7.7339520494972935E-4</v>
      </c>
      <c r="BK42">
        <v>9044</v>
      </c>
      <c r="BL42">
        <v>275</v>
      </c>
      <c r="BM42">
        <v>8007</v>
      </c>
      <c r="BN42">
        <f t="shared" si="4"/>
        <v>747</v>
      </c>
      <c r="BO42">
        <v>549</v>
      </c>
      <c r="BP42">
        <v>198</v>
      </c>
      <c r="BQ42">
        <v>0</v>
      </c>
      <c r="BR42">
        <v>15</v>
      </c>
      <c r="BS42">
        <v>0</v>
      </c>
      <c r="BT42">
        <v>0</v>
      </c>
      <c r="BU42" s="15">
        <v>2193442.28786</v>
      </c>
      <c r="BV42">
        <v>226068.07699</v>
      </c>
      <c r="BW42">
        <v>1823044.8121199999</v>
      </c>
      <c r="BX42">
        <f t="shared" si="5"/>
        <v>137061.79691</v>
      </c>
      <c r="BY42">
        <v>133009.07597999999</v>
      </c>
      <c r="BZ42">
        <v>4052.72093</v>
      </c>
      <c r="CA42">
        <v>0</v>
      </c>
      <c r="CB42">
        <v>7267.6018400000003</v>
      </c>
      <c r="CC42">
        <v>0</v>
      </c>
      <c r="CD42">
        <v>0</v>
      </c>
      <c r="CE42">
        <v>25623.045680000003</v>
      </c>
      <c r="CF42">
        <v>516.53292999999996</v>
      </c>
      <c r="CG42">
        <v>19374.79952</v>
      </c>
      <c r="CH42">
        <f t="shared" si="6"/>
        <v>5731.7132299999994</v>
      </c>
      <c r="CI42">
        <v>2560.6902099999998</v>
      </c>
      <c r="CJ42">
        <v>3171.0230200000001</v>
      </c>
      <c r="CK42">
        <v>0</v>
      </c>
      <c r="CL42">
        <v>0</v>
      </c>
      <c r="CM42">
        <v>0</v>
      </c>
      <c r="CN42">
        <v>0</v>
      </c>
      <c r="CO42">
        <v>7</v>
      </c>
      <c r="CQ42">
        <v>7</v>
      </c>
      <c r="CR42">
        <v>7</v>
      </c>
      <c r="CS42">
        <f t="shared" si="7"/>
        <v>1</v>
      </c>
      <c r="CU42">
        <v>0</v>
      </c>
      <c r="CV42">
        <v>0</v>
      </c>
      <c r="CX42">
        <v>0</v>
      </c>
      <c r="CY42">
        <v>0</v>
      </c>
      <c r="DA42">
        <f>DB42+DQ42</f>
        <v>1433.2471023749997</v>
      </c>
      <c r="DB42">
        <v>75.35275</v>
      </c>
      <c r="DC42">
        <f t="shared" si="8"/>
        <v>75.35275</v>
      </c>
      <c r="DD42">
        <v>2.1000000000000001E-2</v>
      </c>
      <c r="DE42">
        <v>2.3535200000000001</v>
      </c>
      <c r="DF42">
        <f t="shared" si="9"/>
        <v>72.978229999999996</v>
      </c>
      <c r="DG42">
        <v>31.837299999999999</v>
      </c>
      <c r="DH42">
        <v>41.140929999999997</v>
      </c>
      <c r="DI42">
        <v>0</v>
      </c>
      <c r="DJ42">
        <f t="shared" si="10"/>
        <v>0</v>
      </c>
      <c r="DK42">
        <v>0</v>
      </c>
      <c r="DL42">
        <f t="shared" si="11"/>
        <v>0</v>
      </c>
      <c r="DM42">
        <v>0</v>
      </c>
      <c r="DN42">
        <f t="shared" si="12"/>
        <v>0</v>
      </c>
      <c r="DO42">
        <v>0</v>
      </c>
      <c r="DP42">
        <v>18739.269999999997</v>
      </c>
      <c r="DQ42">
        <f>DP42*DR42/1000</f>
        <v>1357.8943523749997</v>
      </c>
      <c r="DR42">
        <v>72.462500000000006</v>
      </c>
      <c r="DS42">
        <f>SUM(DU42:DW42)</f>
        <v>400</v>
      </c>
      <c r="DT42">
        <v>780</v>
      </c>
      <c r="DU42">
        <v>200</v>
      </c>
      <c r="DV42">
        <v>200</v>
      </c>
      <c r="DW42">
        <v>0</v>
      </c>
      <c r="DX42">
        <f t="shared" si="13"/>
        <v>17559.269999999997</v>
      </c>
      <c r="DY42">
        <v>0</v>
      </c>
      <c r="DZ42">
        <v>4.8</v>
      </c>
      <c r="EA42">
        <f t="shared" si="14"/>
        <v>17279.669999999998</v>
      </c>
      <c r="EB42">
        <v>521.14</v>
      </c>
      <c r="EC42">
        <v>16758.53</v>
      </c>
      <c r="ED42">
        <v>274.8</v>
      </c>
      <c r="EE42">
        <f t="shared" si="15"/>
        <v>0</v>
      </c>
      <c r="EF42">
        <v>0</v>
      </c>
      <c r="EG42">
        <f t="shared" si="16"/>
        <v>0</v>
      </c>
      <c r="EH42">
        <v>0</v>
      </c>
      <c r="EI42">
        <f t="shared" si="17"/>
        <v>0</v>
      </c>
      <c r="EJ42">
        <v>0</v>
      </c>
      <c r="EK42">
        <v>0</v>
      </c>
      <c r="EM42" s="2">
        <f>50*M42/2+P42*100/2+O42*150/2+N42*20/2</f>
        <v>430</v>
      </c>
      <c r="EN42">
        <f>EM42*DR42/1000</f>
        <v>31.158875000000002</v>
      </c>
      <c r="EO42" s="2">
        <f>50*M42/2</f>
        <v>50</v>
      </c>
      <c r="EP42" s="2">
        <f>N42*20/2</f>
        <v>280</v>
      </c>
      <c r="EQ42" s="2">
        <f>O42*150/2</f>
        <v>0</v>
      </c>
      <c r="ER42" s="2">
        <f>P42*100/2</f>
        <v>100</v>
      </c>
      <c r="ES42" s="2"/>
      <c r="ET42">
        <v>2394</v>
      </c>
      <c r="EU42">
        <v>1177</v>
      </c>
      <c r="EV42">
        <v>1262</v>
      </c>
    </row>
    <row r="43" spans="1:152" x14ac:dyDescent="0.3">
      <c r="A43" s="3">
        <v>44255</v>
      </c>
      <c r="D43">
        <v>52</v>
      </c>
      <c r="E43">
        <v>44</v>
      </c>
      <c r="G43">
        <v>36</v>
      </c>
      <c r="H43">
        <v>1</v>
      </c>
      <c r="I43">
        <v>5</v>
      </c>
      <c r="J43">
        <v>1</v>
      </c>
      <c r="K43">
        <f t="shared" si="0"/>
        <v>43</v>
      </c>
      <c r="L43">
        <v>26</v>
      </c>
      <c r="M43">
        <v>4</v>
      </c>
      <c r="N43">
        <v>20</v>
      </c>
      <c r="O43">
        <v>1</v>
      </c>
      <c r="P43">
        <v>1</v>
      </c>
      <c r="S43">
        <v>2290</v>
      </c>
      <c r="T43">
        <v>1661</v>
      </c>
      <c r="U43">
        <v>629</v>
      </c>
      <c r="V43">
        <v>458</v>
      </c>
      <c r="W43">
        <v>12</v>
      </c>
      <c r="X43">
        <v>19</v>
      </c>
      <c r="Y43">
        <v>4</v>
      </c>
      <c r="Z43">
        <v>83</v>
      </c>
      <c r="AA43">
        <v>0</v>
      </c>
      <c r="AB43">
        <v>1</v>
      </c>
      <c r="AC43">
        <v>0</v>
      </c>
      <c r="AD43">
        <v>19</v>
      </c>
      <c r="AE43">
        <v>14</v>
      </c>
      <c r="AF43">
        <v>19</v>
      </c>
      <c r="AG43" s="4">
        <v>0.72532751091703052</v>
      </c>
      <c r="AI43">
        <v>850</v>
      </c>
      <c r="AJ43">
        <v>352</v>
      </c>
      <c r="AK43">
        <v>87</v>
      </c>
      <c r="AL43">
        <v>64</v>
      </c>
      <c r="AM43">
        <v>1353</v>
      </c>
      <c r="AN43">
        <f>AN42+L43</f>
        <v>1007</v>
      </c>
      <c r="AO43">
        <f>AO42+M43</f>
        <v>232</v>
      </c>
      <c r="AP43">
        <f>AP42+N43</f>
        <v>688</v>
      </c>
      <c r="AQ43">
        <f>AQ42+O43</f>
        <v>41</v>
      </c>
      <c r="AR43">
        <f>AR42+P43</f>
        <v>46</v>
      </c>
      <c r="AT43">
        <f>T43-AM43</f>
        <v>308</v>
      </c>
      <c r="AV43">
        <v>12275</v>
      </c>
      <c r="AX43">
        <v>4052</v>
      </c>
      <c r="AY43" s="5">
        <v>2235011.6069099996</v>
      </c>
      <c r="AZ43" s="5">
        <f t="shared" si="1"/>
        <v>551.58233141905225</v>
      </c>
      <c r="BA43" s="4">
        <v>0.33010183299389001</v>
      </c>
      <c r="BC43">
        <v>8212</v>
      </c>
      <c r="BD43" s="5">
        <v>28224.764380000001</v>
      </c>
      <c r="BE43" s="5">
        <f t="shared" si="2"/>
        <v>3.4370146590355577</v>
      </c>
      <c r="BF43" s="4">
        <v>0.66900203665987779</v>
      </c>
      <c r="BG43" s="4"/>
      <c r="BH43">
        <v>11</v>
      </c>
      <c r="BI43">
        <f t="shared" si="3"/>
        <v>8.9613034623217919E-4</v>
      </c>
      <c r="BK43">
        <v>12264</v>
      </c>
      <c r="BL43">
        <v>275</v>
      </c>
      <c r="BM43">
        <v>11221</v>
      </c>
      <c r="BN43">
        <f t="shared" si="4"/>
        <v>753</v>
      </c>
      <c r="BO43">
        <v>566</v>
      </c>
      <c r="BP43">
        <v>187</v>
      </c>
      <c r="BQ43">
        <v>0</v>
      </c>
      <c r="BR43">
        <v>15</v>
      </c>
      <c r="BS43">
        <v>0</v>
      </c>
      <c r="BT43">
        <v>0</v>
      </c>
      <c r="BU43" s="15">
        <v>2235011.6069100006</v>
      </c>
      <c r="BV43">
        <v>188444.69756</v>
      </c>
      <c r="BW43">
        <v>1940419.1367000001</v>
      </c>
      <c r="BX43">
        <f t="shared" si="5"/>
        <v>104662.39251000001</v>
      </c>
      <c r="BY43">
        <v>103156.56155</v>
      </c>
      <c r="BZ43">
        <v>1505.83096</v>
      </c>
      <c r="CA43">
        <v>0</v>
      </c>
      <c r="CB43">
        <v>1485.38014</v>
      </c>
      <c r="CC43">
        <v>0</v>
      </c>
      <c r="CD43">
        <v>0</v>
      </c>
      <c r="CE43">
        <v>28224.764380000001</v>
      </c>
      <c r="CF43">
        <v>461.18102000000005</v>
      </c>
      <c r="CG43">
        <v>21650.319600000003</v>
      </c>
      <c r="CH43">
        <f t="shared" si="6"/>
        <v>6113.2637599999998</v>
      </c>
      <c r="CI43">
        <v>2133.5052099999998</v>
      </c>
      <c r="CJ43">
        <v>3979.75855</v>
      </c>
      <c r="CK43">
        <v>0</v>
      </c>
      <c r="CL43">
        <v>0</v>
      </c>
      <c r="CM43">
        <v>0</v>
      </c>
      <c r="CN43">
        <v>0</v>
      </c>
      <c r="CO43">
        <v>11</v>
      </c>
      <c r="CQ43">
        <v>11</v>
      </c>
      <c r="CR43">
        <v>11</v>
      </c>
      <c r="CS43">
        <f t="shared" si="7"/>
        <v>1</v>
      </c>
      <c r="CU43">
        <v>0</v>
      </c>
      <c r="CV43">
        <v>0</v>
      </c>
      <c r="CX43">
        <v>0</v>
      </c>
      <c r="CY43">
        <v>0</v>
      </c>
      <c r="DA43">
        <f>DB43+DQ43</f>
        <v>1538.8246689640005</v>
      </c>
      <c r="DB43">
        <v>58.467539999999993</v>
      </c>
      <c r="DC43">
        <f t="shared" si="8"/>
        <v>58.467539999999993</v>
      </c>
      <c r="DD43">
        <v>0</v>
      </c>
      <c r="DE43">
        <v>0.97248000000000001</v>
      </c>
      <c r="DF43">
        <f t="shared" si="9"/>
        <v>57.495059999999995</v>
      </c>
      <c r="DG43">
        <v>37.764099999999999</v>
      </c>
      <c r="DH43">
        <v>19.73096</v>
      </c>
      <c r="DI43">
        <v>0</v>
      </c>
      <c r="DJ43">
        <f t="shared" si="10"/>
        <v>0</v>
      </c>
      <c r="DK43">
        <v>0</v>
      </c>
      <c r="DL43">
        <f t="shared" si="11"/>
        <v>0</v>
      </c>
      <c r="DM43">
        <v>0</v>
      </c>
      <c r="DN43">
        <f t="shared" si="12"/>
        <v>0</v>
      </c>
      <c r="DO43">
        <v>0</v>
      </c>
      <c r="DP43">
        <v>20227.990000000005</v>
      </c>
      <c r="DQ43">
        <f>DP43*DR43/1000</f>
        <v>1480.3571289640004</v>
      </c>
      <c r="DR43">
        <v>73.183599999999998</v>
      </c>
      <c r="DS43">
        <f>SUM(DU43:DW43)</f>
        <v>500</v>
      </c>
      <c r="DT43">
        <v>720</v>
      </c>
      <c r="DU43">
        <v>250</v>
      </c>
      <c r="DV43">
        <v>100</v>
      </c>
      <c r="DW43">
        <v>150</v>
      </c>
      <c r="DX43">
        <f t="shared" si="13"/>
        <v>19007.990000000005</v>
      </c>
      <c r="DY43">
        <v>0</v>
      </c>
      <c r="DZ43">
        <v>5.7</v>
      </c>
      <c r="EA43">
        <f t="shared" si="14"/>
        <v>18722.390000000003</v>
      </c>
      <c r="EB43">
        <v>733.83</v>
      </c>
      <c r="EC43">
        <v>17988.560000000001</v>
      </c>
      <c r="ED43">
        <v>279.89999999999998</v>
      </c>
      <c r="EE43">
        <f t="shared" si="15"/>
        <v>0</v>
      </c>
      <c r="EF43">
        <v>0</v>
      </c>
      <c r="EG43">
        <f t="shared" si="16"/>
        <v>0</v>
      </c>
      <c r="EH43">
        <v>0</v>
      </c>
      <c r="EI43">
        <f t="shared" si="17"/>
        <v>0</v>
      </c>
      <c r="EJ43">
        <v>0</v>
      </c>
      <c r="EK43">
        <v>0</v>
      </c>
      <c r="EM43" s="2">
        <f>50*M43/2+P43*100/2+O43*150/2+N43*20/2</f>
        <v>425</v>
      </c>
      <c r="EN43">
        <f>EM43*DR43/1000</f>
        <v>31.10303</v>
      </c>
      <c r="EO43" s="2">
        <f>50*M43/2</f>
        <v>100</v>
      </c>
      <c r="EP43" s="2">
        <f>N43*20/2</f>
        <v>200</v>
      </c>
      <c r="EQ43" s="2">
        <f>O43*150/2</f>
        <v>75</v>
      </c>
      <c r="ER43" s="2">
        <f>P43*100/2</f>
        <v>50</v>
      </c>
      <c r="ES43" s="2"/>
      <c r="ET43">
        <v>2451</v>
      </c>
      <c r="EU43">
        <v>1202</v>
      </c>
      <c r="EV43">
        <v>1268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2AEB-3FDE-4C58-B810-A348087CA98F}">
  <dimension ref="A1:AW43"/>
  <sheetViews>
    <sheetView workbookViewId="0">
      <selection activeCell="BA9" sqref="BA9"/>
    </sheetView>
  </sheetViews>
  <sheetFormatPr defaultRowHeight="14.4" x14ac:dyDescent="0.3"/>
  <cols>
    <col min="1" max="1" width="10.5546875" style="3" bestFit="1" customWidth="1"/>
    <col min="2" max="2" width="29.5546875" customWidth="1"/>
    <col min="3" max="3" width="35.21875" style="5" customWidth="1"/>
    <col min="4" max="4" width="22.6640625" style="5" customWidth="1"/>
    <col min="5" max="5" width="30.77734375" style="5" customWidth="1"/>
    <col min="6" max="6" width="46.44140625" style="21" customWidth="1"/>
    <col min="7" max="7" width="27" style="5" customWidth="1"/>
    <col min="8" max="8" width="28.109375" style="5" customWidth="1"/>
    <col min="9" max="9" width="40.5546875" style="5" customWidth="1"/>
    <col min="10" max="10" width="30.77734375" style="5" bestFit="1" customWidth="1"/>
    <col min="11" max="11" width="20.5546875" style="5" customWidth="1"/>
    <col min="12" max="12" width="33.109375" style="5" customWidth="1"/>
    <col min="13" max="13" width="24.33203125" style="5" customWidth="1"/>
    <col min="14" max="14" width="48.44140625" style="5" bestFit="1" customWidth="1"/>
    <col min="15" max="15" width="24.21875" style="5" customWidth="1"/>
    <col min="16" max="16" width="22.21875" style="5" customWidth="1"/>
    <col min="17" max="17" width="44.77734375" style="5" customWidth="1"/>
    <col min="18" max="18" width="14.109375" style="5" customWidth="1"/>
    <col min="19" max="19" width="23" style="5" customWidth="1"/>
    <col min="20" max="20" width="49.5546875" style="5" customWidth="1"/>
    <col min="21" max="21" width="61.6640625" style="5" bestFit="1" customWidth="1"/>
    <col min="22" max="22" width="19" style="21" customWidth="1"/>
    <col min="23" max="23" width="32.5546875" style="5" customWidth="1"/>
    <col min="24" max="24" width="49.77734375" style="5" customWidth="1"/>
    <col min="25" max="25" width="74" style="5" bestFit="1" customWidth="1"/>
    <col min="26" max="26" width="44.21875" style="5" customWidth="1"/>
    <col min="27" max="27" width="34.44140625" style="5" customWidth="1"/>
    <col min="28" max="28" width="35.21875" style="5" customWidth="1"/>
    <col min="29" max="29" width="35.6640625" style="5" customWidth="1"/>
    <col min="30" max="30" width="35.77734375" style="5" customWidth="1"/>
    <col min="31" max="31" width="10" style="5" customWidth="1"/>
    <col min="32" max="32" width="35" style="21" customWidth="1"/>
    <col min="33" max="33" width="43.33203125" customWidth="1"/>
    <col min="34" max="34" width="22.44140625" style="15" customWidth="1"/>
    <col min="35" max="35" width="51.33203125" style="15" customWidth="1"/>
    <col min="36" max="36" width="48.88671875" style="15" customWidth="1"/>
    <col min="37" max="37" width="23.88671875" style="15" customWidth="1"/>
    <col min="38" max="38" width="14.77734375" style="15" customWidth="1"/>
    <col min="39" max="39" width="52.88671875" style="15" customWidth="1"/>
    <col min="40" max="40" width="32.21875" style="15" customWidth="1"/>
    <col min="41" max="41" width="40.109375" style="15" customWidth="1"/>
    <col min="42" max="42" width="8.88671875" style="15"/>
    <col min="43" max="43" width="11.6640625" style="15" customWidth="1"/>
    <col min="44" max="44" width="29" style="15" customWidth="1"/>
    <col min="45" max="45" width="13.33203125" style="15" customWidth="1"/>
    <col min="46" max="46" width="38.33203125" style="15" customWidth="1"/>
    <col min="47" max="47" width="28.6640625" style="15" customWidth="1"/>
    <col min="48" max="48" width="8.88671875" style="15"/>
    <col min="49" max="49" width="57.21875" style="15" bestFit="1" customWidth="1"/>
  </cols>
  <sheetData>
    <row r="1" spans="1:49" x14ac:dyDescent="0.3">
      <c r="A1" s="3" t="s">
        <v>44</v>
      </c>
      <c r="B1" s="6" t="s">
        <v>100</v>
      </c>
      <c r="C1" s="16" t="s">
        <v>2</v>
      </c>
      <c r="D1" s="16" t="s">
        <v>40</v>
      </c>
      <c r="E1" s="16" t="s">
        <v>101</v>
      </c>
      <c r="F1" s="17" t="s">
        <v>102</v>
      </c>
      <c r="G1" s="16" t="s">
        <v>3</v>
      </c>
      <c r="H1" s="16" t="s">
        <v>4</v>
      </c>
      <c r="I1" s="16" t="s">
        <v>103</v>
      </c>
      <c r="J1" s="16" t="s">
        <v>104</v>
      </c>
      <c r="K1" s="16" t="s">
        <v>105</v>
      </c>
      <c r="L1" s="16" t="s">
        <v>0</v>
      </c>
      <c r="M1" s="16" t="s">
        <v>1</v>
      </c>
      <c r="N1" s="16" t="s">
        <v>106</v>
      </c>
      <c r="O1" s="16" t="s">
        <v>41</v>
      </c>
      <c r="P1" s="16" t="s">
        <v>107</v>
      </c>
      <c r="Q1" s="16" t="s">
        <v>99</v>
      </c>
      <c r="R1" s="16" t="s">
        <v>42</v>
      </c>
      <c r="S1" s="16" t="s">
        <v>17</v>
      </c>
      <c r="T1" s="16" t="s">
        <v>50</v>
      </c>
      <c r="U1" s="16" t="s">
        <v>52</v>
      </c>
      <c r="V1" s="17" t="s">
        <v>108</v>
      </c>
      <c r="W1" s="16" t="s">
        <v>53</v>
      </c>
      <c r="X1" s="16" t="s">
        <v>54</v>
      </c>
      <c r="Y1" s="16" t="s">
        <v>51</v>
      </c>
      <c r="Z1" s="16" t="s">
        <v>56</v>
      </c>
      <c r="AA1" s="16" t="s">
        <v>57</v>
      </c>
      <c r="AB1" s="16" t="s">
        <v>109</v>
      </c>
      <c r="AC1" s="16" t="s">
        <v>18</v>
      </c>
      <c r="AD1" s="16" t="s">
        <v>27</v>
      </c>
      <c r="AE1" s="16" t="s">
        <v>110</v>
      </c>
      <c r="AF1" s="17" t="s">
        <v>111</v>
      </c>
      <c r="AG1" s="7" t="s">
        <v>112</v>
      </c>
      <c r="AH1" s="12" t="s">
        <v>38</v>
      </c>
      <c r="AI1" s="12" t="s">
        <v>67</v>
      </c>
      <c r="AJ1" s="12" t="s">
        <v>113</v>
      </c>
      <c r="AK1" s="12" t="s">
        <v>39</v>
      </c>
      <c r="AL1" s="12" t="s">
        <v>114</v>
      </c>
      <c r="AM1" s="12" t="s">
        <v>75</v>
      </c>
      <c r="AN1" s="12" t="s">
        <v>115</v>
      </c>
      <c r="AO1" s="12" t="s">
        <v>116</v>
      </c>
      <c r="AP1" s="12" t="s">
        <v>117</v>
      </c>
      <c r="AQ1" s="12" t="s">
        <v>118</v>
      </c>
      <c r="AR1" s="12" t="s">
        <v>119</v>
      </c>
      <c r="AS1" s="12" t="s">
        <v>121</v>
      </c>
      <c r="AT1" s="12" t="s">
        <v>120</v>
      </c>
      <c r="AU1" s="12" t="s">
        <v>122</v>
      </c>
      <c r="AV1" s="12" t="s">
        <v>124</v>
      </c>
      <c r="AW1" s="12" t="s">
        <v>123</v>
      </c>
    </row>
    <row r="2" spans="1:49" x14ac:dyDescent="0.3">
      <c r="A2" s="3">
        <v>42979</v>
      </c>
      <c r="B2" s="8"/>
      <c r="C2" s="18">
        <v>102</v>
      </c>
      <c r="D2" s="18">
        <v>0</v>
      </c>
      <c r="E2" s="18">
        <v>0</v>
      </c>
      <c r="F2" s="19">
        <f t="shared" ref="F2:F43" si="0">C2-D2</f>
        <v>102</v>
      </c>
      <c r="G2" s="18">
        <v>50</v>
      </c>
      <c r="H2" s="18">
        <v>41</v>
      </c>
      <c r="I2" s="18">
        <v>9</v>
      </c>
      <c r="J2" s="18"/>
      <c r="K2" s="18"/>
      <c r="L2" s="18">
        <v>32</v>
      </c>
      <c r="M2" s="18">
        <v>2</v>
      </c>
      <c r="N2" s="18">
        <v>0</v>
      </c>
      <c r="O2" s="18">
        <v>0</v>
      </c>
      <c r="P2" s="18"/>
      <c r="Q2" s="18">
        <v>169</v>
      </c>
      <c r="R2" s="18">
        <v>118</v>
      </c>
      <c r="S2" s="18"/>
      <c r="T2" s="18">
        <v>413</v>
      </c>
      <c r="U2" s="18">
        <v>195</v>
      </c>
      <c r="V2" s="19">
        <f t="shared" ref="V2:V43" si="1">W2+X2</f>
        <v>149</v>
      </c>
      <c r="W2" s="18">
        <v>109</v>
      </c>
      <c r="X2" s="18">
        <v>40</v>
      </c>
      <c r="Y2" s="18">
        <v>67</v>
      </c>
      <c r="Z2" s="18">
        <v>0</v>
      </c>
      <c r="AA2" s="18">
        <v>2</v>
      </c>
      <c r="AB2" s="18"/>
      <c r="AC2" s="18">
        <v>30.823662780000003</v>
      </c>
      <c r="AD2" s="18">
        <v>7.7678345599999998</v>
      </c>
      <c r="AE2" s="18"/>
      <c r="AF2" s="19">
        <v>187.22300324000003</v>
      </c>
      <c r="AG2" s="9"/>
      <c r="AH2" s="13">
        <v>9.5751500000000007</v>
      </c>
      <c r="AI2" s="13">
        <v>0</v>
      </c>
      <c r="AJ2" s="13">
        <v>9.5751499999999989</v>
      </c>
      <c r="AK2" s="13">
        <v>2830.4100000000003</v>
      </c>
      <c r="AL2" s="13">
        <v>0</v>
      </c>
      <c r="AM2" s="13">
        <v>0</v>
      </c>
      <c r="AN2" s="13">
        <v>2830.4100000000003</v>
      </c>
      <c r="AO2" s="13">
        <v>177.64785324000002</v>
      </c>
      <c r="AP2" s="13"/>
      <c r="AQ2" s="14">
        <v>0</v>
      </c>
      <c r="AR2" s="14">
        <v>0</v>
      </c>
      <c r="AS2" s="13"/>
      <c r="AT2" s="13">
        <v>187.22300324000003</v>
      </c>
      <c r="AU2" s="13">
        <v>2982.9679950289978</v>
      </c>
      <c r="AV2" s="13"/>
      <c r="AW2" s="13">
        <v>0</v>
      </c>
    </row>
    <row r="3" spans="1:49" x14ac:dyDescent="0.3">
      <c r="A3" s="3">
        <v>43039</v>
      </c>
      <c r="B3" s="10"/>
      <c r="C3" s="20">
        <v>121</v>
      </c>
      <c r="D3" s="20">
        <v>74</v>
      </c>
      <c r="E3" s="20">
        <v>6</v>
      </c>
      <c r="F3" s="19">
        <f t="shared" si="0"/>
        <v>47</v>
      </c>
      <c r="G3" s="20">
        <v>73</v>
      </c>
      <c r="H3" s="20">
        <v>55</v>
      </c>
      <c r="I3" s="20">
        <v>18</v>
      </c>
      <c r="J3" s="20"/>
      <c r="K3" s="20"/>
      <c r="L3" s="20">
        <v>50</v>
      </c>
      <c r="M3" s="20">
        <v>15</v>
      </c>
      <c r="N3" s="18">
        <v>74</v>
      </c>
      <c r="O3" s="20">
        <v>6</v>
      </c>
      <c r="P3" s="20"/>
      <c r="Q3" s="20">
        <v>186</v>
      </c>
      <c r="R3" s="20">
        <v>130</v>
      </c>
      <c r="S3" s="20"/>
      <c r="T3" s="20">
        <v>511</v>
      </c>
      <c r="U3" s="20">
        <v>270</v>
      </c>
      <c r="V3" s="19">
        <f t="shared" si="1"/>
        <v>163</v>
      </c>
      <c r="W3" s="20">
        <v>108</v>
      </c>
      <c r="X3" s="20">
        <v>55</v>
      </c>
      <c r="Y3" s="20">
        <v>76</v>
      </c>
      <c r="Z3" s="20">
        <v>0</v>
      </c>
      <c r="AA3" s="20">
        <v>2</v>
      </c>
      <c r="AB3" s="20"/>
      <c r="AC3" s="20">
        <v>40.782090670000002</v>
      </c>
      <c r="AD3" s="20">
        <v>2.0452374999999998</v>
      </c>
      <c r="AE3" s="20"/>
      <c r="AF3" s="19">
        <v>641.28102349999983</v>
      </c>
      <c r="AG3" s="11"/>
      <c r="AH3" s="14">
        <v>50.387219999999999</v>
      </c>
      <c r="AI3" s="14">
        <v>0</v>
      </c>
      <c r="AJ3" s="14">
        <v>50.387219999999999</v>
      </c>
      <c r="AK3" s="14">
        <v>9402.25</v>
      </c>
      <c r="AL3" s="14">
        <v>5400</v>
      </c>
      <c r="AM3" s="14">
        <v>0</v>
      </c>
      <c r="AN3" s="14">
        <v>4002.25</v>
      </c>
      <c r="AO3" s="14">
        <v>590.89380349999988</v>
      </c>
      <c r="AP3" s="14"/>
      <c r="AQ3" s="14">
        <v>-2700</v>
      </c>
      <c r="AR3" s="14">
        <v>-169.68419999999998</v>
      </c>
      <c r="AS3" s="14"/>
      <c r="AT3" s="14">
        <v>471.59682349999986</v>
      </c>
      <c r="AU3" s="14">
        <v>9954.0069932851711</v>
      </c>
      <c r="AV3" s="14"/>
      <c r="AW3" s="14">
        <v>8665.9597770270248</v>
      </c>
    </row>
    <row r="4" spans="1:49" x14ac:dyDescent="0.3">
      <c r="A4" s="3">
        <v>43069</v>
      </c>
      <c r="B4" s="8"/>
      <c r="C4" s="18">
        <v>150</v>
      </c>
      <c r="D4" s="18">
        <v>87</v>
      </c>
      <c r="E4" s="18">
        <v>13</v>
      </c>
      <c r="F4" s="19">
        <f t="shared" si="0"/>
        <v>63</v>
      </c>
      <c r="G4" s="18">
        <v>91</v>
      </c>
      <c r="H4" s="18">
        <v>67</v>
      </c>
      <c r="I4" s="18">
        <v>24</v>
      </c>
      <c r="J4" s="18"/>
      <c r="K4" s="18"/>
      <c r="L4" s="18">
        <v>51</v>
      </c>
      <c r="M4" s="18">
        <v>19</v>
      </c>
      <c r="N4" s="18">
        <v>13</v>
      </c>
      <c r="O4" s="18">
        <v>7</v>
      </c>
      <c r="P4" s="18"/>
      <c r="Q4" s="18">
        <v>210</v>
      </c>
      <c r="R4" s="18">
        <v>136</v>
      </c>
      <c r="S4" s="18"/>
      <c r="T4" s="18">
        <v>554</v>
      </c>
      <c r="U4" s="18">
        <v>278</v>
      </c>
      <c r="V4" s="19">
        <f t="shared" si="1"/>
        <v>168</v>
      </c>
      <c r="W4" s="18">
        <v>112</v>
      </c>
      <c r="X4" s="18">
        <v>56</v>
      </c>
      <c r="Y4" s="18">
        <v>106</v>
      </c>
      <c r="Z4" s="18">
        <v>0</v>
      </c>
      <c r="AA4" s="18">
        <v>2</v>
      </c>
      <c r="AB4" s="18"/>
      <c r="AC4" s="18">
        <v>115.49754711000001</v>
      </c>
      <c r="AD4" s="18">
        <v>7.7560878300000002</v>
      </c>
      <c r="AE4" s="18"/>
      <c r="AF4" s="19">
        <v>358.60289235599993</v>
      </c>
      <c r="AG4" s="9"/>
      <c r="AH4" s="13">
        <v>53.548429999999996</v>
      </c>
      <c r="AI4" s="13">
        <v>0</v>
      </c>
      <c r="AJ4" s="13">
        <v>53.548430000000003</v>
      </c>
      <c r="AK4" s="13">
        <v>4831.8799999999992</v>
      </c>
      <c r="AL4" s="13">
        <v>860</v>
      </c>
      <c r="AM4" s="13">
        <v>0</v>
      </c>
      <c r="AN4" s="13">
        <v>3971.88</v>
      </c>
      <c r="AO4" s="13">
        <v>305.05446235599993</v>
      </c>
      <c r="AP4" s="13"/>
      <c r="AQ4" s="14">
        <v>-430</v>
      </c>
      <c r="AR4" s="14">
        <v>-27.147490999999999</v>
      </c>
      <c r="AS4" s="13"/>
      <c r="AT4" s="13">
        <v>331.45540135599992</v>
      </c>
      <c r="AU4" s="13">
        <v>5470.0550633972016</v>
      </c>
      <c r="AV4" s="13"/>
      <c r="AW4" s="13">
        <v>4121.8723259310336</v>
      </c>
    </row>
    <row r="5" spans="1:49" x14ac:dyDescent="0.3">
      <c r="A5" s="3">
        <v>43100</v>
      </c>
      <c r="B5" s="10"/>
      <c r="C5" s="20">
        <v>166</v>
      </c>
      <c r="D5" s="20">
        <v>107</v>
      </c>
      <c r="E5" s="20">
        <v>33</v>
      </c>
      <c r="F5" s="19">
        <f t="shared" si="0"/>
        <v>59</v>
      </c>
      <c r="G5" s="20">
        <v>116</v>
      </c>
      <c r="H5" s="20">
        <v>81</v>
      </c>
      <c r="I5" s="20">
        <v>35</v>
      </c>
      <c r="J5" s="20"/>
      <c r="K5" s="20"/>
      <c r="L5" s="20">
        <v>46</v>
      </c>
      <c r="M5" s="20">
        <v>11</v>
      </c>
      <c r="N5" s="18">
        <v>20</v>
      </c>
      <c r="O5" s="20">
        <v>20</v>
      </c>
      <c r="P5" s="20"/>
      <c r="Q5" s="20">
        <v>242</v>
      </c>
      <c r="R5" s="20">
        <v>163</v>
      </c>
      <c r="S5" s="20"/>
      <c r="T5" s="20">
        <v>841</v>
      </c>
      <c r="U5" s="20">
        <v>403</v>
      </c>
      <c r="V5" s="19">
        <f t="shared" si="1"/>
        <v>320</v>
      </c>
      <c r="W5" s="20">
        <v>262</v>
      </c>
      <c r="X5" s="20">
        <v>58</v>
      </c>
      <c r="Y5" s="20">
        <v>116</v>
      </c>
      <c r="Z5" s="20">
        <v>0</v>
      </c>
      <c r="AA5" s="20">
        <v>2</v>
      </c>
      <c r="AB5" s="20"/>
      <c r="AC5" s="20">
        <v>183.84331237000001</v>
      </c>
      <c r="AD5" s="20">
        <v>12.133950249999998</v>
      </c>
      <c r="AE5" s="20"/>
      <c r="AF5" s="19">
        <v>377.794078657</v>
      </c>
      <c r="AG5" s="11"/>
      <c r="AH5" s="14">
        <v>112.74467999999999</v>
      </c>
      <c r="AI5" s="14">
        <v>2.5760000000000001</v>
      </c>
      <c r="AJ5" s="14">
        <v>110.16868000000001</v>
      </c>
      <c r="AK5" s="14">
        <v>4172.83</v>
      </c>
      <c r="AL5" s="14">
        <v>630</v>
      </c>
      <c r="AM5" s="14">
        <v>120</v>
      </c>
      <c r="AN5" s="14">
        <v>3422.83</v>
      </c>
      <c r="AO5" s="14">
        <v>265.04939865699998</v>
      </c>
      <c r="AP5" s="14"/>
      <c r="AQ5" s="14">
        <v>-315</v>
      </c>
      <c r="AR5" s="14">
        <v>-20.008138500000001</v>
      </c>
      <c r="AS5" s="14"/>
      <c r="AT5" s="14">
        <v>357.78594015700003</v>
      </c>
      <c r="AU5" s="14">
        <v>5632.8364155143672</v>
      </c>
      <c r="AV5" s="14"/>
      <c r="AW5" s="14">
        <v>3530.7857818411212</v>
      </c>
    </row>
    <row r="6" spans="1:49" x14ac:dyDescent="0.3">
      <c r="A6" s="3">
        <v>43131</v>
      </c>
      <c r="B6" s="8"/>
      <c r="C6" s="18">
        <v>184</v>
      </c>
      <c r="D6" s="18">
        <v>120</v>
      </c>
      <c r="E6" s="18">
        <v>45</v>
      </c>
      <c r="F6" s="19">
        <f t="shared" si="0"/>
        <v>64</v>
      </c>
      <c r="G6" s="18">
        <v>154</v>
      </c>
      <c r="H6" s="18">
        <v>99</v>
      </c>
      <c r="I6" s="18">
        <v>55</v>
      </c>
      <c r="J6" s="18"/>
      <c r="K6" s="18"/>
      <c r="L6" s="18">
        <v>58</v>
      </c>
      <c r="M6" s="18">
        <v>11</v>
      </c>
      <c r="N6" s="18">
        <v>13</v>
      </c>
      <c r="O6" s="18">
        <v>12</v>
      </c>
      <c r="P6" s="18"/>
      <c r="Q6" s="18">
        <v>261</v>
      </c>
      <c r="R6" s="18">
        <v>167</v>
      </c>
      <c r="S6" s="18"/>
      <c r="T6" s="18">
        <v>737</v>
      </c>
      <c r="U6" s="18">
        <v>322</v>
      </c>
      <c r="V6" s="19">
        <f t="shared" si="1"/>
        <v>267</v>
      </c>
      <c r="W6" s="18">
        <v>201</v>
      </c>
      <c r="X6" s="18">
        <v>66</v>
      </c>
      <c r="Y6" s="18">
        <v>146</v>
      </c>
      <c r="Z6" s="18">
        <v>0</v>
      </c>
      <c r="AA6" s="18">
        <v>2</v>
      </c>
      <c r="AB6" s="18"/>
      <c r="AC6" s="18">
        <v>205.42356334999999</v>
      </c>
      <c r="AD6" s="18">
        <v>14.13126123</v>
      </c>
      <c r="AE6" s="18"/>
      <c r="AF6" s="19">
        <v>441.92374861199994</v>
      </c>
      <c r="AG6" s="9"/>
      <c r="AH6" s="13">
        <v>82.345060000000004</v>
      </c>
      <c r="AI6" s="13">
        <v>15.504</v>
      </c>
      <c r="AJ6" s="13">
        <v>66.841059999999999</v>
      </c>
      <c r="AK6" s="13">
        <v>5639.53</v>
      </c>
      <c r="AL6" s="13">
        <v>770</v>
      </c>
      <c r="AM6" s="13">
        <v>80</v>
      </c>
      <c r="AN6" s="13">
        <v>4789.53</v>
      </c>
      <c r="AO6" s="13">
        <v>359.57868861199995</v>
      </c>
      <c r="AP6" s="13"/>
      <c r="AQ6" s="14">
        <v>-385</v>
      </c>
      <c r="AR6" s="14">
        <v>-24.547753999999998</v>
      </c>
      <c r="AS6" s="13"/>
      <c r="AT6" s="13">
        <v>417.37599461199994</v>
      </c>
      <c r="AU6" s="13">
        <v>6556.0065277507665</v>
      </c>
      <c r="AV6" s="13"/>
      <c r="AW6" s="13">
        <v>3682.6979050999998</v>
      </c>
    </row>
    <row r="7" spans="1:49" x14ac:dyDescent="0.3">
      <c r="A7" s="3">
        <v>43159</v>
      </c>
      <c r="B7" s="10"/>
      <c r="C7" s="20">
        <v>191</v>
      </c>
      <c r="D7" s="20">
        <v>136</v>
      </c>
      <c r="E7" s="20">
        <v>58</v>
      </c>
      <c r="F7" s="19">
        <f t="shared" si="0"/>
        <v>55</v>
      </c>
      <c r="G7" s="20">
        <v>187</v>
      </c>
      <c r="H7" s="20">
        <v>121</v>
      </c>
      <c r="I7" s="20">
        <v>66</v>
      </c>
      <c r="J7" s="20"/>
      <c r="K7" s="20"/>
      <c r="L7" s="20">
        <v>44</v>
      </c>
      <c r="M7" s="20">
        <v>24</v>
      </c>
      <c r="N7" s="18">
        <v>16</v>
      </c>
      <c r="O7" s="20">
        <v>13</v>
      </c>
      <c r="P7" s="20"/>
      <c r="Q7" s="20">
        <v>278</v>
      </c>
      <c r="R7" s="20">
        <v>186</v>
      </c>
      <c r="S7" s="20"/>
      <c r="T7" s="20">
        <v>889</v>
      </c>
      <c r="U7" s="20">
        <v>461</v>
      </c>
      <c r="V7" s="19">
        <f t="shared" si="1"/>
        <v>263</v>
      </c>
      <c r="W7" s="20">
        <v>202</v>
      </c>
      <c r="X7" s="20">
        <v>61</v>
      </c>
      <c r="Y7" s="20">
        <v>163</v>
      </c>
      <c r="Z7" s="20">
        <v>0</v>
      </c>
      <c r="AA7" s="20">
        <v>2</v>
      </c>
      <c r="AB7" s="20"/>
      <c r="AC7" s="20">
        <v>174.92882023999999</v>
      </c>
      <c r="AD7" s="20">
        <v>9.6694671899999989</v>
      </c>
      <c r="AE7" s="20"/>
      <c r="AF7" s="19">
        <v>376.88102697700003</v>
      </c>
      <c r="AG7" s="11"/>
      <c r="AH7" s="14">
        <v>92.764590000000013</v>
      </c>
      <c r="AI7" s="14">
        <v>0</v>
      </c>
      <c r="AJ7" s="14">
        <v>92.764589999999998</v>
      </c>
      <c r="AK7" s="14">
        <v>4435.93</v>
      </c>
      <c r="AL7" s="14">
        <v>470</v>
      </c>
      <c r="AM7" s="14">
        <v>120</v>
      </c>
      <c r="AN7" s="14">
        <v>3845.9300000000003</v>
      </c>
      <c r="AO7" s="14">
        <v>284.11643697700003</v>
      </c>
      <c r="AP7" s="14"/>
      <c r="AQ7" s="14">
        <v>-235</v>
      </c>
      <c r="AR7" s="14">
        <v>-15.051491500000001</v>
      </c>
      <c r="AS7" s="14"/>
      <c r="AT7" s="14">
        <v>361.82953547700004</v>
      </c>
      <c r="AU7" s="14">
        <v>5694.2700963950983</v>
      </c>
      <c r="AV7" s="14"/>
      <c r="AW7" s="14">
        <v>2771.1840218897064</v>
      </c>
    </row>
    <row r="8" spans="1:49" x14ac:dyDescent="0.3">
      <c r="A8" s="3">
        <v>43190</v>
      </c>
      <c r="B8" s="8"/>
      <c r="C8" s="18">
        <v>239</v>
      </c>
      <c r="D8" s="18">
        <v>173</v>
      </c>
      <c r="E8" s="18">
        <v>83</v>
      </c>
      <c r="F8" s="19">
        <f t="shared" si="0"/>
        <v>66</v>
      </c>
      <c r="G8" s="18">
        <v>184</v>
      </c>
      <c r="H8" s="18">
        <v>126</v>
      </c>
      <c r="I8" s="18">
        <v>58</v>
      </c>
      <c r="J8" s="18"/>
      <c r="K8" s="18"/>
      <c r="L8" s="18">
        <v>55</v>
      </c>
      <c r="M8" s="18">
        <v>55</v>
      </c>
      <c r="N8" s="18">
        <v>37</v>
      </c>
      <c r="O8" s="18">
        <v>25</v>
      </c>
      <c r="P8" s="18"/>
      <c r="Q8" s="18">
        <v>340</v>
      </c>
      <c r="R8" s="18">
        <v>222</v>
      </c>
      <c r="S8" s="18"/>
      <c r="T8" s="18">
        <v>1006</v>
      </c>
      <c r="U8" s="18">
        <v>500</v>
      </c>
      <c r="V8" s="19">
        <f t="shared" si="1"/>
        <v>301</v>
      </c>
      <c r="W8" s="18">
        <v>239</v>
      </c>
      <c r="X8" s="18">
        <v>62</v>
      </c>
      <c r="Y8" s="18">
        <v>203</v>
      </c>
      <c r="Z8" s="18">
        <v>0</v>
      </c>
      <c r="AA8" s="18">
        <v>2</v>
      </c>
      <c r="AB8" s="18"/>
      <c r="AC8" s="18">
        <v>179.77514371000001</v>
      </c>
      <c r="AD8" s="18">
        <v>15.301007469999998</v>
      </c>
      <c r="AE8" s="18"/>
      <c r="AF8" s="19">
        <v>481.30434019199998</v>
      </c>
      <c r="AG8" s="9"/>
      <c r="AH8" s="13">
        <v>142.14816999999999</v>
      </c>
      <c r="AI8" s="13">
        <v>18.512</v>
      </c>
      <c r="AJ8" s="13">
        <v>123.63616999999999</v>
      </c>
      <c r="AK8" s="13">
        <v>5233.5200000000004</v>
      </c>
      <c r="AL8" s="13">
        <v>1480</v>
      </c>
      <c r="AM8" s="13">
        <v>40</v>
      </c>
      <c r="AN8" s="13">
        <v>3713.52</v>
      </c>
      <c r="AO8" s="13">
        <v>339.15617019199999</v>
      </c>
      <c r="AP8" s="13"/>
      <c r="AQ8" s="14">
        <v>-740</v>
      </c>
      <c r="AR8" s="14">
        <v>-47.955403999999994</v>
      </c>
      <c r="AS8" s="13"/>
      <c r="AT8" s="13">
        <v>433.348936192</v>
      </c>
      <c r="AU8" s="13">
        <v>6967.0088881344846</v>
      </c>
      <c r="AV8" s="13"/>
      <c r="AW8" s="13">
        <v>2782.1060126705202</v>
      </c>
    </row>
    <row r="9" spans="1:49" x14ac:dyDescent="0.3">
      <c r="A9" s="3">
        <v>43220</v>
      </c>
      <c r="B9" s="10"/>
      <c r="C9" s="20">
        <v>304</v>
      </c>
      <c r="D9" s="20">
        <v>211</v>
      </c>
      <c r="E9" s="20">
        <v>109</v>
      </c>
      <c r="F9" s="19">
        <f t="shared" si="0"/>
        <v>93</v>
      </c>
      <c r="G9" s="20">
        <v>192</v>
      </c>
      <c r="H9" s="20">
        <v>147</v>
      </c>
      <c r="I9" s="20">
        <v>45</v>
      </c>
      <c r="J9" s="20"/>
      <c r="K9" s="20"/>
      <c r="L9" s="20">
        <v>94</v>
      </c>
      <c r="M9" s="20">
        <v>64</v>
      </c>
      <c r="N9" s="18">
        <v>38</v>
      </c>
      <c r="O9" s="20">
        <v>26</v>
      </c>
      <c r="P9" s="20"/>
      <c r="Q9" s="20">
        <v>396</v>
      </c>
      <c r="R9" s="20">
        <v>266</v>
      </c>
      <c r="S9" s="20"/>
      <c r="T9" s="20">
        <v>1150</v>
      </c>
      <c r="U9" s="20">
        <v>676</v>
      </c>
      <c r="V9" s="19">
        <f t="shared" si="1"/>
        <v>314</v>
      </c>
      <c r="W9" s="20">
        <v>236</v>
      </c>
      <c r="X9" s="20">
        <v>78</v>
      </c>
      <c r="Y9" s="20">
        <v>156</v>
      </c>
      <c r="Z9" s="20">
        <v>1</v>
      </c>
      <c r="AA9" s="20">
        <v>3</v>
      </c>
      <c r="AB9" s="20"/>
      <c r="AC9" s="20">
        <v>192.99656806000002</v>
      </c>
      <c r="AD9" s="20">
        <v>16.415106770000001</v>
      </c>
      <c r="AE9" s="20"/>
      <c r="AF9" s="19">
        <v>510.78390952799998</v>
      </c>
      <c r="AG9" s="11"/>
      <c r="AH9" s="14">
        <v>130.07955000000001</v>
      </c>
      <c r="AI9" s="14">
        <v>7.9880000000000004</v>
      </c>
      <c r="AJ9" s="14">
        <v>122.09155</v>
      </c>
      <c r="AK9" s="14">
        <v>5820.42</v>
      </c>
      <c r="AL9" s="14">
        <v>1210</v>
      </c>
      <c r="AM9" s="14">
        <v>160</v>
      </c>
      <c r="AN9" s="14">
        <v>4450.42</v>
      </c>
      <c r="AO9" s="14">
        <v>380.704359528</v>
      </c>
      <c r="AP9" s="14"/>
      <c r="AQ9" s="14">
        <v>-605</v>
      </c>
      <c r="AR9" s="14">
        <v>-39.572082000000002</v>
      </c>
      <c r="AS9" s="14"/>
      <c r="AT9" s="14">
        <v>471.21182752799996</v>
      </c>
      <c r="AU9" s="14">
        <v>7434.1485119342469</v>
      </c>
      <c r="AV9" s="14"/>
      <c r="AW9" s="14">
        <v>2420.776822407583</v>
      </c>
    </row>
    <row r="10" spans="1:49" x14ac:dyDescent="0.3">
      <c r="A10" s="3">
        <v>43251</v>
      </c>
      <c r="B10" s="8"/>
      <c r="C10" s="18">
        <v>357</v>
      </c>
      <c r="D10" s="18">
        <v>248</v>
      </c>
      <c r="E10" s="18">
        <v>129</v>
      </c>
      <c r="F10" s="19">
        <f t="shared" si="0"/>
        <v>109</v>
      </c>
      <c r="G10" s="18">
        <v>209</v>
      </c>
      <c r="H10" s="18">
        <v>156</v>
      </c>
      <c r="I10" s="18">
        <v>53</v>
      </c>
      <c r="J10" s="18"/>
      <c r="K10" s="18"/>
      <c r="L10" s="18">
        <v>82</v>
      </c>
      <c r="M10" s="18">
        <v>49</v>
      </c>
      <c r="N10" s="18">
        <v>37</v>
      </c>
      <c r="O10" s="18">
        <v>20</v>
      </c>
      <c r="P10" s="18"/>
      <c r="Q10" s="18">
        <v>462</v>
      </c>
      <c r="R10" s="18">
        <v>281</v>
      </c>
      <c r="S10" s="18"/>
      <c r="T10" s="18">
        <v>1024</v>
      </c>
      <c r="U10" s="18">
        <v>636</v>
      </c>
      <c r="V10" s="19">
        <f t="shared" si="1"/>
        <v>235</v>
      </c>
      <c r="W10" s="18">
        <v>145</v>
      </c>
      <c r="X10" s="18">
        <v>90</v>
      </c>
      <c r="Y10" s="18">
        <v>151</v>
      </c>
      <c r="Z10" s="18">
        <v>0</v>
      </c>
      <c r="AA10" s="18">
        <v>2</v>
      </c>
      <c r="AB10" s="18"/>
      <c r="AC10" s="18">
        <v>122.81867668000001</v>
      </c>
      <c r="AD10" s="18">
        <v>11.83299444</v>
      </c>
      <c r="AE10" s="18"/>
      <c r="AF10" s="19">
        <v>622.78177406400005</v>
      </c>
      <c r="AG10" s="9"/>
      <c r="AH10" s="13">
        <v>148.10343</v>
      </c>
      <c r="AI10" s="13">
        <v>18.815999999999999</v>
      </c>
      <c r="AJ10" s="13">
        <v>129.28743</v>
      </c>
      <c r="AK10" s="13">
        <v>7207.68</v>
      </c>
      <c r="AL10" s="13">
        <v>1510</v>
      </c>
      <c r="AM10" s="13">
        <v>80</v>
      </c>
      <c r="AN10" s="13">
        <v>5617.68</v>
      </c>
      <c r="AO10" s="13">
        <v>474.67834406399999</v>
      </c>
      <c r="AP10" s="13"/>
      <c r="AQ10" s="14">
        <v>-755</v>
      </c>
      <c r="AR10" s="14">
        <v>-49.722261499999995</v>
      </c>
      <c r="AS10" s="13"/>
      <c r="AT10" s="13">
        <v>573.0595125640001</v>
      </c>
      <c r="AU10" s="13">
        <v>9051.5336578329225</v>
      </c>
      <c r="AV10" s="13"/>
      <c r="AW10" s="13">
        <v>2511.2168309032259</v>
      </c>
    </row>
    <row r="11" spans="1:49" x14ac:dyDescent="0.3">
      <c r="A11" s="3">
        <v>43281</v>
      </c>
      <c r="B11" s="10"/>
      <c r="C11" s="20">
        <v>419</v>
      </c>
      <c r="D11" s="20">
        <v>298</v>
      </c>
      <c r="E11" s="20">
        <v>165</v>
      </c>
      <c r="F11" s="19">
        <f t="shared" si="0"/>
        <v>121</v>
      </c>
      <c r="G11" s="20">
        <v>197</v>
      </c>
      <c r="H11" s="20">
        <v>151</v>
      </c>
      <c r="I11" s="20">
        <v>46</v>
      </c>
      <c r="J11" s="20"/>
      <c r="K11" s="20"/>
      <c r="L11" s="20">
        <v>62</v>
      </c>
      <c r="M11" s="20">
        <v>75</v>
      </c>
      <c r="N11" s="18">
        <v>50</v>
      </c>
      <c r="O11" s="20">
        <v>36</v>
      </c>
      <c r="P11" s="20"/>
      <c r="Q11" s="20">
        <v>537</v>
      </c>
      <c r="R11" s="20">
        <v>342</v>
      </c>
      <c r="S11" s="20"/>
      <c r="T11" s="20">
        <v>1234</v>
      </c>
      <c r="U11" s="20">
        <v>770</v>
      </c>
      <c r="V11" s="19">
        <f t="shared" si="1"/>
        <v>231</v>
      </c>
      <c r="W11" s="20">
        <v>148</v>
      </c>
      <c r="X11" s="20">
        <v>83</v>
      </c>
      <c r="Y11" s="20">
        <v>230</v>
      </c>
      <c r="Z11" s="20">
        <v>0</v>
      </c>
      <c r="AA11" s="20">
        <v>3</v>
      </c>
      <c r="AB11" s="20"/>
      <c r="AC11" s="20">
        <v>132.09177235999999</v>
      </c>
      <c r="AD11" s="20">
        <v>12.578755810000001</v>
      </c>
      <c r="AE11" s="20"/>
      <c r="AF11" s="19">
        <v>615.81952661600008</v>
      </c>
      <c r="AG11" s="11"/>
      <c r="AH11" s="14">
        <v>114.86559</v>
      </c>
      <c r="AI11" s="14">
        <v>2.7</v>
      </c>
      <c r="AJ11" s="14">
        <v>112.16558999999999</v>
      </c>
      <c r="AK11" s="14">
        <v>7537.88</v>
      </c>
      <c r="AL11" s="14">
        <v>1820</v>
      </c>
      <c r="AM11" s="14">
        <v>80</v>
      </c>
      <c r="AN11" s="14">
        <v>5637.88</v>
      </c>
      <c r="AO11" s="14">
        <v>500.95393661600002</v>
      </c>
      <c r="AP11" s="14"/>
      <c r="AQ11" s="14">
        <v>-910</v>
      </c>
      <c r="AR11" s="14">
        <v>-60.476962000000007</v>
      </c>
      <c r="AS11" s="14"/>
      <c r="AT11" s="14">
        <v>555.34256461600012</v>
      </c>
      <c r="AU11" s="14">
        <v>8516.2685209048705</v>
      </c>
      <c r="AV11" s="14"/>
      <c r="AW11" s="14">
        <v>2066.5084785771814</v>
      </c>
    </row>
    <row r="12" spans="1:49" x14ac:dyDescent="0.3">
      <c r="A12" s="3">
        <v>43312</v>
      </c>
      <c r="B12" s="8"/>
      <c r="C12" s="18">
        <v>442</v>
      </c>
      <c r="D12" s="18">
        <v>324</v>
      </c>
      <c r="E12" s="18">
        <v>184</v>
      </c>
      <c r="F12" s="19">
        <f t="shared" si="0"/>
        <v>118</v>
      </c>
      <c r="G12" s="18">
        <v>222</v>
      </c>
      <c r="H12" s="18">
        <v>167</v>
      </c>
      <c r="I12" s="18">
        <v>55</v>
      </c>
      <c r="J12" s="18"/>
      <c r="K12" s="18"/>
      <c r="L12" s="18">
        <v>57</v>
      </c>
      <c r="M12" s="18">
        <v>29</v>
      </c>
      <c r="N12" s="18">
        <v>26</v>
      </c>
      <c r="O12" s="18">
        <v>19</v>
      </c>
      <c r="P12" s="18"/>
      <c r="Q12" s="18">
        <v>583</v>
      </c>
      <c r="R12" s="18">
        <v>346</v>
      </c>
      <c r="S12" s="18"/>
      <c r="T12" s="18">
        <v>1243</v>
      </c>
      <c r="U12" s="18">
        <v>855</v>
      </c>
      <c r="V12" s="19">
        <f t="shared" si="1"/>
        <v>203</v>
      </c>
      <c r="W12" s="18">
        <v>128</v>
      </c>
      <c r="X12" s="18">
        <v>75</v>
      </c>
      <c r="Y12" s="18">
        <v>182</v>
      </c>
      <c r="Z12" s="18">
        <v>0</v>
      </c>
      <c r="AA12" s="18">
        <v>3</v>
      </c>
      <c r="AB12" s="18"/>
      <c r="AC12" s="18">
        <v>380.71090356999997</v>
      </c>
      <c r="AD12" s="18">
        <v>18.93715525</v>
      </c>
      <c r="AE12" s="18"/>
      <c r="AF12" s="19">
        <v>521.35811380799998</v>
      </c>
      <c r="AG12" s="9"/>
      <c r="AH12" s="13">
        <v>141.06804</v>
      </c>
      <c r="AI12" s="13">
        <v>2.75</v>
      </c>
      <c r="AJ12" s="13">
        <v>138.31803999999997</v>
      </c>
      <c r="AK12" s="13">
        <v>5652.8200000000006</v>
      </c>
      <c r="AL12" s="13">
        <v>1250</v>
      </c>
      <c r="AM12" s="13">
        <v>120</v>
      </c>
      <c r="AN12" s="13">
        <v>4282.82</v>
      </c>
      <c r="AO12" s="13">
        <v>380.29007380799999</v>
      </c>
      <c r="AP12" s="13"/>
      <c r="AQ12" s="14">
        <v>-625</v>
      </c>
      <c r="AR12" s="14">
        <v>-42.046500000000002</v>
      </c>
      <c r="AS12" s="13"/>
      <c r="AT12" s="13">
        <v>479.311613808</v>
      </c>
      <c r="AU12" s="13">
        <v>7264.7252120866178</v>
      </c>
      <c r="AV12" s="13"/>
      <c r="AW12" s="13">
        <v>1609.1299808888889</v>
      </c>
    </row>
    <row r="13" spans="1:49" x14ac:dyDescent="0.3">
      <c r="A13" s="3">
        <v>43343</v>
      </c>
      <c r="B13" s="10"/>
      <c r="C13" s="20">
        <v>470</v>
      </c>
      <c r="D13" s="20">
        <v>354</v>
      </c>
      <c r="E13" s="20">
        <v>203</v>
      </c>
      <c r="F13" s="19">
        <f t="shared" si="0"/>
        <v>116</v>
      </c>
      <c r="G13" s="20">
        <v>234</v>
      </c>
      <c r="H13" s="20">
        <v>172</v>
      </c>
      <c r="I13" s="20">
        <v>62</v>
      </c>
      <c r="J13" s="20"/>
      <c r="K13" s="20"/>
      <c r="L13" s="20">
        <v>48</v>
      </c>
      <c r="M13" s="20">
        <v>29</v>
      </c>
      <c r="N13" s="18">
        <v>30</v>
      </c>
      <c r="O13" s="20">
        <v>19</v>
      </c>
      <c r="P13" s="20"/>
      <c r="Q13" s="20">
        <v>637</v>
      </c>
      <c r="R13" s="20">
        <v>383</v>
      </c>
      <c r="S13" s="20"/>
      <c r="T13" s="20">
        <v>1667</v>
      </c>
      <c r="U13" s="20">
        <v>1151</v>
      </c>
      <c r="V13" s="19">
        <f t="shared" si="1"/>
        <v>324</v>
      </c>
      <c r="W13" s="20">
        <v>240</v>
      </c>
      <c r="X13" s="20">
        <v>84</v>
      </c>
      <c r="Y13" s="20">
        <v>190</v>
      </c>
      <c r="Z13" s="20">
        <v>0</v>
      </c>
      <c r="AA13" s="20">
        <v>2</v>
      </c>
      <c r="AB13" s="20"/>
      <c r="AC13" s="20">
        <v>578.05397087000006</v>
      </c>
      <c r="AD13" s="20">
        <v>19.324638579999998</v>
      </c>
      <c r="AE13" s="20"/>
      <c r="AF13" s="19">
        <v>643.26280721400008</v>
      </c>
      <c r="AG13" s="11"/>
      <c r="AH13" s="14">
        <v>107.89770000000001</v>
      </c>
      <c r="AI13" s="14">
        <v>2.78</v>
      </c>
      <c r="AJ13" s="14">
        <v>105.11770000000001</v>
      </c>
      <c r="AK13" s="14">
        <v>7824.39</v>
      </c>
      <c r="AL13" s="14">
        <v>1220</v>
      </c>
      <c r="AM13" s="14">
        <v>120</v>
      </c>
      <c r="AN13" s="14">
        <v>6484.39</v>
      </c>
      <c r="AO13" s="14">
        <v>535.36510721400009</v>
      </c>
      <c r="AP13" s="14"/>
      <c r="AQ13" s="14">
        <v>-610</v>
      </c>
      <c r="AR13" s="14">
        <v>-41.737786</v>
      </c>
      <c r="AS13" s="14"/>
      <c r="AT13" s="14">
        <v>601.52502121400005</v>
      </c>
      <c r="AU13" s="14">
        <v>8976.3207217206018</v>
      </c>
      <c r="AV13" s="14"/>
      <c r="AW13" s="14">
        <v>1817.1265740508475</v>
      </c>
    </row>
    <row r="14" spans="1:49" x14ac:dyDescent="0.3">
      <c r="A14" s="3">
        <v>43373</v>
      </c>
      <c r="B14" s="8"/>
      <c r="C14" s="18">
        <v>524</v>
      </c>
      <c r="D14" s="18">
        <v>388</v>
      </c>
      <c r="E14" s="18">
        <v>231</v>
      </c>
      <c r="F14" s="19">
        <f t="shared" si="0"/>
        <v>136</v>
      </c>
      <c r="G14" s="18">
        <v>229</v>
      </c>
      <c r="H14" s="18">
        <v>177</v>
      </c>
      <c r="I14" s="18">
        <v>52</v>
      </c>
      <c r="J14" s="18"/>
      <c r="K14" s="18"/>
      <c r="L14" s="18">
        <v>60</v>
      </c>
      <c r="M14" s="18">
        <v>37</v>
      </c>
      <c r="N14" s="18">
        <v>36</v>
      </c>
      <c r="O14" s="18">
        <v>28</v>
      </c>
      <c r="P14" s="18"/>
      <c r="Q14" s="18">
        <v>704</v>
      </c>
      <c r="R14" s="18">
        <v>430</v>
      </c>
      <c r="S14" s="18"/>
      <c r="T14" s="18">
        <v>2023</v>
      </c>
      <c r="U14" s="18">
        <v>1301</v>
      </c>
      <c r="V14" s="19">
        <f t="shared" si="1"/>
        <v>429</v>
      </c>
      <c r="W14" s="18">
        <v>346</v>
      </c>
      <c r="X14" s="18">
        <v>83</v>
      </c>
      <c r="Y14" s="18">
        <v>286</v>
      </c>
      <c r="Z14" s="18">
        <v>5</v>
      </c>
      <c r="AA14" s="18">
        <v>2</v>
      </c>
      <c r="AB14" s="18"/>
      <c r="AC14" s="18">
        <v>681.44229290999999</v>
      </c>
      <c r="AD14" s="18">
        <v>21.764765350000001</v>
      </c>
      <c r="AE14" s="18"/>
      <c r="AF14" s="19">
        <v>634.09870477000004</v>
      </c>
      <c r="AG14" s="9"/>
      <c r="AH14" s="13">
        <v>160.35802999999999</v>
      </c>
      <c r="AI14" s="13">
        <v>16.963999999999999</v>
      </c>
      <c r="AJ14" s="13">
        <v>143.39402999999999</v>
      </c>
      <c r="AK14" s="13">
        <v>6815.53</v>
      </c>
      <c r="AL14" s="13">
        <v>1290</v>
      </c>
      <c r="AM14" s="13">
        <v>120</v>
      </c>
      <c r="AN14" s="13">
        <v>5405.53</v>
      </c>
      <c r="AO14" s="13">
        <v>473.74067477</v>
      </c>
      <c r="AP14" s="13"/>
      <c r="AQ14" s="14">
        <v>-645</v>
      </c>
      <c r="AR14" s="14">
        <v>-44.833305000000003</v>
      </c>
      <c r="AS14" s="13"/>
      <c r="AT14" s="13">
        <v>589.26539977000004</v>
      </c>
      <c r="AU14" s="13">
        <v>8587.5410345422897</v>
      </c>
      <c r="AV14" s="13"/>
      <c r="AW14" s="13">
        <v>1634.2750122938146</v>
      </c>
    </row>
    <row r="15" spans="1:49" x14ac:dyDescent="0.3">
      <c r="A15" s="3">
        <v>43404</v>
      </c>
      <c r="B15" s="10"/>
      <c r="C15" s="20">
        <v>551</v>
      </c>
      <c r="D15" s="20">
        <v>431</v>
      </c>
      <c r="E15" s="20">
        <v>265</v>
      </c>
      <c r="F15" s="19">
        <f t="shared" si="0"/>
        <v>120</v>
      </c>
      <c r="G15" s="20">
        <v>249</v>
      </c>
      <c r="H15" s="20">
        <v>195</v>
      </c>
      <c r="I15" s="20">
        <v>54</v>
      </c>
      <c r="J15" s="20"/>
      <c r="K15" s="20"/>
      <c r="L15" s="20">
        <v>60</v>
      </c>
      <c r="M15" s="20">
        <v>44</v>
      </c>
      <c r="N15" s="18">
        <v>45</v>
      </c>
      <c r="O15" s="20">
        <v>34</v>
      </c>
      <c r="P15" s="20"/>
      <c r="Q15" s="20">
        <v>767</v>
      </c>
      <c r="R15" s="20">
        <v>447</v>
      </c>
      <c r="S15" s="20"/>
      <c r="T15" s="20">
        <v>2271</v>
      </c>
      <c r="U15" s="20">
        <v>1595</v>
      </c>
      <c r="V15" s="19">
        <f t="shared" si="1"/>
        <v>431</v>
      </c>
      <c r="W15" s="20">
        <v>323</v>
      </c>
      <c r="X15" s="20">
        <v>108</v>
      </c>
      <c r="Y15" s="20">
        <v>242</v>
      </c>
      <c r="Z15" s="20">
        <v>0</v>
      </c>
      <c r="AA15" s="20">
        <v>3</v>
      </c>
      <c r="AB15" s="20"/>
      <c r="AC15" s="20">
        <v>633.00030818000005</v>
      </c>
      <c r="AD15" s="20">
        <v>14.791437630000001</v>
      </c>
      <c r="AE15" s="20"/>
      <c r="AF15" s="19">
        <v>843.11078559499981</v>
      </c>
      <c r="AG15" s="11"/>
      <c r="AH15" s="14">
        <v>146.52829999999997</v>
      </c>
      <c r="AI15" s="14">
        <v>2.88</v>
      </c>
      <c r="AJ15" s="14">
        <v>143.64829999999998</v>
      </c>
      <c r="AK15" s="14">
        <v>9802.5299999999988</v>
      </c>
      <c r="AL15" s="14">
        <v>1670</v>
      </c>
      <c r="AM15" s="14">
        <v>280</v>
      </c>
      <c r="AN15" s="14">
        <v>7852.53</v>
      </c>
      <c r="AO15" s="14">
        <v>696.58248559499987</v>
      </c>
      <c r="AP15" s="14"/>
      <c r="AQ15" s="14">
        <v>-835</v>
      </c>
      <c r="AR15" s="14">
        <v>-59.336352499999997</v>
      </c>
      <c r="AS15" s="14"/>
      <c r="AT15" s="14">
        <v>783.77443309499984</v>
      </c>
      <c r="AU15" s="14">
        <v>11229.52278090105</v>
      </c>
      <c r="AV15" s="14"/>
      <c r="AW15" s="14">
        <v>1956.1735164617164</v>
      </c>
    </row>
    <row r="16" spans="1:49" x14ac:dyDescent="0.3">
      <c r="A16" s="3">
        <v>43434</v>
      </c>
      <c r="B16" s="8"/>
      <c r="C16" s="18">
        <v>572</v>
      </c>
      <c r="D16" s="18">
        <v>448</v>
      </c>
      <c r="E16" s="18">
        <v>281</v>
      </c>
      <c r="F16" s="19">
        <f t="shared" si="0"/>
        <v>124</v>
      </c>
      <c r="G16" s="18">
        <v>262</v>
      </c>
      <c r="H16" s="18">
        <v>206</v>
      </c>
      <c r="I16" s="18">
        <v>56</v>
      </c>
      <c r="J16" s="18"/>
      <c r="K16" s="18"/>
      <c r="L16" s="18">
        <v>35</v>
      </c>
      <c r="M16" s="18">
        <v>23</v>
      </c>
      <c r="N16" s="18">
        <v>17</v>
      </c>
      <c r="O16" s="18">
        <v>16</v>
      </c>
      <c r="P16" s="18"/>
      <c r="Q16" s="18">
        <v>786</v>
      </c>
      <c r="R16" s="18">
        <v>440</v>
      </c>
      <c r="S16" s="18"/>
      <c r="T16" s="18">
        <v>2100</v>
      </c>
      <c r="U16" s="18">
        <v>1509</v>
      </c>
      <c r="V16" s="19">
        <f t="shared" si="1"/>
        <v>275</v>
      </c>
      <c r="W16" s="18">
        <v>199</v>
      </c>
      <c r="X16" s="18">
        <v>76</v>
      </c>
      <c r="Y16" s="18">
        <v>309</v>
      </c>
      <c r="Z16" s="18">
        <v>3</v>
      </c>
      <c r="AA16" s="18">
        <v>4</v>
      </c>
      <c r="AB16" s="18"/>
      <c r="AC16" s="18">
        <v>700.27657389000001</v>
      </c>
      <c r="AD16" s="18">
        <v>23.25068422</v>
      </c>
      <c r="AE16" s="18"/>
      <c r="AF16" s="19">
        <v>644.61454075799986</v>
      </c>
      <c r="AG16" s="9"/>
      <c r="AH16" s="13">
        <v>74.089169999999996</v>
      </c>
      <c r="AI16" s="13">
        <v>3</v>
      </c>
      <c r="AJ16" s="13">
        <v>71.08917000000001</v>
      </c>
      <c r="AK16" s="13">
        <v>7753.41</v>
      </c>
      <c r="AL16" s="13">
        <v>590</v>
      </c>
      <c r="AM16" s="13">
        <v>160</v>
      </c>
      <c r="AN16" s="13">
        <v>7003.41</v>
      </c>
      <c r="AO16" s="13">
        <v>570.52537075799989</v>
      </c>
      <c r="AP16" s="13"/>
      <c r="AQ16" s="14">
        <v>-295</v>
      </c>
      <c r="AR16" s="14">
        <v>-21.707220999999997</v>
      </c>
      <c r="AS16" s="13"/>
      <c r="AT16" s="13">
        <v>622.90731975799986</v>
      </c>
      <c r="AU16" s="13">
        <v>8475.2779519133292</v>
      </c>
      <c r="AV16" s="13"/>
      <c r="AW16" s="13">
        <v>1438.8717427633926</v>
      </c>
    </row>
    <row r="17" spans="1:49" x14ac:dyDescent="0.3">
      <c r="A17" s="3">
        <v>43465</v>
      </c>
      <c r="B17" s="10"/>
      <c r="C17" s="20">
        <v>614</v>
      </c>
      <c r="D17" s="20">
        <v>478</v>
      </c>
      <c r="E17" s="20">
        <v>302</v>
      </c>
      <c r="F17" s="19">
        <f t="shared" si="0"/>
        <v>136</v>
      </c>
      <c r="G17" s="20">
        <v>278</v>
      </c>
      <c r="H17" s="20">
        <v>227</v>
      </c>
      <c r="I17" s="20">
        <v>51</v>
      </c>
      <c r="J17" s="20"/>
      <c r="K17" s="20"/>
      <c r="L17" s="20">
        <v>61</v>
      </c>
      <c r="M17" s="20">
        <v>35</v>
      </c>
      <c r="N17" s="18">
        <v>30</v>
      </c>
      <c r="O17" s="20">
        <v>21</v>
      </c>
      <c r="P17" s="20"/>
      <c r="Q17" s="20">
        <v>845</v>
      </c>
      <c r="R17" s="20">
        <v>479</v>
      </c>
      <c r="S17" s="20"/>
      <c r="T17" s="20">
        <v>2675</v>
      </c>
      <c r="U17" s="20">
        <v>2057</v>
      </c>
      <c r="V17" s="19">
        <f t="shared" si="1"/>
        <v>267</v>
      </c>
      <c r="W17" s="20">
        <v>176</v>
      </c>
      <c r="X17" s="20">
        <v>91</v>
      </c>
      <c r="Y17" s="20">
        <v>342</v>
      </c>
      <c r="Z17" s="20">
        <v>3</v>
      </c>
      <c r="AA17" s="20">
        <v>6</v>
      </c>
      <c r="AB17" s="20"/>
      <c r="AC17" s="20">
        <v>982.81019390999995</v>
      </c>
      <c r="AD17" s="20">
        <v>26.030078279999998</v>
      </c>
      <c r="AE17" s="20"/>
      <c r="AF17" s="19">
        <v>747.11843226899998</v>
      </c>
      <c r="AG17" s="11"/>
      <c r="AH17" s="14">
        <v>84.136440000000022</v>
      </c>
      <c r="AI17" s="14">
        <v>18.46</v>
      </c>
      <c r="AJ17" s="14">
        <v>65.676439999999999</v>
      </c>
      <c r="AK17" s="14">
        <v>8687.11</v>
      </c>
      <c r="AL17" s="14">
        <v>1010</v>
      </c>
      <c r="AM17" s="14">
        <v>160</v>
      </c>
      <c r="AN17" s="14">
        <v>7517.1100000000006</v>
      </c>
      <c r="AO17" s="14">
        <v>662.98199226899999</v>
      </c>
      <c r="AP17" s="14"/>
      <c r="AQ17" s="14">
        <v>-505</v>
      </c>
      <c r="AR17" s="14">
        <v>-38.540539500000001</v>
      </c>
      <c r="AS17" s="14"/>
      <c r="AT17" s="14">
        <v>708.57789276899996</v>
      </c>
      <c r="AU17" s="14">
        <v>9444.5570012932749</v>
      </c>
      <c r="AV17" s="14"/>
      <c r="AW17" s="14">
        <v>1563.0092725292886</v>
      </c>
    </row>
    <row r="18" spans="1:49" x14ac:dyDescent="0.3">
      <c r="A18" s="3">
        <v>43496</v>
      </c>
      <c r="B18" s="8"/>
      <c r="C18" s="18">
        <v>648</v>
      </c>
      <c r="D18" s="18">
        <v>512</v>
      </c>
      <c r="E18" s="18">
        <v>328</v>
      </c>
      <c r="F18" s="19">
        <f t="shared" si="0"/>
        <v>136</v>
      </c>
      <c r="G18" s="18">
        <v>290</v>
      </c>
      <c r="H18" s="18">
        <v>235</v>
      </c>
      <c r="I18" s="18">
        <v>55</v>
      </c>
      <c r="J18" s="18"/>
      <c r="K18" s="18"/>
      <c r="L18" s="18">
        <v>55</v>
      </c>
      <c r="M18" s="18">
        <v>49</v>
      </c>
      <c r="N18" s="18">
        <v>34</v>
      </c>
      <c r="O18" s="18">
        <v>26</v>
      </c>
      <c r="P18" s="18"/>
      <c r="Q18" s="18">
        <v>908</v>
      </c>
      <c r="R18" s="18">
        <v>511</v>
      </c>
      <c r="S18" s="18"/>
      <c r="T18" s="18">
        <v>2574</v>
      </c>
      <c r="U18" s="18">
        <v>1891</v>
      </c>
      <c r="V18" s="19">
        <f t="shared" si="1"/>
        <v>289</v>
      </c>
      <c r="W18" s="18">
        <v>204</v>
      </c>
      <c r="X18" s="18">
        <v>85</v>
      </c>
      <c r="Y18" s="18">
        <v>378</v>
      </c>
      <c r="Z18" s="18">
        <v>11</v>
      </c>
      <c r="AA18" s="18">
        <v>5</v>
      </c>
      <c r="AB18" s="18"/>
      <c r="AC18" s="18">
        <v>692.92496389999997</v>
      </c>
      <c r="AD18" s="18">
        <v>20.329863159999999</v>
      </c>
      <c r="AE18" s="18"/>
      <c r="AF18" s="19">
        <v>856.14162759300007</v>
      </c>
      <c r="AG18" s="9"/>
      <c r="AH18" s="13">
        <v>84.353159999999988</v>
      </c>
      <c r="AI18" s="13">
        <v>3.2</v>
      </c>
      <c r="AJ18" s="13">
        <v>81.15316</v>
      </c>
      <c r="AK18" s="13">
        <v>9857.43</v>
      </c>
      <c r="AL18" s="13">
        <v>1490</v>
      </c>
      <c r="AM18" s="13">
        <v>120</v>
      </c>
      <c r="AN18" s="13">
        <v>8247.43</v>
      </c>
      <c r="AO18" s="13">
        <v>771.78846759300006</v>
      </c>
      <c r="AP18" s="13"/>
      <c r="AQ18" s="14">
        <v>-745</v>
      </c>
      <c r="AR18" s="14">
        <v>-58.329849500000002</v>
      </c>
      <c r="AS18" s="13"/>
      <c r="AT18" s="13">
        <v>797.81177809300004</v>
      </c>
      <c r="AU18" s="13">
        <v>10404.804701609681</v>
      </c>
      <c r="AV18" s="13"/>
      <c r="AW18" s="13">
        <v>1672.1516163925783</v>
      </c>
    </row>
    <row r="19" spans="1:49" x14ac:dyDescent="0.3">
      <c r="A19" s="3">
        <v>43524</v>
      </c>
      <c r="B19" s="10"/>
      <c r="C19" s="20">
        <v>679</v>
      </c>
      <c r="D19" s="20">
        <v>535</v>
      </c>
      <c r="E19" s="20">
        <v>342</v>
      </c>
      <c r="F19" s="19">
        <f t="shared" si="0"/>
        <v>144</v>
      </c>
      <c r="G19" s="20">
        <v>291</v>
      </c>
      <c r="H19" s="20">
        <v>237</v>
      </c>
      <c r="I19" s="20">
        <v>54</v>
      </c>
      <c r="J19" s="20"/>
      <c r="K19" s="20"/>
      <c r="L19" s="20">
        <v>39</v>
      </c>
      <c r="M19" s="20">
        <v>22</v>
      </c>
      <c r="N19" s="18">
        <v>23</v>
      </c>
      <c r="O19" s="20">
        <v>14</v>
      </c>
      <c r="P19" s="20"/>
      <c r="Q19" s="20">
        <v>951</v>
      </c>
      <c r="R19" s="20">
        <v>545</v>
      </c>
      <c r="S19" s="20"/>
      <c r="T19" s="20">
        <v>2722</v>
      </c>
      <c r="U19" s="20">
        <v>2161</v>
      </c>
      <c r="V19" s="19">
        <f t="shared" si="1"/>
        <v>254</v>
      </c>
      <c r="W19" s="20">
        <v>180</v>
      </c>
      <c r="X19" s="20">
        <v>74</v>
      </c>
      <c r="Y19" s="20">
        <v>291</v>
      </c>
      <c r="Z19" s="20">
        <v>10</v>
      </c>
      <c r="AA19" s="20">
        <v>6</v>
      </c>
      <c r="AB19" s="20"/>
      <c r="AC19" s="20">
        <v>785.24197034999986</v>
      </c>
      <c r="AD19" s="20">
        <v>20.16476355</v>
      </c>
      <c r="AE19" s="20"/>
      <c r="AF19" s="19">
        <v>730.0182476</v>
      </c>
      <c r="AG19" s="11"/>
      <c r="AH19" s="14">
        <v>57.412630000000007</v>
      </c>
      <c r="AI19" s="14">
        <v>16.36</v>
      </c>
      <c r="AJ19" s="14">
        <v>41.052630000000008</v>
      </c>
      <c r="AK19" s="14">
        <v>8161.6</v>
      </c>
      <c r="AL19" s="14">
        <v>1010</v>
      </c>
      <c r="AM19" s="14">
        <v>80</v>
      </c>
      <c r="AN19" s="14">
        <v>7071.6</v>
      </c>
      <c r="AO19" s="14">
        <v>672.60561759999996</v>
      </c>
      <c r="AP19" s="14"/>
      <c r="AQ19" s="14">
        <v>-505</v>
      </c>
      <c r="AR19" s="14">
        <v>-41.617555000000003</v>
      </c>
      <c r="AS19" s="14"/>
      <c r="AT19" s="14">
        <v>688.40069259999996</v>
      </c>
      <c r="AU19" s="14">
        <v>8593.2622174224307</v>
      </c>
      <c r="AV19" s="14"/>
      <c r="AW19" s="14">
        <v>1364.5200889719627</v>
      </c>
    </row>
    <row r="20" spans="1:49" x14ac:dyDescent="0.3">
      <c r="A20" s="3">
        <v>43555</v>
      </c>
      <c r="B20" s="8"/>
      <c r="C20" s="18">
        <v>719</v>
      </c>
      <c r="D20" s="18">
        <v>576</v>
      </c>
      <c r="E20" s="18">
        <v>368</v>
      </c>
      <c r="F20" s="19">
        <f t="shared" si="0"/>
        <v>143</v>
      </c>
      <c r="G20" s="18">
        <v>293</v>
      </c>
      <c r="H20" s="18">
        <v>237</v>
      </c>
      <c r="I20" s="18">
        <v>56</v>
      </c>
      <c r="J20" s="18"/>
      <c r="K20" s="18"/>
      <c r="L20" s="18">
        <v>49</v>
      </c>
      <c r="M20" s="18">
        <v>50</v>
      </c>
      <c r="N20" s="18">
        <v>41</v>
      </c>
      <c r="O20" s="18">
        <v>26</v>
      </c>
      <c r="P20" s="18"/>
      <c r="Q20" s="18">
        <v>1025</v>
      </c>
      <c r="R20" s="18">
        <v>582</v>
      </c>
      <c r="S20" s="18"/>
      <c r="T20" s="18">
        <v>3297</v>
      </c>
      <c r="U20" s="18">
        <v>2507</v>
      </c>
      <c r="V20" s="19">
        <f t="shared" si="1"/>
        <v>339</v>
      </c>
      <c r="W20" s="18">
        <v>249</v>
      </c>
      <c r="X20" s="18">
        <v>90</v>
      </c>
      <c r="Y20" s="18">
        <v>441</v>
      </c>
      <c r="Z20" s="18">
        <v>3</v>
      </c>
      <c r="AA20" s="18">
        <v>7</v>
      </c>
      <c r="AB20" s="18"/>
      <c r="AC20" s="18">
        <v>948.01715226999988</v>
      </c>
      <c r="AD20" s="18">
        <v>36.642405279999998</v>
      </c>
      <c r="AE20" s="18"/>
      <c r="AF20" s="19">
        <v>837.54766588199982</v>
      </c>
      <c r="AG20" s="9"/>
      <c r="AH20" s="13">
        <v>81.110410000000002</v>
      </c>
      <c r="AI20" s="13">
        <v>9.7799999999999994</v>
      </c>
      <c r="AJ20" s="13">
        <v>71.330410000000001</v>
      </c>
      <c r="AK20" s="13">
        <v>9180.7099999999991</v>
      </c>
      <c r="AL20" s="13">
        <v>1260</v>
      </c>
      <c r="AM20" s="13">
        <v>320</v>
      </c>
      <c r="AN20" s="13">
        <v>7600.71</v>
      </c>
      <c r="AO20" s="13">
        <v>756.43725588199982</v>
      </c>
      <c r="AP20" s="13"/>
      <c r="AQ20" s="14">
        <v>-630</v>
      </c>
      <c r="AR20" s="14">
        <v>-51.908345999999995</v>
      </c>
      <c r="AS20" s="13"/>
      <c r="AT20" s="13">
        <v>785.63931988199988</v>
      </c>
      <c r="AU20" s="13">
        <v>9715.1289275458676</v>
      </c>
      <c r="AV20" s="13"/>
      <c r="AW20" s="13">
        <v>1454.0758088229163</v>
      </c>
    </row>
    <row r="21" spans="1:49" x14ac:dyDescent="0.3">
      <c r="A21" s="3">
        <v>43585</v>
      </c>
      <c r="B21" s="10"/>
      <c r="C21" s="20">
        <v>760</v>
      </c>
      <c r="D21" s="20">
        <v>611</v>
      </c>
      <c r="E21" s="20">
        <v>392</v>
      </c>
      <c r="F21" s="19">
        <f t="shared" si="0"/>
        <v>149</v>
      </c>
      <c r="G21" s="20">
        <v>305</v>
      </c>
      <c r="H21" s="20">
        <v>251</v>
      </c>
      <c r="I21" s="20">
        <v>54</v>
      </c>
      <c r="J21" s="20"/>
      <c r="K21" s="20"/>
      <c r="L21" s="20">
        <v>65</v>
      </c>
      <c r="M21" s="20">
        <v>32</v>
      </c>
      <c r="N21" s="18">
        <v>35</v>
      </c>
      <c r="O21" s="20">
        <v>24</v>
      </c>
      <c r="P21" s="20"/>
      <c r="Q21" s="20">
        <v>1092</v>
      </c>
      <c r="R21" s="20">
        <v>626</v>
      </c>
      <c r="S21" s="20"/>
      <c r="T21" s="20">
        <v>3599</v>
      </c>
      <c r="U21" s="20">
        <v>2436</v>
      </c>
      <c r="V21" s="19">
        <f t="shared" si="1"/>
        <v>562</v>
      </c>
      <c r="W21" s="20">
        <v>471</v>
      </c>
      <c r="X21" s="20">
        <v>91</v>
      </c>
      <c r="Y21" s="20">
        <v>593</v>
      </c>
      <c r="Z21" s="20">
        <v>1</v>
      </c>
      <c r="AA21" s="20">
        <v>7</v>
      </c>
      <c r="AB21" s="20"/>
      <c r="AC21" s="20">
        <v>880.67095444000017</v>
      </c>
      <c r="AD21" s="20">
        <v>30.35971052</v>
      </c>
      <c r="AE21" s="20"/>
      <c r="AF21" s="19">
        <v>902.30906059100005</v>
      </c>
      <c r="AG21" s="11"/>
      <c r="AH21" s="14">
        <v>108.63142999999998</v>
      </c>
      <c r="AI21" s="14">
        <v>20.239999999999998</v>
      </c>
      <c r="AJ21" s="14">
        <v>88.39143</v>
      </c>
      <c r="AK21" s="14">
        <v>9424.41</v>
      </c>
      <c r="AL21" s="14">
        <v>930</v>
      </c>
      <c r="AM21" s="14">
        <v>160</v>
      </c>
      <c r="AN21" s="14">
        <v>8334.41</v>
      </c>
      <c r="AO21" s="14">
        <v>793.67763059100002</v>
      </c>
      <c r="AP21" s="14"/>
      <c r="AQ21" s="14">
        <v>-465</v>
      </c>
      <c r="AR21" s="14">
        <v>-39.160021499999999</v>
      </c>
      <c r="AS21" s="14"/>
      <c r="AT21" s="14">
        <v>863.14903909100008</v>
      </c>
      <c r="AU21" s="14">
        <v>10404.338172026157</v>
      </c>
      <c r="AV21" s="14"/>
      <c r="AW21" s="14">
        <v>1476.7742399198037</v>
      </c>
    </row>
    <row r="22" spans="1:49" x14ac:dyDescent="0.3">
      <c r="A22" s="3">
        <v>43616</v>
      </c>
      <c r="B22" s="8"/>
      <c r="C22" s="18">
        <v>807</v>
      </c>
      <c r="D22" s="18">
        <v>655</v>
      </c>
      <c r="E22" s="18">
        <v>423</v>
      </c>
      <c r="F22" s="19">
        <f t="shared" si="0"/>
        <v>152</v>
      </c>
      <c r="G22" s="18">
        <v>312</v>
      </c>
      <c r="H22" s="18">
        <v>258</v>
      </c>
      <c r="I22" s="18">
        <v>54</v>
      </c>
      <c r="J22" s="18"/>
      <c r="K22" s="18"/>
      <c r="L22" s="18">
        <v>69</v>
      </c>
      <c r="M22" s="18">
        <v>54</v>
      </c>
      <c r="N22" s="18">
        <v>44</v>
      </c>
      <c r="O22" s="18">
        <v>31</v>
      </c>
      <c r="P22" s="18"/>
      <c r="Q22" s="18">
        <v>1166</v>
      </c>
      <c r="R22" s="18">
        <v>660</v>
      </c>
      <c r="S22" s="18"/>
      <c r="T22" s="18">
        <v>3636</v>
      </c>
      <c r="U22" s="18">
        <v>2509</v>
      </c>
      <c r="V22" s="19">
        <f t="shared" si="1"/>
        <v>596</v>
      </c>
      <c r="W22" s="18">
        <v>495</v>
      </c>
      <c r="X22" s="18">
        <v>101</v>
      </c>
      <c r="Y22" s="18">
        <v>523</v>
      </c>
      <c r="Z22" s="18">
        <v>2</v>
      </c>
      <c r="AA22" s="18">
        <v>6</v>
      </c>
      <c r="AB22" s="18"/>
      <c r="AC22" s="18">
        <v>999.82057693999991</v>
      </c>
      <c r="AD22" s="18">
        <v>28.180258049999999</v>
      </c>
      <c r="AE22" s="18"/>
      <c r="AF22" s="19">
        <v>1167.495541069</v>
      </c>
      <c r="AG22" s="9"/>
      <c r="AH22" s="13">
        <v>168.28336000000002</v>
      </c>
      <c r="AI22" s="13">
        <v>36.130000000000003</v>
      </c>
      <c r="AJ22" s="13">
        <v>132.15335999999999</v>
      </c>
      <c r="AK22" s="13">
        <v>11239.769999999999</v>
      </c>
      <c r="AL22" s="13">
        <v>1550</v>
      </c>
      <c r="AM22" s="13">
        <v>320</v>
      </c>
      <c r="AN22" s="13">
        <v>9369.7699999999986</v>
      </c>
      <c r="AO22" s="13">
        <v>999.21218106899983</v>
      </c>
      <c r="AP22" s="13"/>
      <c r="AQ22" s="14">
        <v>-775</v>
      </c>
      <c r="AR22" s="14">
        <v>-68.897267499999998</v>
      </c>
      <c r="AS22" s="13"/>
      <c r="AT22" s="13">
        <v>1098.598273569</v>
      </c>
      <c r="AU22" s="13">
        <v>12607.727569035667</v>
      </c>
      <c r="AV22" s="13"/>
      <c r="AW22" s="13">
        <v>1782.4359405633588</v>
      </c>
    </row>
    <row r="23" spans="1:49" x14ac:dyDescent="0.3">
      <c r="A23" s="3">
        <v>43646</v>
      </c>
      <c r="B23" s="10"/>
      <c r="C23" s="20">
        <v>826</v>
      </c>
      <c r="D23" s="20">
        <v>689</v>
      </c>
      <c r="E23" s="20">
        <v>447</v>
      </c>
      <c r="F23" s="19">
        <f t="shared" si="0"/>
        <v>137</v>
      </c>
      <c r="G23" s="20">
        <v>327</v>
      </c>
      <c r="H23" s="20">
        <v>270</v>
      </c>
      <c r="I23" s="20">
        <v>57</v>
      </c>
      <c r="J23" s="20"/>
      <c r="K23" s="20"/>
      <c r="L23" s="20">
        <v>39</v>
      </c>
      <c r="M23" s="20">
        <v>33</v>
      </c>
      <c r="N23" s="18">
        <v>34</v>
      </c>
      <c r="O23" s="20">
        <v>24</v>
      </c>
      <c r="P23" s="20"/>
      <c r="Q23" s="20">
        <v>1210</v>
      </c>
      <c r="R23" s="20">
        <v>657</v>
      </c>
      <c r="S23" s="20"/>
      <c r="T23" s="20">
        <v>3049</v>
      </c>
      <c r="U23" s="20">
        <v>2447</v>
      </c>
      <c r="V23" s="19">
        <f t="shared" si="1"/>
        <v>298</v>
      </c>
      <c r="W23" s="20">
        <v>208</v>
      </c>
      <c r="X23" s="20">
        <v>90</v>
      </c>
      <c r="Y23" s="20">
        <v>294</v>
      </c>
      <c r="Z23" s="20">
        <v>4</v>
      </c>
      <c r="AA23" s="20">
        <v>6</v>
      </c>
      <c r="AB23" s="20"/>
      <c r="AC23" s="20">
        <v>587.29144386000019</v>
      </c>
      <c r="AD23" s="20">
        <v>18.339668489999998</v>
      </c>
      <c r="AE23" s="20"/>
      <c r="AF23" s="19">
        <v>954.08550237299994</v>
      </c>
      <c r="AG23" s="11"/>
      <c r="AH23" s="14">
        <v>111.28958</v>
      </c>
      <c r="AI23" s="14">
        <v>37.56</v>
      </c>
      <c r="AJ23" s="14">
        <v>73.729579999999999</v>
      </c>
      <c r="AK23" s="14">
        <v>9097.43</v>
      </c>
      <c r="AL23" s="14">
        <v>1040</v>
      </c>
      <c r="AM23" s="14">
        <v>320</v>
      </c>
      <c r="AN23" s="14">
        <v>7737.43</v>
      </c>
      <c r="AO23" s="14">
        <v>842.79592237299994</v>
      </c>
      <c r="AP23" s="14"/>
      <c r="AQ23" s="14">
        <v>-520</v>
      </c>
      <c r="AR23" s="14">
        <v>-48.173371999999993</v>
      </c>
      <c r="AS23" s="14"/>
      <c r="AT23" s="14">
        <v>905.91213037299997</v>
      </c>
      <c r="AU23" s="14">
        <v>9948.7281279367362</v>
      </c>
      <c r="AV23" s="14"/>
      <c r="AW23" s="14">
        <v>1384.7394809477503</v>
      </c>
    </row>
    <row r="24" spans="1:49" x14ac:dyDescent="0.3">
      <c r="A24" s="3">
        <v>43677</v>
      </c>
      <c r="B24" s="8"/>
      <c r="C24" s="18">
        <v>870</v>
      </c>
      <c r="D24" s="18">
        <v>730</v>
      </c>
      <c r="E24" s="18">
        <v>480</v>
      </c>
      <c r="F24" s="19">
        <f t="shared" si="0"/>
        <v>140</v>
      </c>
      <c r="G24" s="18">
        <v>334</v>
      </c>
      <c r="H24" s="18">
        <v>265</v>
      </c>
      <c r="I24" s="18">
        <v>69</v>
      </c>
      <c r="J24" s="18"/>
      <c r="K24" s="18"/>
      <c r="L24" s="18">
        <v>59</v>
      </c>
      <c r="M24" s="18">
        <v>44</v>
      </c>
      <c r="N24" s="18">
        <v>41</v>
      </c>
      <c r="O24" s="18">
        <v>33</v>
      </c>
      <c r="P24" s="18"/>
      <c r="Q24" s="18">
        <v>1274</v>
      </c>
      <c r="R24" s="18">
        <v>701</v>
      </c>
      <c r="S24" s="18"/>
      <c r="T24" s="18">
        <v>3551</v>
      </c>
      <c r="U24" s="18">
        <v>2849</v>
      </c>
      <c r="V24" s="19">
        <f t="shared" si="1"/>
        <v>360</v>
      </c>
      <c r="W24" s="18">
        <v>260</v>
      </c>
      <c r="X24" s="18">
        <v>100</v>
      </c>
      <c r="Y24" s="18">
        <v>327</v>
      </c>
      <c r="Z24" s="18">
        <v>8</v>
      </c>
      <c r="AA24" s="18">
        <v>7</v>
      </c>
      <c r="AB24" s="18"/>
      <c r="AC24" s="18">
        <v>803.60476383000002</v>
      </c>
      <c r="AD24" s="18">
        <v>22.094246060000003</v>
      </c>
      <c r="AE24" s="18"/>
      <c r="AF24" s="19">
        <v>1041.120176224</v>
      </c>
      <c r="AG24" s="9"/>
      <c r="AH24" s="13">
        <v>112.94134000000001</v>
      </c>
      <c r="AI24" s="13">
        <v>11.24</v>
      </c>
      <c r="AJ24" s="13">
        <v>101.70134000000002</v>
      </c>
      <c r="AK24" s="13">
        <v>9974.24</v>
      </c>
      <c r="AL24" s="13">
        <v>1370</v>
      </c>
      <c r="AM24" s="13">
        <v>80</v>
      </c>
      <c r="AN24" s="13">
        <v>8524.24</v>
      </c>
      <c r="AO24" s="13">
        <v>928.17883622399995</v>
      </c>
      <c r="AP24" s="13"/>
      <c r="AQ24" s="14">
        <v>-685</v>
      </c>
      <c r="AR24" s="14">
        <v>-63.744456</v>
      </c>
      <c r="AS24" s="13"/>
      <c r="AT24" s="13">
        <v>977.37572022400002</v>
      </c>
      <c r="AU24" s="13">
        <v>10582.911317549562</v>
      </c>
      <c r="AV24" s="13"/>
      <c r="AW24" s="13">
        <v>1426.1920222246576</v>
      </c>
    </row>
    <row r="25" spans="1:49" x14ac:dyDescent="0.3">
      <c r="A25" s="3">
        <v>43708</v>
      </c>
      <c r="B25" s="10"/>
      <c r="C25" s="20">
        <v>914</v>
      </c>
      <c r="D25" s="20">
        <v>762</v>
      </c>
      <c r="E25" s="20">
        <v>501</v>
      </c>
      <c r="F25" s="19">
        <f t="shared" si="0"/>
        <v>152</v>
      </c>
      <c r="G25" s="20">
        <v>348</v>
      </c>
      <c r="H25" s="20">
        <v>278</v>
      </c>
      <c r="I25" s="20">
        <v>70</v>
      </c>
      <c r="J25" s="20"/>
      <c r="K25" s="20"/>
      <c r="L25" s="20">
        <v>66</v>
      </c>
      <c r="M25" s="20">
        <v>47</v>
      </c>
      <c r="N25" s="18">
        <v>32</v>
      </c>
      <c r="O25" s="20">
        <v>21</v>
      </c>
      <c r="P25" s="20"/>
      <c r="Q25" s="20">
        <v>1330</v>
      </c>
      <c r="R25" s="20">
        <v>718</v>
      </c>
      <c r="S25" s="20"/>
      <c r="T25" s="20">
        <v>3378</v>
      </c>
      <c r="U25" s="20">
        <v>2699</v>
      </c>
      <c r="V25" s="19">
        <f t="shared" si="1"/>
        <v>354</v>
      </c>
      <c r="W25" s="20">
        <v>253</v>
      </c>
      <c r="X25" s="20">
        <v>101</v>
      </c>
      <c r="Y25" s="20">
        <v>318</v>
      </c>
      <c r="Z25" s="20">
        <v>1</v>
      </c>
      <c r="AA25" s="20">
        <v>6</v>
      </c>
      <c r="AB25" s="20"/>
      <c r="AC25" s="20">
        <v>870.67273858999977</v>
      </c>
      <c r="AD25" s="20">
        <v>29.074659190000002</v>
      </c>
      <c r="AE25" s="20"/>
      <c r="AF25" s="19">
        <v>1124.0768262679999</v>
      </c>
      <c r="AG25" s="11"/>
      <c r="AH25" s="14">
        <v>86.835329999999999</v>
      </c>
      <c r="AI25" s="14">
        <v>0</v>
      </c>
      <c r="AJ25" s="14">
        <v>86.835329999999999</v>
      </c>
      <c r="AK25" s="14">
        <v>11115.640000000001</v>
      </c>
      <c r="AL25" s="14">
        <v>940</v>
      </c>
      <c r="AM25" s="14">
        <v>0</v>
      </c>
      <c r="AN25" s="14">
        <v>10175.640000000001</v>
      </c>
      <c r="AO25" s="14">
        <v>1037.241496268</v>
      </c>
      <c r="AP25" s="14"/>
      <c r="AQ25" s="14">
        <v>-470</v>
      </c>
      <c r="AR25" s="14">
        <v>-43.857438999999999</v>
      </c>
      <c r="AS25" s="14"/>
      <c r="AT25" s="14">
        <v>1080.219387268</v>
      </c>
      <c r="AU25" s="14">
        <v>11701.214288662863</v>
      </c>
      <c r="AV25" s="14"/>
      <c r="AW25" s="14">
        <v>1475.1664386719158</v>
      </c>
    </row>
    <row r="26" spans="1:49" x14ac:dyDescent="0.3">
      <c r="A26" s="3">
        <v>43738</v>
      </c>
      <c r="B26" s="8"/>
      <c r="C26" s="18">
        <v>937</v>
      </c>
      <c r="D26" s="18">
        <v>773</v>
      </c>
      <c r="E26" s="18">
        <v>521</v>
      </c>
      <c r="F26" s="19">
        <f t="shared" si="0"/>
        <v>164</v>
      </c>
      <c r="G26" s="18">
        <v>366</v>
      </c>
      <c r="H26" s="18">
        <v>294</v>
      </c>
      <c r="I26" s="18">
        <v>72</v>
      </c>
      <c r="J26" s="18"/>
      <c r="K26" s="18"/>
      <c r="L26" s="18">
        <v>46</v>
      </c>
      <c r="M26" s="18">
        <v>23</v>
      </c>
      <c r="N26" s="18">
        <v>26</v>
      </c>
      <c r="O26" s="18">
        <v>20</v>
      </c>
      <c r="P26" s="18"/>
      <c r="Q26" s="18">
        <v>1366</v>
      </c>
      <c r="R26" s="18">
        <v>715</v>
      </c>
      <c r="S26" s="18"/>
      <c r="T26" s="18">
        <v>2630</v>
      </c>
      <c r="U26" s="18">
        <v>1928</v>
      </c>
      <c r="V26" s="19">
        <f t="shared" si="1"/>
        <v>449</v>
      </c>
      <c r="W26" s="18">
        <v>358</v>
      </c>
      <c r="X26" s="18">
        <v>91</v>
      </c>
      <c r="Y26" s="18">
        <v>234</v>
      </c>
      <c r="Z26" s="18">
        <v>13</v>
      </c>
      <c r="AA26" s="18">
        <v>6</v>
      </c>
      <c r="AB26" s="18"/>
      <c r="AC26" s="18">
        <v>629.43268538000007</v>
      </c>
      <c r="AD26" s="18">
        <v>10.209651540000001</v>
      </c>
      <c r="AE26" s="18"/>
      <c r="AF26" s="19">
        <v>899.21966610399988</v>
      </c>
      <c r="AG26" s="9"/>
      <c r="AH26" s="13">
        <v>116.37580000000001</v>
      </c>
      <c r="AI26" s="13">
        <v>3.76</v>
      </c>
      <c r="AJ26" s="13">
        <v>112.61579999999999</v>
      </c>
      <c r="AK26" s="13">
        <v>8383.08</v>
      </c>
      <c r="AL26" s="13">
        <v>900</v>
      </c>
      <c r="AM26" s="13">
        <v>120</v>
      </c>
      <c r="AN26" s="13">
        <v>7363.08</v>
      </c>
      <c r="AO26" s="13">
        <v>782.84386610399986</v>
      </c>
      <c r="AP26" s="13"/>
      <c r="AQ26" s="14">
        <v>-450</v>
      </c>
      <c r="AR26" s="14">
        <v>-42.022709999999996</v>
      </c>
      <c r="AS26" s="13"/>
      <c r="AT26" s="13">
        <v>857.19695610399992</v>
      </c>
      <c r="AU26" s="13">
        <v>9369.2897280256311</v>
      </c>
      <c r="AV26" s="13"/>
      <c r="AW26" s="13">
        <v>1163.2854671461835</v>
      </c>
    </row>
    <row r="27" spans="1:49" x14ac:dyDescent="0.3">
      <c r="A27" s="3">
        <v>43769</v>
      </c>
      <c r="B27" s="10"/>
      <c r="C27" s="20">
        <v>960</v>
      </c>
      <c r="D27" s="20">
        <v>785</v>
      </c>
      <c r="E27" s="20">
        <v>532</v>
      </c>
      <c r="F27" s="19">
        <f t="shared" si="0"/>
        <v>175</v>
      </c>
      <c r="G27" s="20">
        <v>373</v>
      </c>
      <c r="H27" s="20">
        <v>294</v>
      </c>
      <c r="I27" s="20">
        <v>79</v>
      </c>
      <c r="J27" s="20"/>
      <c r="K27" s="20"/>
      <c r="L27" s="20">
        <v>38</v>
      </c>
      <c r="M27" s="20">
        <v>23</v>
      </c>
      <c r="N27" s="18">
        <v>20</v>
      </c>
      <c r="O27" s="20">
        <v>11</v>
      </c>
      <c r="P27" s="20"/>
      <c r="Q27" s="20">
        <v>1398</v>
      </c>
      <c r="R27" s="20">
        <v>750</v>
      </c>
      <c r="S27" s="20"/>
      <c r="T27" s="20">
        <v>3384</v>
      </c>
      <c r="U27" s="20">
        <v>2646</v>
      </c>
      <c r="V27" s="19">
        <f t="shared" si="1"/>
        <v>394</v>
      </c>
      <c r="W27" s="20">
        <v>305</v>
      </c>
      <c r="X27" s="20">
        <v>89</v>
      </c>
      <c r="Y27" s="20">
        <v>321</v>
      </c>
      <c r="Z27" s="20">
        <v>18</v>
      </c>
      <c r="AA27" s="20">
        <v>5</v>
      </c>
      <c r="AB27" s="20"/>
      <c r="AC27" s="20">
        <v>513.90628685000001</v>
      </c>
      <c r="AD27" s="20">
        <v>11.781321369999999</v>
      </c>
      <c r="AE27" s="20"/>
      <c r="AF27" s="19">
        <v>1028.25387798</v>
      </c>
      <c r="AG27" s="11"/>
      <c r="AH27" s="14">
        <v>79.259280000000004</v>
      </c>
      <c r="AI27" s="14">
        <v>11.12</v>
      </c>
      <c r="AJ27" s="14">
        <v>68.139279999999999</v>
      </c>
      <c r="AK27" s="14">
        <v>10305.1</v>
      </c>
      <c r="AL27" s="14">
        <v>760</v>
      </c>
      <c r="AM27" s="14">
        <v>400</v>
      </c>
      <c r="AN27" s="14">
        <v>9145.1</v>
      </c>
      <c r="AO27" s="14">
        <v>948.99459797999998</v>
      </c>
      <c r="AP27" s="14"/>
      <c r="AQ27" s="14">
        <v>-380</v>
      </c>
      <c r="AR27" s="14">
        <v>-34.994123999999999</v>
      </c>
      <c r="AS27" s="14"/>
      <c r="AT27" s="14">
        <v>993.25975397999991</v>
      </c>
      <c r="AU27" s="14">
        <v>10940.773820553417</v>
      </c>
      <c r="AV27" s="14"/>
      <c r="AW27" s="14">
        <v>1309.877551566879</v>
      </c>
    </row>
    <row r="28" spans="1:49" x14ac:dyDescent="0.3">
      <c r="A28" s="3">
        <v>43799</v>
      </c>
      <c r="B28" s="8"/>
      <c r="C28" s="18">
        <v>993</v>
      </c>
      <c r="D28" s="18">
        <v>819</v>
      </c>
      <c r="E28" s="18">
        <v>556</v>
      </c>
      <c r="F28" s="19">
        <f t="shared" si="0"/>
        <v>174</v>
      </c>
      <c r="G28" s="18">
        <v>381</v>
      </c>
      <c r="H28" s="18">
        <v>293</v>
      </c>
      <c r="I28" s="18">
        <v>88</v>
      </c>
      <c r="J28" s="18"/>
      <c r="K28" s="18"/>
      <c r="L28" s="18">
        <v>48</v>
      </c>
      <c r="M28" s="18">
        <v>33</v>
      </c>
      <c r="N28" s="18">
        <v>36</v>
      </c>
      <c r="O28" s="18">
        <v>24</v>
      </c>
      <c r="P28" s="18"/>
      <c r="Q28" s="18">
        <v>1462</v>
      </c>
      <c r="R28" s="18">
        <v>768</v>
      </c>
      <c r="S28" s="18"/>
      <c r="T28" s="18">
        <v>3765</v>
      </c>
      <c r="U28" s="18">
        <v>2946</v>
      </c>
      <c r="V28" s="19">
        <f t="shared" si="1"/>
        <v>423</v>
      </c>
      <c r="W28" s="18">
        <v>304</v>
      </c>
      <c r="X28" s="18">
        <v>119</v>
      </c>
      <c r="Y28" s="18">
        <v>369</v>
      </c>
      <c r="Z28" s="18">
        <v>18</v>
      </c>
      <c r="AA28" s="18">
        <v>9</v>
      </c>
      <c r="AB28" s="18"/>
      <c r="AC28" s="18">
        <v>976.40854255999977</v>
      </c>
      <c r="AD28" s="18">
        <v>17.383099379999997</v>
      </c>
      <c r="AE28" s="18"/>
      <c r="AF28" s="19">
        <v>1295.3295213750002</v>
      </c>
      <c r="AG28" s="9"/>
      <c r="AH28" s="13">
        <v>114.13419999999999</v>
      </c>
      <c r="AI28" s="13">
        <v>22.32</v>
      </c>
      <c r="AJ28" s="13">
        <v>91.814200000000014</v>
      </c>
      <c r="AK28" s="13">
        <v>12885.650000000001</v>
      </c>
      <c r="AL28" s="13">
        <v>1310</v>
      </c>
      <c r="AM28" s="13">
        <v>600</v>
      </c>
      <c r="AN28" s="13">
        <v>10975.65</v>
      </c>
      <c r="AO28" s="13">
        <v>1181.1953213750003</v>
      </c>
      <c r="AP28" s="13"/>
      <c r="AQ28" s="14">
        <v>-655</v>
      </c>
      <c r="AR28" s="14">
        <v>-60.042212499999998</v>
      </c>
      <c r="AS28" s="13"/>
      <c r="AT28" s="13">
        <v>1235.2873088750002</v>
      </c>
      <c r="AU28" s="13">
        <v>13655.73904464505</v>
      </c>
      <c r="AV28" s="13"/>
      <c r="AW28" s="13">
        <v>1581.5989271978026</v>
      </c>
    </row>
    <row r="29" spans="1:49" x14ac:dyDescent="0.3">
      <c r="A29" s="3">
        <v>43830</v>
      </c>
      <c r="C29" s="5">
        <v>1036</v>
      </c>
      <c r="D29" s="5">
        <v>846</v>
      </c>
      <c r="E29" s="5">
        <v>580</v>
      </c>
      <c r="F29" s="21">
        <f t="shared" si="0"/>
        <v>190</v>
      </c>
      <c r="G29" s="5">
        <v>390</v>
      </c>
      <c r="H29" s="5">
        <v>304</v>
      </c>
      <c r="I29" s="5">
        <v>86</v>
      </c>
      <c r="L29" s="5">
        <v>57</v>
      </c>
      <c r="M29" s="5">
        <v>41</v>
      </c>
      <c r="N29" s="18">
        <v>32</v>
      </c>
      <c r="O29" s="5">
        <v>24</v>
      </c>
      <c r="Q29" s="5">
        <v>1524</v>
      </c>
      <c r="R29" s="5">
        <v>818</v>
      </c>
      <c r="T29" s="5">
        <v>5182</v>
      </c>
      <c r="U29" s="5">
        <v>4097</v>
      </c>
      <c r="V29" s="21">
        <f t="shared" si="1"/>
        <v>560</v>
      </c>
      <c r="W29" s="5">
        <v>428</v>
      </c>
      <c r="X29" s="5">
        <v>132</v>
      </c>
      <c r="Y29" s="5">
        <v>483</v>
      </c>
      <c r="Z29" s="5">
        <v>26</v>
      </c>
      <c r="AA29" s="5">
        <v>16</v>
      </c>
      <c r="AC29" s="5">
        <v>1501.7509471399999</v>
      </c>
      <c r="AD29" s="5">
        <v>20.096887049999999</v>
      </c>
      <c r="AF29" s="21">
        <v>1364.9708807299999</v>
      </c>
      <c r="AH29" s="15">
        <v>197.64594</v>
      </c>
      <c r="AI29" s="15">
        <v>33.54</v>
      </c>
      <c r="AJ29" s="15">
        <v>164.10594</v>
      </c>
      <c r="AK29" s="15">
        <v>12706.85</v>
      </c>
      <c r="AL29" s="15">
        <v>1020</v>
      </c>
      <c r="AM29" s="15">
        <v>120</v>
      </c>
      <c r="AN29" s="15">
        <v>11566.85</v>
      </c>
      <c r="AO29" s="15">
        <v>1167.32494073</v>
      </c>
      <c r="AQ29" s="15">
        <v>-510</v>
      </c>
      <c r="AR29" s="15">
        <v>-46.851557999999997</v>
      </c>
      <c r="AT29" s="15">
        <v>1318.1193227299998</v>
      </c>
      <c r="AU29" s="15">
        <v>14473.313765623334</v>
      </c>
      <c r="AW29" s="15">
        <v>1613.440757364066</v>
      </c>
    </row>
    <row r="30" spans="1:49" x14ac:dyDescent="0.3">
      <c r="A30" s="3">
        <v>43861</v>
      </c>
      <c r="C30" s="5">
        <v>1077</v>
      </c>
      <c r="D30" s="5">
        <v>891</v>
      </c>
      <c r="E30" s="5">
        <v>615</v>
      </c>
      <c r="F30" s="21">
        <f t="shared" si="0"/>
        <v>186</v>
      </c>
      <c r="G30" s="5">
        <v>407</v>
      </c>
      <c r="H30" s="5">
        <v>316</v>
      </c>
      <c r="I30" s="5">
        <v>91</v>
      </c>
      <c r="L30" s="5">
        <v>65</v>
      </c>
      <c r="M30" s="5">
        <v>44</v>
      </c>
      <c r="N30" s="18">
        <v>47</v>
      </c>
      <c r="O30" s="5">
        <v>35</v>
      </c>
      <c r="Q30" s="5">
        <v>1598</v>
      </c>
      <c r="R30" s="5">
        <v>861</v>
      </c>
      <c r="T30" s="5">
        <v>4574</v>
      </c>
      <c r="U30" s="5">
        <v>3474</v>
      </c>
      <c r="V30" s="21">
        <f t="shared" si="1"/>
        <v>547</v>
      </c>
      <c r="W30" s="5">
        <v>411</v>
      </c>
      <c r="X30" s="5">
        <v>136</v>
      </c>
      <c r="Y30" s="5">
        <v>500</v>
      </c>
      <c r="Z30" s="5">
        <v>43</v>
      </c>
      <c r="AA30" s="5">
        <v>10</v>
      </c>
      <c r="AC30" s="5">
        <v>1296.4948065900001</v>
      </c>
      <c r="AD30" s="5">
        <v>18.265996699999999</v>
      </c>
      <c r="AF30" s="21">
        <v>1467.527095336</v>
      </c>
      <c r="AH30" s="15">
        <v>170.19846999999999</v>
      </c>
      <c r="AI30" s="15">
        <v>15</v>
      </c>
      <c r="AJ30" s="15">
        <v>155.19847000000001</v>
      </c>
      <c r="AK30" s="15">
        <v>14073.16</v>
      </c>
      <c r="AL30" s="15">
        <v>1720</v>
      </c>
      <c r="AM30" s="15">
        <v>280</v>
      </c>
      <c r="AN30" s="15">
        <v>12073.16</v>
      </c>
      <c r="AO30" s="15">
        <v>1297.328625336</v>
      </c>
      <c r="AQ30" s="15">
        <v>-860</v>
      </c>
      <c r="AR30" s="15">
        <v>-79.278756000000016</v>
      </c>
      <c r="AT30" s="15">
        <v>1388.2483393360001</v>
      </c>
      <c r="AU30" s="15">
        <v>15329.43877107456</v>
      </c>
      <c r="AW30" s="15">
        <v>1647.0562237216611</v>
      </c>
    </row>
    <row r="31" spans="1:49" x14ac:dyDescent="0.3">
      <c r="A31" s="3">
        <v>43890</v>
      </c>
      <c r="C31" s="5">
        <v>1100</v>
      </c>
      <c r="D31" s="5">
        <v>922</v>
      </c>
      <c r="E31" s="5">
        <v>636</v>
      </c>
      <c r="F31" s="21">
        <f t="shared" si="0"/>
        <v>178</v>
      </c>
      <c r="G31" s="5">
        <v>440</v>
      </c>
      <c r="H31" s="5">
        <v>321</v>
      </c>
      <c r="I31" s="5">
        <v>119</v>
      </c>
      <c r="L31" s="5">
        <v>65</v>
      </c>
      <c r="M31" s="5">
        <v>24</v>
      </c>
      <c r="N31" s="18">
        <v>31</v>
      </c>
      <c r="O31" s="5">
        <v>21</v>
      </c>
      <c r="Q31" s="5">
        <v>1655</v>
      </c>
      <c r="R31" s="5">
        <v>857</v>
      </c>
      <c r="T31" s="5">
        <v>4304</v>
      </c>
      <c r="U31" s="5">
        <v>3286</v>
      </c>
      <c r="V31" s="21">
        <f t="shared" si="1"/>
        <v>527</v>
      </c>
      <c r="W31" s="5">
        <v>425</v>
      </c>
      <c r="X31" s="5">
        <v>102</v>
      </c>
      <c r="Y31" s="5">
        <v>443</v>
      </c>
      <c r="Z31" s="5">
        <v>48</v>
      </c>
      <c r="AA31" s="5">
        <v>0</v>
      </c>
      <c r="AC31" s="5">
        <v>1188.6330771500002</v>
      </c>
      <c r="AD31" s="5">
        <v>15.892628700000001</v>
      </c>
      <c r="AF31" s="21">
        <v>1188.652239</v>
      </c>
      <c r="AH31" s="15">
        <v>74.421440000000004</v>
      </c>
      <c r="AI31" s="15">
        <v>0</v>
      </c>
      <c r="AJ31" s="15">
        <v>74.42143999999999</v>
      </c>
      <c r="AK31" s="15">
        <v>11881.96</v>
      </c>
      <c r="AL31" s="15">
        <v>1040</v>
      </c>
      <c r="AM31" s="15">
        <v>480</v>
      </c>
      <c r="AN31" s="15">
        <v>10361.959999999999</v>
      </c>
      <c r="AO31" s="15">
        <v>1114.2307989999999</v>
      </c>
      <c r="AQ31" s="15">
        <v>-520</v>
      </c>
      <c r="AR31" s="15">
        <v>-48.762999999999998</v>
      </c>
      <c r="AT31" s="15">
        <v>1139.8892390000001</v>
      </c>
      <c r="AU31" s="15">
        <v>12350.577062116769</v>
      </c>
      <c r="AW31" s="15">
        <v>1289.2106713665944</v>
      </c>
    </row>
    <row r="32" spans="1:49" x14ac:dyDescent="0.3">
      <c r="A32" s="3">
        <v>43921</v>
      </c>
      <c r="C32" s="5">
        <v>1156</v>
      </c>
      <c r="D32" s="5">
        <v>962</v>
      </c>
      <c r="E32" s="5">
        <v>669</v>
      </c>
      <c r="F32" s="21">
        <f t="shared" si="0"/>
        <v>194</v>
      </c>
      <c r="G32" s="5">
        <v>452</v>
      </c>
      <c r="H32" s="5">
        <v>322</v>
      </c>
      <c r="I32" s="5">
        <v>130</v>
      </c>
      <c r="L32" s="5">
        <v>78</v>
      </c>
      <c r="M32" s="5">
        <v>59</v>
      </c>
      <c r="N32" s="18">
        <v>41</v>
      </c>
      <c r="O32" s="5">
        <v>33</v>
      </c>
      <c r="Q32" s="5">
        <v>1747</v>
      </c>
      <c r="R32" s="5">
        <v>925</v>
      </c>
      <c r="T32" s="5">
        <v>5304</v>
      </c>
      <c r="U32" s="5">
        <v>4101</v>
      </c>
      <c r="V32" s="21">
        <f t="shared" si="1"/>
        <v>646</v>
      </c>
      <c r="W32" s="5">
        <v>497</v>
      </c>
      <c r="X32" s="5">
        <v>149</v>
      </c>
      <c r="Y32" s="5">
        <v>521</v>
      </c>
      <c r="Z32" s="5">
        <v>36</v>
      </c>
      <c r="AA32" s="5">
        <v>0</v>
      </c>
      <c r="AC32" s="5">
        <v>1705.2129188399999</v>
      </c>
      <c r="AD32" s="5">
        <v>19.682812970000001</v>
      </c>
      <c r="AF32" s="21">
        <v>1554.6377096000001</v>
      </c>
      <c r="AH32" s="15">
        <v>169.96547999999999</v>
      </c>
      <c r="AI32" s="15">
        <v>23.73</v>
      </c>
      <c r="AJ32" s="15">
        <v>146.23548</v>
      </c>
      <c r="AK32" s="15">
        <v>14322.22</v>
      </c>
      <c r="AL32" s="15">
        <v>1620</v>
      </c>
      <c r="AM32" s="15">
        <v>360</v>
      </c>
      <c r="AN32" s="15">
        <v>12342.22</v>
      </c>
      <c r="AO32" s="15">
        <v>1384.6722296</v>
      </c>
      <c r="AQ32" s="15">
        <v>-810</v>
      </c>
      <c r="AR32" s="15">
        <v>-78.3108</v>
      </c>
      <c r="AT32" s="15">
        <v>1476.3269096000001</v>
      </c>
      <c r="AU32" s="15">
        <v>15485.241100537856</v>
      </c>
      <c r="AW32" s="15">
        <v>1616.0475151767153</v>
      </c>
    </row>
    <row r="33" spans="1:49" x14ac:dyDescent="0.3">
      <c r="A33" s="3">
        <v>43951</v>
      </c>
      <c r="C33" s="5">
        <v>1177</v>
      </c>
      <c r="D33" s="5">
        <v>992</v>
      </c>
      <c r="E33" s="5">
        <v>700</v>
      </c>
      <c r="F33" s="21">
        <f t="shared" si="0"/>
        <v>185</v>
      </c>
      <c r="G33" s="5">
        <v>503</v>
      </c>
      <c r="H33" s="5">
        <v>347</v>
      </c>
      <c r="I33" s="5">
        <v>156</v>
      </c>
      <c r="L33" s="5">
        <v>78</v>
      </c>
      <c r="M33" s="5">
        <v>31</v>
      </c>
      <c r="N33" s="18">
        <v>34</v>
      </c>
      <c r="O33" s="5">
        <v>31</v>
      </c>
      <c r="Q33" s="5">
        <v>1798</v>
      </c>
      <c r="R33" s="5">
        <v>937</v>
      </c>
      <c r="T33" s="5">
        <v>5088</v>
      </c>
      <c r="U33" s="5">
        <v>3726</v>
      </c>
      <c r="V33" s="21">
        <f t="shared" si="1"/>
        <v>744</v>
      </c>
      <c r="W33" s="5">
        <v>597</v>
      </c>
      <c r="X33" s="5">
        <v>147</v>
      </c>
      <c r="Y33" s="5">
        <v>593</v>
      </c>
      <c r="Z33" s="5">
        <v>25</v>
      </c>
      <c r="AA33" s="5">
        <v>0</v>
      </c>
      <c r="AC33" s="5">
        <v>2360.6047622900001</v>
      </c>
      <c r="AD33" s="5">
        <v>22.756612409999999</v>
      </c>
      <c r="AF33" s="21">
        <v>1452.9014890880001</v>
      </c>
      <c r="AH33" s="15">
        <v>55.605200000000011</v>
      </c>
      <c r="AI33" s="15">
        <v>8.16</v>
      </c>
      <c r="AJ33" s="15">
        <v>47.4452</v>
      </c>
      <c r="AK33" s="15">
        <v>13980.960000000001</v>
      </c>
      <c r="AL33" s="15">
        <v>1020</v>
      </c>
      <c r="AM33" s="15">
        <v>400</v>
      </c>
      <c r="AN33" s="15">
        <v>12560.960000000001</v>
      </c>
      <c r="AO33" s="15">
        <v>1397.2962890880001</v>
      </c>
      <c r="AQ33" s="15">
        <v>-510</v>
      </c>
      <c r="AR33" s="15">
        <v>-50.970828000000004</v>
      </c>
      <c r="AT33" s="15">
        <v>1401.9306610880001</v>
      </c>
      <c r="AU33" s="15">
        <v>14057.330243779441</v>
      </c>
      <c r="AW33" s="15">
        <v>1464.6184365806453</v>
      </c>
    </row>
    <row r="34" spans="1:49" x14ac:dyDescent="0.3">
      <c r="A34" s="3">
        <v>43982</v>
      </c>
      <c r="C34" s="5">
        <v>1259</v>
      </c>
      <c r="D34" s="5">
        <v>1043</v>
      </c>
      <c r="E34" s="5">
        <v>743</v>
      </c>
      <c r="F34" s="21">
        <f t="shared" si="0"/>
        <v>216</v>
      </c>
      <c r="G34" s="5">
        <v>491</v>
      </c>
      <c r="H34" s="5">
        <v>362</v>
      </c>
      <c r="I34" s="5">
        <v>129</v>
      </c>
      <c r="L34" s="5">
        <v>83</v>
      </c>
      <c r="M34" s="5">
        <v>81</v>
      </c>
      <c r="N34" s="18">
        <v>58</v>
      </c>
      <c r="O34" s="5">
        <v>43</v>
      </c>
      <c r="Q34" s="5">
        <v>1922</v>
      </c>
      <c r="R34" s="5">
        <v>973</v>
      </c>
      <c r="T34" s="5">
        <v>5350</v>
      </c>
      <c r="U34" s="5">
        <v>3870</v>
      </c>
      <c r="V34" s="21">
        <f t="shared" si="1"/>
        <v>717</v>
      </c>
      <c r="W34" s="5">
        <v>560</v>
      </c>
      <c r="X34" s="5">
        <v>157</v>
      </c>
      <c r="Y34" s="5">
        <v>741</v>
      </c>
      <c r="Z34" s="5">
        <v>22</v>
      </c>
      <c r="AA34" s="5">
        <v>0</v>
      </c>
      <c r="AC34" s="5">
        <v>3169.9880935400001</v>
      </c>
      <c r="AD34" s="5">
        <v>23.782948490000003</v>
      </c>
      <c r="AF34" s="21">
        <v>1673.455447176</v>
      </c>
      <c r="AH34" s="15">
        <v>135.54595</v>
      </c>
      <c r="AI34" s="15">
        <v>25.56</v>
      </c>
      <c r="AJ34" s="15">
        <v>109.98595000000002</v>
      </c>
      <c r="AK34" s="15">
        <v>14465.62</v>
      </c>
      <c r="AL34" s="15">
        <v>1860</v>
      </c>
      <c r="AM34" s="15">
        <v>200</v>
      </c>
      <c r="AN34" s="15">
        <v>12405.62</v>
      </c>
      <c r="AO34" s="15">
        <v>1537.9094971760001</v>
      </c>
      <c r="AQ34" s="15">
        <v>-930</v>
      </c>
      <c r="AR34" s="15">
        <v>-98.872764000000004</v>
      </c>
      <c r="AT34" s="15">
        <v>1574.582683176</v>
      </c>
      <c r="AU34" s="15">
        <v>15030.569019327506</v>
      </c>
      <c r="AW34" s="15">
        <v>1604.4635159884949</v>
      </c>
    </row>
    <row r="35" spans="1:49" x14ac:dyDescent="0.3">
      <c r="A35" s="3">
        <v>44012</v>
      </c>
      <c r="C35" s="5">
        <v>1313</v>
      </c>
      <c r="D35" s="5">
        <v>1073</v>
      </c>
      <c r="E35" s="5">
        <v>764</v>
      </c>
      <c r="F35" s="21">
        <f t="shared" si="0"/>
        <v>240</v>
      </c>
      <c r="G35" s="5">
        <v>519</v>
      </c>
      <c r="H35" s="5">
        <v>368</v>
      </c>
      <c r="I35" s="5">
        <v>151</v>
      </c>
      <c r="L35" s="5">
        <v>92</v>
      </c>
      <c r="M35" s="5">
        <v>35</v>
      </c>
      <c r="N35" s="18">
        <v>34</v>
      </c>
      <c r="O35" s="5">
        <v>21</v>
      </c>
      <c r="Q35" s="5">
        <v>1981</v>
      </c>
      <c r="R35" s="5">
        <v>1010</v>
      </c>
      <c r="T35" s="5">
        <v>7002</v>
      </c>
      <c r="U35" s="5">
        <v>4600</v>
      </c>
      <c r="V35" s="21">
        <f t="shared" si="1"/>
        <v>859</v>
      </c>
      <c r="W35" s="5">
        <v>640</v>
      </c>
      <c r="X35" s="5">
        <v>219</v>
      </c>
      <c r="Y35" s="5">
        <v>1527</v>
      </c>
      <c r="Z35" s="5">
        <v>16</v>
      </c>
      <c r="AA35" s="5">
        <v>0</v>
      </c>
      <c r="AC35" s="5">
        <v>3125.2644098600003</v>
      </c>
      <c r="AD35" s="5">
        <v>30.673262449999996</v>
      </c>
      <c r="AF35" s="21">
        <v>2293.0012702829995</v>
      </c>
      <c r="AH35" s="15">
        <v>232.45657</v>
      </c>
      <c r="AI35" s="15">
        <v>0</v>
      </c>
      <c r="AJ35" s="15">
        <v>232.45656999999997</v>
      </c>
      <c r="AK35" s="15">
        <v>18642.789999999997</v>
      </c>
      <c r="AL35" s="15">
        <v>1220</v>
      </c>
      <c r="AM35" s="15">
        <v>320</v>
      </c>
      <c r="AN35" s="15">
        <v>17102.789999999997</v>
      </c>
      <c r="AO35" s="15">
        <v>2060.5447002829997</v>
      </c>
      <c r="AQ35" s="15">
        <v>-610</v>
      </c>
      <c r="AR35" s="15">
        <v>-67.421897000000001</v>
      </c>
      <c r="AT35" s="15">
        <v>2225.5793732829993</v>
      </c>
      <c r="AU35" s="15">
        <v>20350.942150999246</v>
      </c>
      <c r="AW35" s="15">
        <v>2137.0002518946876</v>
      </c>
    </row>
    <row r="36" spans="1:49" x14ac:dyDescent="0.3">
      <c r="A36" s="3">
        <v>44043</v>
      </c>
      <c r="C36" s="5">
        <v>1388</v>
      </c>
      <c r="D36" s="5">
        <v>1136</v>
      </c>
      <c r="E36" s="5">
        <v>814</v>
      </c>
      <c r="F36" s="21">
        <f t="shared" si="0"/>
        <v>252</v>
      </c>
      <c r="G36" s="5">
        <v>504</v>
      </c>
      <c r="H36" s="5">
        <v>366</v>
      </c>
      <c r="I36" s="5">
        <v>138</v>
      </c>
      <c r="L36" s="5">
        <v>67</v>
      </c>
      <c r="M36" s="5">
        <v>88</v>
      </c>
      <c r="N36" s="18">
        <v>63</v>
      </c>
      <c r="O36" s="5">
        <v>50</v>
      </c>
      <c r="Q36" s="5">
        <v>2106</v>
      </c>
      <c r="R36" s="5">
        <v>1091</v>
      </c>
      <c r="T36" s="5">
        <v>7619</v>
      </c>
      <c r="U36" s="5">
        <v>5271</v>
      </c>
      <c r="V36" s="21">
        <f t="shared" si="1"/>
        <v>898</v>
      </c>
      <c r="W36" s="5">
        <v>707</v>
      </c>
      <c r="X36" s="5">
        <v>191</v>
      </c>
      <c r="Y36" s="5">
        <v>1430</v>
      </c>
      <c r="Z36" s="5">
        <v>20</v>
      </c>
      <c r="AA36" s="5">
        <v>0</v>
      </c>
      <c r="AC36" s="5">
        <v>3376.5108075600001</v>
      </c>
      <c r="AD36" s="5">
        <v>27.712478299999997</v>
      </c>
      <c r="AF36" s="21">
        <v>2295.7104748639995</v>
      </c>
      <c r="AH36" s="15">
        <v>158.86995000000002</v>
      </c>
      <c r="AI36" s="15">
        <v>4.76</v>
      </c>
      <c r="AJ36" s="15">
        <v>154.10995</v>
      </c>
      <c r="AK36" s="15">
        <v>18300.32</v>
      </c>
      <c r="AL36" s="15">
        <v>2230</v>
      </c>
      <c r="AM36" s="15">
        <v>920</v>
      </c>
      <c r="AN36" s="15">
        <v>15150.32</v>
      </c>
      <c r="AO36" s="15">
        <v>2136.8405248639997</v>
      </c>
      <c r="AQ36" s="15">
        <v>-1115</v>
      </c>
      <c r="AR36" s="15">
        <v>-130.193198</v>
      </c>
      <c r="AT36" s="15">
        <v>2165.5172768639995</v>
      </c>
      <c r="AU36" s="15">
        <v>18790.913310335611</v>
      </c>
      <c r="AW36" s="15">
        <v>2020.8718968873236</v>
      </c>
    </row>
    <row r="37" spans="1:49" x14ac:dyDescent="0.3">
      <c r="A37" s="3">
        <v>44074</v>
      </c>
      <c r="C37" s="5">
        <v>1419</v>
      </c>
      <c r="D37" s="5">
        <v>1165</v>
      </c>
      <c r="E37" s="5">
        <v>846</v>
      </c>
      <c r="F37" s="21">
        <f t="shared" si="0"/>
        <v>254</v>
      </c>
      <c r="G37" s="5">
        <v>529</v>
      </c>
      <c r="H37" s="5">
        <v>371</v>
      </c>
      <c r="I37" s="5">
        <v>158</v>
      </c>
      <c r="L37" s="5">
        <v>67</v>
      </c>
      <c r="M37" s="5">
        <v>32</v>
      </c>
      <c r="N37" s="18">
        <v>41</v>
      </c>
      <c r="O37" s="5">
        <v>32</v>
      </c>
      <c r="Q37" s="5">
        <v>2145</v>
      </c>
      <c r="R37" s="5">
        <v>1104</v>
      </c>
      <c r="T37" s="5">
        <v>6628</v>
      </c>
      <c r="U37" s="5">
        <v>4927</v>
      </c>
      <c r="V37" s="21">
        <f t="shared" si="1"/>
        <v>854</v>
      </c>
      <c r="W37" s="5">
        <v>621</v>
      </c>
      <c r="X37" s="5">
        <v>233</v>
      </c>
      <c r="Y37" s="5">
        <v>840</v>
      </c>
      <c r="Z37" s="5">
        <v>7</v>
      </c>
      <c r="AA37" s="5">
        <v>0</v>
      </c>
      <c r="AC37" s="5">
        <v>2370.6669101999996</v>
      </c>
      <c r="AD37" s="5">
        <v>29.716703939999999</v>
      </c>
      <c r="AF37" s="21">
        <v>2789.8994607159998</v>
      </c>
      <c r="AH37" s="15">
        <v>122.76951</v>
      </c>
      <c r="AI37" s="15">
        <v>0</v>
      </c>
      <c r="AJ37" s="15">
        <v>122.76951000000001</v>
      </c>
      <c r="AK37" s="15">
        <v>22286.739999999998</v>
      </c>
      <c r="AL37" s="15">
        <v>1680</v>
      </c>
      <c r="AM37" s="15">
        <v>920</v>
      </c>
      <c r="AN37" s="15">
        <v>19686.739999999998</v>
      </c>
      <c r="AO37" s="15">
        <v>2667.1299507159997</v>
      </c>
      <c r="AQ37" s="15">
        <v>-840</v>
      </c>
      <c r="AR37" s="15">
        <v>-100.525656</v>
      </c>
      <c r="AT37" s="15">
        <v>2689.373804716</v>
      </c>
      <c r="AU37" s="15">
        <v>22672.611329802614</v>
      </c>
      <c r="AW37" s="15">
        <v>2394.7634855931328</v>
      </c>
    </row>
    <row r="38" spans="1:49" x14ac:dyDescent="0.3">
      <c r="A38" s="3">
        <v>44104</v>
      </c>
      <c r="C38" s="5">
        <v>1444</v>
      </c>
      <c r="D38" s="5">
        <v>1191</v>
      </c>
      <c r="E38" s="5">
        <v>871</v>
      </c>
      <c r="F38" s="21">
        <f t="shared" si="0"/>
        <v>253</v>
      </c>
      <c r="G38" s="5">
        <v>570</v>
      </c>
      <c r="H38" s="5">
        <v>399</v>
      </c>
      <c r="I38" s="5">
        <v>171</v>
      </c>
      <c r="L38" s="5">
        <v>68</v>
      </c>
      <c r="M38" s="5">
        <v>31</v>
      </c>
      <c r="N38" s="18">
        <v>33</v>
      </c>
      <c r="O38" s="5">
        <v>25</v>
      </c>
      <c r="Q38" s="5">
        <v>2157</v>
      </c>
      <c r="R38" s="5">
        <v>1132</v>
      </c>
      <c r="T38" s="5">
        <v>6897</v>
      </c>
      <c r="U38" s="5">
        <v>5108</v>
      </c>
      <c r="V38" s="21">
        <f t="shared" si="1"/>
        <v>902</v>
      </c>
      <c r="W38" s="5">
        <v>684</v>
      </c>
      <c r="X38" s="5">
        <v>218</v>
      </c>
      <c r="Y38" s="5">
        <v>870</v>
      </c>
      <c r="Z38" s="5">
        <v>17</v>
      </c>
      <c r="AA38" s="5">
        <v>0</v>
      </c>
      <c r="AC38" s="5">
        <v>1782.5850116500001</v>
      </c>
      <c r="AD38" s="5">
        <v>29.35020724</v>
      </c>
      <c r="AF38" s="21">
        <v>1800.3161552089998</v>
      </c>
      <c r="AH38" s="15">
        <v>87.790350000000004</v>
      </c>
      <c r="AI38" s="15">
        <v>0</v>
      </c>
      <c r="AJ38" s="15">
        <v>87.790350000000004</v>
      </c>
      <c r="AK38" s="15">
        <v>19729.809999999998</v>
      </c>
      <c r="AL38" s="15">
        <v>1140</v>
      </c>
      <c r="AM38" s="15">
        <v>0</v>
      </c>
      <c r="AN38" s="15">
        <v>18589.809999999998</v>
      </c>
      <c r="AO38" s="15">
        <v>1712.5258052089998</v>
      </c>
      <c r="AQ38" s="15">
        <v>-570</v>
      </c>
      <c r="AR38" s="15">
        <v>-49.475372999999998</v>
      </c>
      <c r="AT38" s="15">
        <v>1750.8407822089998</v>
      </c>
      <c r="AU38" s="15">
        <v>20306.232379776702</v>
      </c>
      <c r="AW38" s="15">
        <v>1511.6004661704449</v>
      </c>
    </row>
    <row r="39" spans="1:49" x14ac:dyDescent="0.3">
      <c r="A39" s="3">
        <v>44135</v>
      </c>
      <c r="C39" s="5">
        <v>1499</v>
      </c>
      <c r="D39" s="5">
        <v>1230</v>
      </c>
      <c r="E39" s="5">
        <v>907</v>
      </c>
      <c r="F39" s="21">
        <f t="shared" si="0"/>
        <v>269</v>
      </c>
      <c r="G39" s="5">
        <v>565</v>
      </c>
      <c r="H39" s="5">
        <v>405</v>
      </c>
      <c r="I39" s="5">
        <v>160</v>
      </c>
      <c r="L39" s="5">
        <v>56</v>
      </c>
      <c r="M39" s="5">
        <v>61</v>
      </c>
      <c r="N39" s="18">
        <v>44</v>
      </c>
      <c r="O39" s="5">
        <v>36</v>
      </c>
      <c r="Q39" s="5">
        <v>2222</v>
      </c>
      <c r="R39" s="5">
        <v>1172</v>
      </c>
      <c r="T39" s="5">
        <v>7133</v>
      </c>
      <c r="U39" s="5">
        <v>5359</v>
      </c>
      <c r="V39" s="21">
        <f t="shared" si="1"/>
        <v>918</v>
      </c>
      <c r="W39" s="5">
        <v>683</v>
      </c>
      <c r="X39" s="5">
        <v>235</v>
      </c>
      <c r="Y39" s="5">
        <v>835</v>
      </c>
      <c r="Z39" s="5">
        <v>21</v>
      </c>
      <c r="AA39" s="5">
        <v>0</v>
      </c>
      <c r="AC39" s="5">
        <v>1349.38860045</v>
      </c>
      <c r="AD39" s="5">
        <v>19.81015884</v>
      </c>
      <c r="AF39" s="21">
        <v>1448.7295797519998</v>
      </c>
      <c r="AH39" s="15">
        <v>109.14874</v>
      </c>
      <c r="AI39" s="15">
        <v>0</v>
      </c>
      <c r="AJ39" s="15">
        <v>109.14873999999999</v>
      </c>
      <c r="AK39" s="15">
        <v>20936.969999999998</v>
      </c>
      <c r="AL39" s="15">
        <v>1410</v>
      </c>
      <c r="AM39" s="15">
        <v>0</v>
      </c>
      <c r="AN39" s="15">
        <v>19526.969999999998</v>
      </c>
      <c r="AO39" s="15">
        <v>1339.5808397519997</v>
      </c>
      <c r="AQ39" s="15">
        <v>-705</v>
      </c>
      <c r="AR39" s="15">
        <v>-45.107028</v>
      </c>
      <c r="AT39" s="15">
        <v>1403.6225517519999</v>
      </c>
      <c r="AU39" s="15">
        <v>22032.909520112029</v>
      </c>
      <c r="AW39" s="15">
        <v>1177.8289266276422</v>
      </c>
    </row>
    <row r="40" spans="1:49" x14ac:dyDescent="0.3">
      <c r="A40" s="3">
        <v>44165</v>
      </c>
      <c r="C40" s="5">
        <v>1521</v>
      </c>
      <c r="D40" s="5">
        <v>1249</v>
      </c>
      <c r="E40" s="5">
        <v>925</v>
      </c>
      <c r="F40" s="21">
        <f t="shared" si="0"/>
        <v>272</v>
      </c>
      <c r="G40" s="5">
        <v>599</v>
      </c>
      <c r="H40" s="5">
        <v>408</v>
      </c>
      <c r="I40" s="5">
        <v>191</v>
      </c>
      <c r="L40" s="5">
        <v>64</v>
      </c>
      <c r="M40" s="5">
        <v>23</v>
      </c>
      <c r="N40" s="18">
        <v>26</v>
      </c>
      <c r="O40" s="5">
        <v>18</v>
      </c>
      <c r="Q40" s="5">
        <v>2256</v>
      </c>
      <c r="R40" s="5">
        <v>1171</v>
      </c>
      <c r="T40" s="5">
        <v>6670</v>
      </c>
      <c r="U40" s="5">
        <v>5103</v>
      </c>
      <c r="V40" s="21">
        <f t="shared" si="1"/>
        <v>805</v>
      </c>
      <c r="W40" s="5">
        <v>597</v>
      </c>
      <c r="X40" s="5">
        <v>208</v>
      </c>
      <c r="Y40" s="5">
        <v>751</v>
      </c>
      <c r="Z40" s="5">
        <v>11</v>
      </c>
      <c r="AA40" s="5">
        <v>0</v>
      </c>
      <c r="AC40" s="5">
        <v>1683.2087144500001</v>
      </c>
      <c r="AD40" s="5">
        <v>22.65526719</v>
      </c>
      <c r="AF40" s="21">
        <v>1297.1446262009999</v>
      </c>
      <c r="AH40" s="15">
        <v>152.43407999999999</v>
      </c>
      <c r="AI40" s="15">
        <v>0</v>
      </c>
      <c r="AJ40" s="15">
        <v>152.43408000000002</v>
      </c>
      <c r="AK40" s="15">
        <v>17810.989999999998</v>
      </c>
      <c r="AL40" s="15">
        <v>1010</v>
      </c>
      <c r="AM40" s="15">
        <v>0</v>
      </c>
      <c r="AN40" s="15">
        <v>16800.989999999998</v>
      </c>
      <c r="AO40" s="15">
        <v>1144.7105462009999</v>
      </c>
      <c r="AQ40" s="15">
        <v>-505</v>
      </c>
      <c r="AR40" s="15">
        <v>-32.456299500000007</v>
      </c>
      <c r="AT40" s="15">
        <v>1264.6883267009998</v>
      </c>
      <c r="AU40" s="15">
        <v>19852.770257943452</v>
      </c>
      <c r="AW40" s="15">
        <v>1038.546538191353</v>
      </c>
    </row>
    <row r="41" spans="1:49" x14ac:dyDescent="0.3">
      <c r="A41" s="3">
        <v>44196</v>
      </c>
      <c r="C41" s="5">
        <v>1574</v>
      </c>
      <c r="D41" s="5">
        <v>1276</v>
      </c>
      <c r="E41" s="5">
        <v>949</v>
      </c>
      <c r="F41" s="21">
        <f t="shared" si="0"/>
        <v>298</v>
      </c>
      <c r="G41" s="5">
        <v>622</v>
      </c>
      <c r="H41" s="5">
        <v>434</v>
      </c>
      <c r="I41" s="5">
        <v>188</v>
      </c>
      <c r="L41" s="5">
        <v>84</v>
      </c>
      <c r="M41" s="5">
        <v>35</v>
      </c>
      <c r="N41" s="18">
        <v>28</v>
      </c>
      <c r="O41" s="5">
        <v>24</v>
      </c>
      <c r="Q41" s="5">
        <v>2317</v>
      </c>
      <c r="R41" s="5">
        <v>1204</v>
      </c>
      <c r="T41" s="5">
        <v>10017</v>
      </c>
      <c r="U41" s="5">
        <v>7432</v>
      </c>
      <c r="V41" s="21">
        <f t="shared" si="1"/>
        <v>1061</v>
      </c>
      <c r="W41" s="5">
        <v>830</v>
      </c>
      <c r="X41" s="5">
        <v>231</v>
      </c>
      <c r="Y41" s="5">
        <v>1497</v>
      </c>
      <c r="Z41" s="5">
        <v>27</v>
      </c>
      <c r="AA41" s="5">
        <v>0</v>
      </c>
      <c r="AC41" s="5">
        <v>2426.0729745600001</v>
      </c>
      <c r="AD41" s="5">
        <v>23.764941499999999</v>
      </c>
      <c r="AF41" s="21">
        <v>1583.3746437639998</v>
      </c>
      <c r="AH41" s="15">
        <v>221.17233999999996</v>
      </c>
      <c r="AI41" s="15">
        <v>0</v>
      </c>
      <c r="AJ41" s="15">
        <v>221.17233999999999</v>
      </c>
      <c r="AK41" s="15">
        <v>19118.28</v>
      </c>
      <c r="AL41" s="15">
        <v>1020</v>
      </c>
      <c r="AM41" s="15">
        <v>0</v>
      </c>
      <c r="AN41" s="15">
        <v>18098.28</v>
      </c>
      <c r="AO41" s="15">
        <v>1362.2023037639999</v>
      </c>
      <c r="AQ41" s="15">
        <v>-510</v>
      </c>
      <c r="AR41" s="15">
        <v>-36.338163000000002</v>
      </c>
      <c r="AT41" s="15">
        <v>1547.0364807639999</v>
      </c>
      <c r="AU41" s="15">
        <v>21767.396556469845</v>
      </c>
      <c r="AW41" s="15">
        <v>1240.8892192507835</v>
      </c>
    </row>
    <row r="42" spans="1:49" x14ac:dyDescent="0.3">
      <c r="A42" s="3">
        <v>44227</v>
      </c>
      <c r="C42" s="5">
        <v>1617</v>
      </c>
      <c r="D42" s="5">
        <v>1316</v>
      </c>
      <c r="E42" s="5">
        <v>981</v>
      </c>
      <c r="F42" s="21">
        <f t="shared" si="0"/>
        <v>301</v>
      </c>
      <c r="G42" s="5">
        <v>626</v>
      </c>
      <c r="H42" s="5">
        <v>442</v>
      </c>
      <c r="I42" s="5">
        <v>184</v>
      </c>
      <c r="L42" s="5">
        <v>55</v>
      </c>
      <c r="M42" s="5">
        <v>54</v>
      </c>
      <c r="N42" s="18">
        <v>45</v>
      </c>
      <c r="O42" s="5">
        <v>32</v>
      </c>
      <c r="Q42" s="5">
        <v>2394</v>
      </c>
      <c r="R42" s="5">
        <v>1262</v>
      </c>
      <c r="T42" s="5">
        <v>9044</v>
      </c>
      <c r="U42" s="5">
        <v>8007</v>
      </c>
      <c r="V42" s="21">
        <f t="shared" si="1"/>
        <v>747</v>
      </c>
      <c r="W42" s="5">
        <v>549</v>
      </c>
      <c r="X42" s="5">
        <v>198</v>
      </c>
      <c r="Y42" s="5">
        <v>275</v>
      </c>
      <c r="Z42" s="5">
        <v>15</v>
      </c>
      <c r="AA42" s="5">
        <v>0</v>
      </c>
      <c r="AC42" s="5">
        <v>2193.4422878600003</v>
      </c>
      <c r="AD42" s="5">
        <v>25.623045680000004</v>
      </c>
      <c r="AF42" s="21">
        <v>1433.2471023749997</v>
      </c>
      <c r="AH42" s="15">
        <v>75.35275</v>
      </c>
      <c r="AI42" s="15">
        <v>0</v>
      </c>
      <c r="AJ42" s="15">
        <v>75.35275</v>
      </c>
      <c r="AK42" s="15">
        <v>18739.269999999997</v>
      </c>
      <c r="AL42" s="15">
        <v>1180</v>
      </c>
      <c r="AM42" s="15">
        <v>0</v>
      </c>
      <c r="AN42" s="15">
        <v>17559.269999999997</v>
      </c>
      <c r="AO42" s="15">
        <v>1357.8943523749997</v>
      </c>
      <c r="AQ42" s="15">
        <v>-590</v>
      </c>
      <c r="AR42" s="15">
        <v>-42.752875000000003</v>
      </c>
      <c r="AT42" s="15">
        <v>1390.4942273749998</v>
      </c>
      <c r="AU42" s="15">
        <v>19349.156148007583</v>
      </c>
      <c r="AW42" s="15">
        <v>1089.0935428381458</v>
      </c>
    </row>
    <row r="43" spans="1:49" x14ac:dyDescent="0.3">
      <c r="A43" s="3">
        <v>44255</v>
      </c>
      <c r="C43" s="5">
        <v>1661</v>
      </c>
      <c r="D43" s="5">
        <v>1353</v>
      </c>
      <c r="E43" s="5">
        <v>1007</v>
      </c>
      <c r="F43" s="21">
        <f t="shared" si="0"/>
        <v>308</v>
      </c>
      <c r="G43" s="5">
        <v>629</v>
      </c>
      <c r="H43" s="5">
        <v>458</v>
      </c>
      <c r="I43" s="5">
        <v>171</v>
      </c>
      <c r="L43" s="5">
        <v>52</v>
      </c>
      <c r="M43" s="5">
        <v>44</v>
      </c>
      <c r="N43" s="18">
        <v>43</v>
      </c>
      <c r="O43" s="5">
        <v>26</v>
      </c>
      <c r="Q43" s="5">
        <v>2451</v>
      </c>
      <c r="R43" s="5">
        <v>1268</v>
      </c>
      <c r="T43" s="5">
        <v>12264</v>
      </c>
      <c r="U43" s="5">
        <v>11221</v>
      </c>
      <c r="V43" s="21">
        <f t="shared" si="1"/>
        <v>753</v>
      </c>
      <c r="W43" s="5">
        <v>566</v>
      </c>
      <c r="X43" s="5">
        <v>187</v>
      </c>
      <c r="Y43" s="5">
        <v>275</v>
      </c>
      <c r="Z43" s="5">
        <v>15</v>
      </c>
      <c r="AA43" s="5">
        <v>0</v>
      </c>
      <c r="AC43" s="5">
        <v>2235.0116069100004</v>
      </c>
      <c r="AD43" s="5">
        <v>28.22476438</v>
      </c>
      <c r="AF43" s="21">
        <v>1538.8246689640005</v>
      </c>
      <c r="AH43" s="15">
        <v>58.467539999999993</v>
      </c>
      <c r="AI43" s="15">
        <v>0</v>
      </c>
      <c r="AJ43" s="15">
        <v>58.46754</v>
      </c>
      <c r="AK43" s="15">
        <v>20227.990000000005</v>
      </c>
      <c r="AL43" s="15">
        <v>1220</v>
      </c>
      <c r="AM43" s="15">
        <v>0</v>
      </c>
      <c r="AN43" s="15">
        <v>19007.990000000002</v>
      </c>
      <c r="AO43" s="15">
        <v>1480.3571289640004</v>
      </c>
      <c r="AQ43" s="15">
        <v>-610</v>
      </c>
      <c r="AR43" s="15">
        <v>-44.641995999999999</v>
      </c>
      <c r="AT43" s="15">
        <v>1494.1826729640004</v>
      </c>
      <c r="AU43" s="15">
        <v>20601.905877327714</v>
      </c>
      <c r="AW43" s="15">
        <v>1137.3426969430898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tb_detaille</vt:lpstr>
      <vt:lpstr>tb_sommaire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Louinel JOCELYN</dc:creator>
  <cp:lastModifiedBy>Louinel JOCELYN</cp:lastModifiedBy>
  <dcterms:created xsi:type="dcterms:W3CDTF">2021-04-10T13:09:50Z</dcterms:created>
  <dcterms:modified xsi:type="dcterms:W3CDTF">2021-05-06T15:01:17Z</dcterms:modified>
</cp:coreProperties>
</file>