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KELAS\SEMESTER 4\ANALISIS DERET WAKTU\LAB\"/>
    </mc:Choice>
  </mc:AlternateContent>
  <xr:revisionPtr revIDLastSave="0" documentId="13_ncr:1_{A0B0AFCC-0393-4236-B14A-FD61FC98C8C3}" xr6:coauthVersionLast="47" xr6:coauthVersionMax="47" xr10:uidLastSave="{00000000-0000-0000-0000-000000000000}"/>
  <bookViews>
    <workbookView xWindow="-110" yWindow="-110" windowWidth="19420" windowHeight="10300" activeTab="2" xr2:uid="{82ECE094-0370-44B5-9AA1-D5DCB32C235B}"/>
  </bookViews>
  <sheets>
    <sheet name="3 BULAN" sheetId="1" r:id="rId1"/>
    <sheet name="5 BULAN" sheetId="2" r:id="rId2"/>
    <sheet name="COD CATCH"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3" l="1"/>
  <c r="F20" i="3"/>
  <c r="F19" i="3"/>
  <c r="F17" i="3" l="1"/>
  <c r="G17" i="3"/>
  <c r="H17" i="3"/>
  <c r="H6" i="3"/>
  <c r="H7" i="3"/>
  <c r="H8" i="3"/>
  <c r="H9" i="3"/>
  <c r="H10" i="3"/>
  <c r="H11" i="3"/>
  <c r="H12" i="3"/>
  <c r="H13" i="3"/>
  <c r="H14" i="3"/>
  <c r="H15" i="3"/>
  <c r="H16" i="3"/>
  <c r="H5" i="3"/>
  <c r="G6" i="3"/>
  <c r="G7" i="3"/>
  <c r="G8" i="3"/>
  <c r="G9" i="3"/>
  <c r="G10" i="3"/>
  <c r="G11" i="3"/>
  <c r="G12" i="3"/>
  <c r="G13" i="3"/>
  <c r="G14" i="3"/>
  <c r="G15" i="3"/>
  <c r="G16" i="3"/>
  <c r="G5" i="3"/>
  <c r="F6" i="3"/>
  <c r="F7" i="3"/>
  <c r="F8" i="3"/>
  <c r="F9" i="3"/>
  <c r="F10" i="3"/>
  <c r="F11" i="3"/>
  <c r="F12" i="3"/>
  <c r="F13" i="3"/>
  <c r="F14" i="3"/>
  <c r="F15" i="3"/>
  <c r="F16" i="3"/>
  <c r="F5" i="3"/>
  <c r="E16" i="3"/>
  <c r="E6" i="3"/>
  <c r="E7" i="3" s="1"/>
  <c r="E8" i="3" s="1"/>
  <c r="E9" i="3" s="1"/>
  <c r="E10" i="3" s="1"/>
  <c r="E11" i="3" s="1"/>
  <c r="E12" i="3" s="1"/>
  <c r="E13" i="3" s="1"/>
  <c r="E14" i="3" s="1"/>
  <c r="E15" i="3" s="1"/>
  <c r="E5" i="3"/>
  <c r="E4" i="3"/>
  <c r="G19" i="2"/>
  <c r="G19" i="1"/>
  <c r="F17" i="2"/>
  <c r="G17" i="2"/>
  <c r="E17" i="2"/>
  <c r="F16" i="2"/>
  <c r="G16" i="2"/>
  <c r="E16" i="2"/>
  <c r="G10" i="2"/>
  <c r="G11" i="2"/>
  <c r="G12" i="2"/>
  <c r="G13" i="2"/>
  <c r="G14" i="2"/>
  <c r="G15" i="2"/>
  <c r="G9" i="2"/>
  <c r="F10" i="2"/>
  <c r="F11" i="2"/>
  <c r="F12" i="2"/>
  <c r="F13" i="2"/>
  <c r="F14" i="2"/>
  <c r="F15" i="2"/>
  <c r="F9" i="2"/>
  <c r="E10" i="2"/>
  <c r="E11" i="2"/>
  <c r="E12" i="2"/>
  <c r="E13" i="2"/>
  <c r="E14" i="2"/>
  <c r="E15" i="2"/>
  <c r="E9" i="2"/>
  <c r="D10" i="2"/>
  <c r="D11" i="2"/>
  <c r="D12" i="2"/>
  <c r="D13" i="2"/>
  <c r="D14" i="2"/>
  <c r="D15" i="2"/>
  <c r="D9" i="2"/>
  <c r="F17" i="1"/>
  <c r="G17" i="1"/>
  <c r="E17" i="1"/>
  <c r="F16" i="1"/>
  <c r="G16" i="1"/>
  <c r="E16" i="1"/>
  <c r="G8" i="1"/>
  <c r="G9" i="1"/>
  <c r="G10" i="1"/>
  <c r="G11" i="1"/>
  <c r="G12" i="1"/>
  <c r="G13" i="1"/>
  <c r="G14" i="1"/>
  <c r="G15" i="1"/>
  <c r="G7" i="1"/>
  <c r="F8" i="1"/>
  <c r="F9" i="1"/>
  <c r="F10" i="1"/>
  <c r="F11" i="1"/>
  <c r="F12" i="1"/>
  <c r="F13" i="1"/>
  <c r="F14" i="1"/>
  <c r="F15" i="1"/>
  <c r="F7" i="1"/>
  <c r="E8" i="1"/>
  <c r="E9" i="1"/>
  <c r="E10" i="1"/>
  <c r="E11" i="1"/>
  <c r="E12" i="1"/>
  <c r="E13" i="1"/>
  <c r="E14" i="1"/>
  <c r="E15" i="1"/>
  <c r="E7" i="1"/>
  <c r="D8" i="1"/>
  <c r="D9" i="1"/>
  <c r="D10" i="1"/>
  <c r="D11" i="1"/>
  <c r="D12" i="1"/>
  <c r="D13" i="1"/>
  <c r="D14" i="1"/>
  <c r="D15" i="1"/>
  <c r="D7" i="1"/>
</calcChain>
</file>

<file path=xl/sharedStrings.xml><?xml version="1.0" encoding="utf-8"?>
<sst xmlns="http://schemas.openxmlformats.org/spreadsheetml/2006/main" count="79" uniqueCount="51">
  <si>
    <t>SIMPLE MOOVING AVERAGE BERGERAK 3 BULAN</t>
  </si>
  <si>
    <t>TAHUN 2014</t>
  </si>
  <si>
    <t xml:space="preserve">PERMINTAAN </t>
  </si>
  <si>
    <t>ERROR</t>
  </si>
  <si>
    <t>ABSOLUTE</t>
  </si>
  <si>
    <t xml:space="preserve">Januari </t>
  </si>
  <si>
    <t>Februari</t>
  </si>
  <si>
    <t>Maret</t>
  </si>
  <si>
    <t>April</t>
  </si>
  <si>
    <t>Mei</t>
  </si>
  <si>
    <t>Juni</t>
  </si>
  <si>
    <t>Juli</t>
  </si>
  <si>
    <t>Agustus</t>
  </si>
  <si>
    <t>September</t>
  </si>
  <si>
    <t>Oktober</t>
  </si>
  <si>
    <t>November</t>
  </si>
  <si>
    <t>Desember</t>
  </si>
  <si>
    <t>ERROR^2</t>
  </si>
  <si>
    <t>TOTAL</t>
  </si>
  <si>
    <t>AVERAGE</t>
  </si>
  <si>
    <t>BIAS</t>
  </si>
  <si>
    <t>MAD</t>
  </si>
  <si>
    <t>MSE</t>
  </si>
  <si>
    <t>SE</t>
  </si>
  <si>
    <t>PERMINTAAN</t>
  </si>
  <si>
    <t xml:space="preserve">FORECAST </t>
  </si>
  <si>
    <t>SIMPLE MOOVING AVERAGE BERGERAK 5 BULAN</t>
  </si>
  <si>
    <t>Month</t>
  </si>
  <si>
    <t>Year 1</t>
  </si>
  <si>
    <t>Year 2</t>
  </si>
  <si>
    <t>Jan</t>
  </si>
  <si>
    <t>Feb</t>
  </si>
  <si>
    <t>Apr</t>
  </si>
  <si>
    <t>Jun</t>
  </si>
  <si>
    <t>Jul</t>
  </si>
  <si>
    <t>Agu</t>
  </si>
  <si>
    <t>Sep</t>
  </si>
  <si>
    <t>Okt</t>
  </si>
  <si>
    <t>Nov</t>
  </si>
  <si>
    <t>Des</t>
  </si>
  <si>
    <t>Lt</t>
  </si>
  <si>
    <t>Error</t>
  </si>
  <si>
    <t>Absolute Error</t>
  </si>
  <si>
    <t>Error^2</t>
  </si>
  <si>
    <t>α</t>
  </si>
  <si>
    <t>1-α</t>
  </si>
  <si>
    <t>MAE</t>
  </si>
  <si>
    <t>SSE</t>
  </si>
  <si>
    <t xml:space="preserve">INTERPRETASI </t>
  </si>
  <si>
    <t>INTERPRETASI</t>
  </si>
  <si>
    <t>COD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</si>
</sst>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Times New Roman"/>
      <family val="1"/>
    </font>
    <font>
      <sz val="11"/>
      <color theme="1"/>
      <name val="Times New Roman"/>
      <family val="1"/>
    </font>
    <font>
      <sz val="11"/>
      <color theme="1"/>
      <name val="Calibri"/>
      <family val="2"/>
    </font>
  </fonts>
  <fills count="13">
    <fill>
      <patternFill patternType="none"/>
    </fill>
    <fill>
      <patternFill patternType="gray125"/>
    </fill>
    <fill>
      <patternFill patternType="solid">
        <fgColor theme="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7" tint="-0.249977111117893"/>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2" fillId="0" borderId="0" xfId="0" applyFont="1"/>
    <xf numFmtId="0" fontId="1" fillId="2" borderId="1" xfId="0" applyFont="1" applyFill="1" applyBorder="1" applyAlignment="1">
      <alignment horizontal="center"/>
    </xf>
    <xf numFmtId="0" fontId="1" fillId="4" borderId="1" xfId="0" applyFont="1" applyFill="1" applyBorder="1"/>
    <xf numFmtId="0" fontId="1" fillId="4" borderId="1" xfId="0" applyFont="1" applyFill="1" applyBorder="1" applyAlignment="1">
      <alignment horizontal="center"/>
    </xf>
    <xf numFmtId="0" fontId="1" fillId="5" borderId="1" xfId="0" applyFont="1" applyFill="1" applyBorder="1"/>
    <xf numFmtId="0" fontId="1" fillId="5" borderId="1" xfId="0" applyFont="1" applyFill="1" applyBorder="1" applyAlignment="1">
      <alignment horizontal="center"/>
    </xf>
    <xf numFmtId="0" fontId="1" fillId="0" borderId="1" xfId="0" applyFont="1" applyBorder="1"/>
    <xf numFmtId="0" fontId="1" fillId="6" borderId="1" xfId="0" applyFont="1" applyFill="1" applyBorder="1"/>
    <xf numFmtId="0" fontId="2" fillId="0" borderId="0" xfId="0" applyFont="1" applyAlignment="1">
      <alignment horizontal="center"/>
    </xf>
    <xf numFmtId="0" fontId="1" fillId="3" borderId="1" xfId="0" applyFont="1" applyFill="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2" fillId="0" borderId="0" xfId="0" applyFont="1" applyAlignment="1">
      <alignment horizontal="center"/>
    </xf>
    <xf numFmtId="0" fontId="0" fillId="0" borderId="1" xfId="0" applyBorder="1" applyAlignment="1">
      <alignment horizontal="center"/>
    </xf>
    <xf numFmtId="0" fontId="3" fillId="7"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2" fillId="10" borderId="1" xfId="0" applyFont="1" applyFill="1" applyBorder="1" applyAlignment="1">
      <alignment horizontal="center"/>
    </xf>
    <xf numFmtId="0" fontId="1" fillId="11" borderId="1" xfId="0" applyFont="1" applyFill="1" applyBorder="1" applyAlignment="1">
      <alignment horizontal="center"/>
    </xf>
    <xf numFmtId="0" fontId="1" fillId="11" borderId="1" xfId="0" applyFont="1" applyFill="1" applyBorder="1" applyAlignment="1">
      <alignment horizontal="center"/>
    </xf>
    <xf numFmtId="0" fontId="2" fillId="12" borderId="1" xfId="0" applyFont="1" applyFill="1" applyBorder="1" applyAlignment="1">
      <alignment horizontal="center"/>
    </xf>
    <xf numFmtId="0" fontId="2" fillId="12"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160461800869921E-2"/>
          <c:y val="0.16283062645011601"/>
          <c:w val="0.87283954965224064"/>
          <c:h val="0.50068217110912183"/>
        </c:manualLayout>
      </c:layout>
      <c:lineChart>
        <c:grouping val="standard"/>
        <c:varyColors val="0"/>
        <c:ser>
          <c:idx val="0"/>
          <c:order val="0"/>
          <c:tx>
            <c:strRef>
              <c:f>'3 BULAN'!$C$3</c:f>
              <c:strCache>
                <c:ptCount val="1"/>
                <c:pt idx="0">
                  <c:v>PERMINTAAN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'3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'3 BULAN'!$C$4:$C$15</c:f>
              <c:numCache>
                <c:formatCode>General</c:formatCode>
                <c:ptCount val="12"/>
                <c:pt idx="0">
                  <c:v>20</c:v>
                </c:pt>
                <c:pt idx="1">
                  <c:v>21</c:v>
                </c:pt>
                <c:pt idx="2">
                  <c:v>19</c:v>
                </c:pt>
                <c:pt idx="3">
                  <c:v>17</c:v>
                </c:pt>
                <c:pt idx="4">
                  <c:v>22</c:v>
                </c:pt>
                <c:pt idx="5">
                  <c:v>24</c:v>
                </c:pt>
                <c:pt idx="6">
                  <c:v>18</c:v>
                </c:pt>
                <c:pt idx="7">
                  <c:v>23</c:v>
                </c:pt>
                <c:pt idx="8">
                  <c:v>20</c:v>
                </c:pt>
                <c:pt idx="9">
                  <c:v>25</c:v>
                </c:pt>
                <c:pt idx="10">
                  <c:v>22</c:v>
                </c:pt>
                <c:pt idx="11">
                  <c:v>24</c:v>
                </c:pt>
              </c:numCache>
            </c:numRef>
          </c:val>
          <c:smooth val="0"/>
          <c:extLst>
            <c:ext xmlns:c16="http://schemas.microsoft.com/office/drawing/2014/chart" uri="{C3380CC4-5D6E-409C-BE32-E72D297353CC}">
              <c16:uniqueId val="{00000000-1D39-4CDC-948B-0C69608E4E87}"/>
            </c:ext>
          </c:extLst>
        </c:ser>
        <c:ser>
          <c:idx val="1"/>
          <c:order val="1"/>
          <c:tx>
            <c:strRef>
              <c:f>'3 BULAN'!$D$3</c:f>
              <c:strCache>
                <c:ptCount val="1"/>
                <c:pt idx="0">
                  <c:v>FORECAST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'3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'3 BULAN'!$D$4:$D$15</c:f>
              <c:numCache>
                <c:formatCode>General</c:formatCode>
                <c:ptCount val="12"/>
                <c:pt idx="3">
                  <c:v>20</c:v>
                </c:pt>
                <c:pt idx="4">
                  <c:v>19</c:v>
                </c:pt>
                <c:pt idx="5">
                  <c:v>19.333333333333332</c:v>
                </c:pt>
                <c:pt idx="6">
                  <c:v>21</c:v>
                </c:pt>
                <c:pt idx="7">
                  <c:v>21.333333333333332</c:v>
                </c:pt>
                <c:pt idx="8">
                  <c:v>21.666666666666668</c:v>
                </c:pt>
                <c:pt idx="9">
                  <c:v>20.333333333333332</c:v>
                </c:pt>
                <c:pt idx="10">
                  <c:v>22.666666666666668</c:v>
                </c:pt>
                <c:pt idx="11">
                  <c:v>22.333333333333332</c:v>
                </c:pt>
              </c:numCache>
            </c:numRef>
          </c:val>
          <c:smooth val="0"/>
          <c:extLst>
            <c:ext xmlns:c16="http://schemas.microsoft.com/office/drawing/2014/chart" uri="{C3380CC4-5D6E-409C-BE32-E72D297353CC}">
              <c16:uniqueId val="{00000001-1D39-4CDC-948B-0C69608E4E87}"/>
            </c:ext>
          </c:extLst>
        </c:ser>
        <c:ser>
          <c:idx val="2"/>
          <c:order val="2"/>
          <c:tx>
            <c:strRef>
              <c:f>'3 BULAN'!$E$3</c:f>
              <c:strCache>
                <c:ptCount val="1"/>
                <c:pt idx="0">
                  <c:v>ERROR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'3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'3 BULAN'!$E$4:$E$15</c:f>
              <c:numCache>
                <c:formatCode>General</c:formatCode>
                <c:ptCount val="12"/>
                <c:pt idx="3">
                  <c:v>-3</c:v>
                </c:pt>
                <c:pt idx="4">
                  <c:v>3</c:v>
                </c:pt>
                <c:pt idx="5">
                  <c:v>4.6666666666666679</c:v>
                </c:pt>
                <c:pt idx="6">
                  <c:v>-3</c:v>
                </c:pt>
                <c:pt idx="7">
                  <c:v>1.6666666666666679</c:v>
                </c:pt>
                <c:pt idx="8">
                  <c:v>-1.6666666666666679</c:v>
                </c:pt>
                <c:pt idx="9">
                  <c:v>4.6666666666666679</c:v>
                </c:pt>
                <c:pt idx="10">
                  <c:v>-0.66666666666666785</c:v>
                </c:pt>
                <c:pt idx="11">
                  <c:v>1.6666666666666679</c:v>
                </c:pt>
              </c:numCache>
            </c:numRef>
          </c:val>
          <c:smooth val="0"/>
          <c:extLst>
            <c:ext xmlns:c16="http://schemas.microsoft.com/office/drawing/2014/chart" uri="{C3380CC4-5D6E-409C-BE32-E72D297353CC}">
              <c16:uniqueId val="{00000002-1D39-4CDC-948B-0C69608E4E87}"/>
            </c:ext>
          </c:extLst>
        </c:ser>
        <c:ser>
          <c:idx val="3"/>
          <c:order val="3"/>
          <c:tx>
            <c:strRef>
              <c:f>'3 BULAN'!$F$3</c:f>
              <c:strCache>
                <c:ptCount val="1"/>
                <c:pt idx="0">
                  <c:v>ABSOLUTE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'3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'3 BULAN'!$F$4:$F$15</c:f>
              <c:numCache>
                <c:formatCode>General</c:formatCode>
                <c:ptCount val="12"/>
                <c:pt idx="3">
                  <c:v>3</c:v>
                </c:pt>
                <c:pt idx="4">
                  <c:v>3</c:v>
                </c:pt>
                <c:pt idx="5">
                  <c:v>4.6666666666666679</c:v>
                </c:pt>
                <c:pt idx="6">
                  <c:v>3</c:v>
                </c:pt>
                <c:pt idx="7">
                  <c:v>1.6666666666666679</c:v>
                </c:pt>
                <c:pt idx="8">
                  <c:v>1.6666666666666679</c:v>
                </c:pt>
                <c:pt idx="9">
                  <c:v>4.6666666666666679</c:v>
                </c:pt>
                <c:pt idx="10">
                  <c:v>0.66666666666666785</c:v>
                </c:pt>
                <c:pt idx="11">
                  <c:v>1.6666666666666679</c:v>
                </c:pt>
              </c:numCache>
            </c:numRef>
          </c:val>
          <c:smooth val="0"/>
          <c:extLst>
            <c:ext xmlns:c16="http://schemas.microsoft.com/office/drawing/2014/chart" uri="{C3380CC4-5D6E-409C-BE32-E72D297353CC}">
              <c16:uniqueId val="{00000003-1D39-4CDC-948B-0C69608E4E87}"/>
            </c:ext>
          </c:extLst>
        </c:ser>
        <c:ser>
          <c:idx val="4"/>
          <c:order val="4"/>
          <c:tx>
            <c:strRef>
              <c:f>'3 BULAN'!$G$3</c:f>
              <c:strCache>
                <c:ptCount val="1"/>
                <c:pt idx="0">
                  <c:v>ERROR^2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'3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'3 BULAN'!$G$4:$G$15</c:f>
              <c:numCache>
                <c:formatCode>General</c:formatCode>
                <c:ptCount val="12"/>
                <c:pt idx="3">
                  <c:v>9</c:v>
                </c:pt>
                <c:pt idx="4">
                  <c:v>9</c:v>
                </c:pt>
                <c:pt idx="5">
                  <c:v>21.777777777777789</c:v>
                </c:pt>
                <c:pt idx="6">
                  <c:v>9</c:v>
                </c:pt>
                <c:pt idx="7">
                  <c:v>2.7777777777777817</c:v>
                </c:pt>
                <c:pt idx="8">
                  <c:v>2.7777777777777817</c:v>
                </c:pt>
                <c:pt idx="9">
                  <c:v>21.777777777777789</c:v>
                </c:pt>
                <c:pt idx="10">
                  <c:v>0.44444444444444603</c:v>
                </c:pt>
                <c:pt idx="11">
                  <c:v>2.7777777777777817</c:v>
                </c:pt>
              </c:numCache>
            </c:numRef>
          </c:val>
          <c:smooth val="0"/>
          <c:extLst>
            <c:ext xmlns:c16="http://schemas.microsoft.com/office/drawing/2014/chart" uri="{C3380CC4-5D6E-409C-BE32-E72D297353CC}">
              <c16:uniqueId val="{00000004-1D39-4CDC-948B-0C69608E4E87}"/>
            </c:ext>
          </c:extLst>
        </c:ser>
        <c:dLbls>
          <c:showLegendKey val="0"/>
          <c:showVal val="0"/>
          <c:showCatName val="0"/>
          <c:showSerName val="0"/>
          <c:showPercent val="0"/>
          <c:showBubbleSize val="0"/>
        </c:dLbls>
        <c:marker val="1"/>
        <c:smooth val="0"/>
        <c:axId val="1015315312"/>
        <c:axId val="1015317712"/>
      </c:lineChart>
      <c:catAx>
        <c:axId val="101531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17712"/>
        <c:crosses val="autoZero"/>
        <c:auto val="1"/>
        <c:lblAlgn val="ctr"/>
        <c:lblOffset val="100"/>
        <c:noMultiLvlLbl val="0"/>
      </c:catAx>
      <c:valAx>
        <c:axId val="1015317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315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'3 BULAN'!$C$3</c:f>
              <c:strCache>
                <c:ptCount val="1"/>
                <c:pt idx="0">
                  <c:v>PERMINTAAN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'3 BULAN'!$C$4:$C$15</c:f>
              <c:numCache>
                <c:formatCode>General</c:formatCode>
                <c:ptCount val="12"/>
                <c:pt idx="0">
                  <c:v>20</c:v>
                </c:pt>
                <c:pt idx="1">
                  <c:v>21</c:v>
                </c:pt>
                <c:pt idx="2">
                  <c:v>19</c:v>
                </c:pt>
                <c:pt idx="3">
                  <c:v>17</c:v>
                </c:pt>
                <c:pt idx="4">
                  <c:v>22</c:v>
                </c:pt>
                <c:pt idx="5">
                  <c:v>24</c:v>
                </c:pt>
                <c:pt idx="6">
                  <c:v>18</c:v>
                </c:pt>
                <c:pt idx="7">
                  <c:v>23</c:v>
                </c:pt>
                <c:pt idx="8">
                  <c:v>20</c:v>
                </c:pt>
                <c:pt idx="9">
                  <c:v>25</c:v>
                </c:pt>
                <c:pt idx="10">
                  <c:v>22</c:v>
                </c:pt>
                <c:pt idx="11">
                  <c:v>24</c:v>
                </c:pt>
              </c:numCache>
            </c:numRef>
          </c:val>
          <c:smooth val="0"/>
          <c:extLst>
            <c:ext xmlns:c16="http://schemas.microsoft.com/office/drawing/2014/chart" uri="{C3380CC4-5D6E-409C-BE32-E72D297353CC}">
              <c16:uniqueId val="{00000000-C48B-4CFE-A384-C8ED2CB7C8B8}"/>
            </c:ext>
          </c:extLst>
        </c:ser>
        <c:ser>
          <c:idx val="1"/>
          <c:order val="1"/>
          <c:tx>
            <c:strRef>
              <c:f>'3 BULAN'!$D$3</c:f>
              <c:strCache>
                <c:ptCount val="1"/>
                <c:pt idx="0">
                  <c:v>FORECAST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val>
            <c:numRef>
              <c:f>'3 BULAN'!$D$4:$D$15</c:f>
              <c:numCache>
                <c:formatCode>General</c:formatCode>
                <c:ptCount val="12"/>
                <c:pt idx="3">
                  <c:v>20</c:v>
                </c:pt>
                <c:pt idx="4">
                  <c:v>19</c:v>
                </c:pt>
                <c:pt idx="5">
                  <c:v>19.333333333333332</c:v>
                </c:pt>
                <c:pt idx="6">
                  <c:v>21</c:v>
                </c:pt>
                <c:pt idx="7">
                  <c:v>21.333333333333332</c:v>
                </c:pt>
                <c:pt idx="8">
                  <c:v>21.666666666666668</c:v>
                </c:pt>
                <c:pt idx="9">
                  <c:v>20.333333333333332</c:v>
                </c:pt>
                <c:pt idx="10">
                  <c:v>22.666666666666668</c:v>
                </c:pt>
                <c:pt idx="11">
                  <c:v>22.333333333333332</c:v>
                </c:pt>
              </c:numCache>
            </c:numRef>
          </c:val>
          <c:smooth val="0"/>
          <c:extLst>
            <c:ext xmlns:c16="http://schemas.microsoft.com/office/drawing/2014/chart" uri="{C3380CC4-5D6E-409C-BE32-E72D297353CC}">
              <c16:uniqueId val="{00000001-C48B-4CFE-A384-C8ED2CB7C8B8}"/>
            </c:ext>
          </c:extLst>
        </c:ser>
        <c:dLbls>
          <c:dLblPos val="ctr"/>
          <c:showLegendKey val="0"/>
          <c:showVal val="1"/>
          <c:showCatName val="0"/>
          <c:showSerName val="0"/>
          <c:showPercent val="0"/>
          <c:showBubbleSize val="0"/>
        </c:dLbls>
        <c:smooth val="0"/>
        <c:axId val="1300606560"/>
        <c:axId val="1300603200"/>
      </c:lineChart>
      <c:catAx>
        <c:axId val="1300606560"/>
        <c:scaling>
          <c:orientation val="minMax"/>
        </c:scaling>
        <c:delete val="0"/>
        <c:axPos val="b"/>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603200"/>
        <c:crosses val="autoZero"/>
        <c:auto val="1"/>
        <c:lblAlgn val="ctr"/>
        <c:lblOffset val="100"/>
        <c:noMultiLvlLbl val="0"/>
      </c:catAx>
      <c:valAx>
        <c:axId val="130060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0606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'5 BULAN'!$C$3</c:f>
              <c:strCache>
                <c:ptCount val="1"/>
                <c:pt idx="0">
                  <c:v>PERMINTAAN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'5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'5 BULAN'!$C$4:$C$15</c:f>
              <c:numCache>
                <c:formatCode>General</c:formatCode>
                <c:ptCount val="12"/>
                <c:pt idx="0">
                  <c:v>20</c:v>
                </c:pt>
                <c:pt idx="1">
                  <c:v>21</c:v>
                </c:pt>
                <c:pt idx="2">
                  <c:v>19</c:v>
                </c:pt>
                <c:pt idx="3">
                  <c:v>17</c:v>
                </c:pt>
                <c:pt idx="4">
                  <c:v>22</c:v>
                </c:pt>
                <c:pt idx="5">
                  <c:v>24</c:v>
                </c:pt>
                <c:pt idx="6">
                  <c:v>18</c:v>
                </c:pt>
                <c:pt idx="7">
                  <c:v>23</c:v>
                </c:pt>
                <c:pt idx="8">
                  <c:v>20</c:v>
                </c:pt>
                <c:pt idx="9">
                  <c:v>25</c:v>
                </c:pt>
                <c:pt idx="10">
                  <c:v>22</c:v>
                </c:pt>
                <c:pt idx="11">
                  <c:v>24</c:v>
                </c:pt>
              </c:numCache>
            </c:numRef>
          </c:val>
          <c:smooth val="0"/>
          <c:extLst>
            <c:ext xmlns:c16="http://schemas.microsoft.com/office/drawing/2014/chart" uri="{C3380CC4-5D6E-409C-BE32-E72D297353CC}">
              <c16:uniqueId val="{00000000-944C-428C-8AB8-E8DCB4243892}"/>
            </c:ext>
          </c:extLst>
        </c:ser>
        <c:ser>
          <c:idx val="1"/>
          <c:order val="1"/>
          <c:tx>
            <c:strRef>
              <c:f>'5 BULAN'!$D$3</c:f>
              <c:strCache>
                <c:ptCount val="1"/>
                <c:pt idx="0">
                  <c:v>FORECAST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'5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'5 BULAN'!$D$4:$D$15</c:f>
              <c:numCache>
                <c:formatCode>General</c:formatCode>
                <c:ptCount val="12"/>
                <c:pt idx="5">
                  <c:v>19.8</c:v>
                </c:pt>
                <c:pt idx="6">
                  <c:v>20.6</c:v>
                </c:pt>
                <c:pt idx="7">
                  <c:v>20</c:v>
                </c:pt>
                <c:pt idx="8">
                  <c:v>20.8</c:v>
                </c:pt>
                <c:pt idx="9">
                  <c:v>21.4</c:v>
                </c:pt>
                <c:pt idx="10">
                  <c:v>22</c:v>
                </c:pt>
                <c:pt idx="11">
                  <c:v>21.6</c:v>
                </c:pt>
              </c:numCache>
            </c:numRef>
          </c:val>
          <c:smooth val="0"/>
          <c:extLst>
            <c:ext xmlns:c16="http://schemas.microsoft.com/office/drawing/2014/chart" uri="{C3380CC4-5D6E-409C-BE32-E72D297353CC}">
              <c16:uniqueId val="{00000001-944C-428C-8AB8-E8DCB4243892}"/>
            </c:ext>
          </c:extLst>
        </c:ser>
        <c:ser>
          <c:idx val="2"/>
          <c:order val="2"/>
          <c:tx>
            <c:strRef>
              <c:f>'5 BULAN'!$E$3</c:f>
              <c:strCache>
                <c:ptCount val="1"/>
                <c:pt idx="0">
                  <c:v>ERROR</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'5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'5 BULAN'!$E$4:$E$15</c:f>
              <c:numCache>
                <c:formatCode>General</c:formatCode>
                <c:ptCount val="12"/>
                <c:pt idx="5">
                  <c:v>-4.1999999999999993</c:v>
                </c:pt>
                <c:pt idx="6">
                  <c:v>2.6000000000000014</c:v>
                </c:pt>
                <c:pt idx="7">
                  <c:v>-3</c:v>
                </c:pt>
                <c:pt idx="8">
                  <c:v>0.80000000000000071</c:v>
                </c:pt>
                <c:pt idx="9">
                  <c:v>-3.6000000000000014</c:v>
                </c:pt>
                <c:pt idx="10">
                  <c:v>0</c:v>
                </c:pt>
                <c:pt idx="11">
                  <c:v>-2.3999999999999986</c:v>
                </c:pt>
              </c:numCache>
            </c:numRef>
          </c:val>
          <c:smooth val="0"/>
          <c:extLst>
            <c:ext xmlns:c16="http://schemas.microsoft.com/office/drawing/2014/chart" uri="{C3380CC4-5D6E-409C-BE32-E72D297353CC}">
              <c16:uniqueId val="{00000002-944C-428C-8AB8-E8DCB4243892}"/>
            </c:ext>
          </c:extLst>
        </c:ser>
        <c:ser>
          <c:idx val="3"/>
          <c:order val="3"/>
          <c:tx>
            <c:strRef>
              <c:f>'5 BULAN'!$F$3</c:f>
              <c:strCache>
                <c:ptCount val="1"/>
                <c:pt idx="0">
                  <c:v>ABSOLUTE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'5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'5 BULAN'!$F$4:$F$15</c:f>
              <c:numCache>
                <c:formatCode>General</c:formatCode>
                <c:ptCount val="12"/>
                <c:pt idx="5">
                  <c:v>4.1999999999999993</c:v>
                </c:pt>
                <c:pt idx="6">
                  <c:v>2.6000000000000014</c:v>
                </c:pt>
                <c:pt idx="7">
                  <c:v>3</c:v>
                </c:pt>
                <c:pt idx="8">
                  <c:v>0.80000000000000071</c:v>
                </c:pt>
                <c:pt idx="9">
                  <c:v>3.6000000000000014</c:v>
                </c:pt>
                <c:pt idx="10">
                  <c:v>0</c:v>
                </c:pt>
                <c:pt idx="11">
                  <c:v>2.3999999999999986</c:v>
                </c:pt>
              </c:numCache>
            </c:numRef>
          </c:val>
          <c:smooth val="0"/>
          <c:extLst>
            <c:ext xmlns:c16="http://schemas.microsoft.com/office/drawing/2014/chart" uri="{C3380CC4-5D6E-409C-BE32-E72D297353CC}">
              <c16:uniqueId val="{00000003-944C-428C-8AB8-E8DCB4243892}"/>
            </c:ext>
          </c:extLst>
        </c:ser>
        <c:ser>
          <c:idx val="4"/>
          <c:order val="4"/>
          <c:tx>
            <c:strRef>
              <c:f>'5 BULAN'!$G$3</c:f>
              <c:strCache>
                <c:ptCount val="1"/>
                <c:pt idx="0">
                  <c:v>ERROR^2</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'5 BULAN'!$B$4:$B$15</c:f>
              <c:strCache>
                <c:ptCount val="12"/>
                <c:pt idx="0">
                  <c:v>Januari </c:v>
                </c:pt>
                <c:pt idx="1">
                  <c:v>Februari</c:v>
                </c:pt>
                <c:pt idx="2">
                  <c:v>Maret</c:v>
                </c:pt>
                <c:pt idx="3">
                  <c:v>April</c:v>
                </c:pt>
                <c:pt idx="4">
                  <c:v>Mei</c:v>
                </c:pt>
                <c:pt idx="5">
                  <c:v>Juni</c:v>
                </c:pt>
                <c:pt idx="6">
                  <c:v>Juli</c:v>
                </c:pt>
                <c:pt idx="7">
                  <c:v>Agustus</c:v>
                </c:pt>
                <c:pt idx="8">
                  <c:v>September</c:v>
                </c:pt>
                <c:pt idx="9">
                  <c:v>Oktober</c:v>
                </c:pt>
                <c:pt idx="10">
                  <c:v>November</c:v>
                </c:pt>
                <c:pt idx="11">
                  <c:v>Desember</c:v>
                </c:pt>
              </c:strCache>
            </c:strRef>
          </c:cat>
          <c:val>
            <c:numRef>
              <c:f>'5 BULAN'!$G$4:$G$15</c:f>
              <c:numCache>
                <c:formatCode>General</c:formatCode>
                <c:ptCount val="12"/>
                <c:pt idx="5">
                  <c:v>17.639999999999993</c:v>
                </c:pt>
                <c:pt idx="6">
                  <c:v>6.7600000000000078</c:v>
                </c:pt>
                <c:pt idx="7">
                  <c:v>9</c:v>
                </c:pt>
                <c:pt idx="8">
                  <c:v>0.64000000000000112</c:v>
                </c:pt>
                <c:pt idx="9">
                  <c:v>12.96000000000001</c:v>
                </c:pt>
                <c:pt idx="10">
                  <c:v>0</c:v>
                </c:pt>
                <c:pt idx="11">
                  <c:v>5.7599999999999936</c:v>
                </c:pt>
              </c:numCache>
            </c:numRef>
          </c:val>
          <c:smooth val="0"/>
          <c:extLst>
            <c:ext xmlns:c16="http://schemas.microsoft.com/office/drawing/2014/chart" uri="{C3380CC4-5D6E-409C-BE32-E72D297353CC}">
              <c16:uniqueId val="{00000004-944C-428C-8AB8-E8DCB4243892}"/>
            </c:ext>
          </c:extLst>
        </c:ser>
        <c:dLbls>
          <c:showLegendKey val="0"/>
          <c:showVal val="0"/>
          <c:showCatName val="0"/>
          <c:showSerName val="0"/>
          <c:showPercent val="0"/>
          <c:showBubbleSize val="0"/>
        </c:dLbls>
        <c:marker val="1"/>
        <c:smooth val="0"/>
        <c:axId val="1350067744"/>
        <c:axId val="1350068224"/>
      </c:lineChart>
      <c:catAx>
        <c:axId val="135006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68224"/>
        <c:crosses val="autoZero"/>
        <c:auto val="1"/>
        <c:lblAlgn val="ctr"/>
        <c:lblOffset val="100"/>
        <c:noMultiLvlLbl val="0"/>
      </c:catAx>
      <c:valAx>
        <c:axId val="135006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06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'5 BULAN'!$C$3</c:f>
              <c:strCache>
                <c:ptCount val="1"/>
                <c:pt idx="0">
                  <c:v>PERMINTAAN</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'5 BULAN'!$C$4:$C$15</c:f>
              <c:numCache>
                <c:formatCode>General</c:formatCode>
                <c:ptCount val="12"/>
                <c:pt idx="0">
                  <c:v>20</c:v>
                </c:pt>
                <c:pt idx="1">
                  <c:v>21</c:v>
                </c:pt>
                <c:pt idx="2">
                  <c:v>19</c:v>
                </c:pt>
                <c:pt idx="3">
                  <c:v>17</c:v>
                </c:pt>
                <c:pt idx="4">
                  <c:v>22</c:v>
                </c:pt>
                <c:pt idx="5">
                  <c:v>24</c:v>
                </c:pt>
                <c:pt idx="6">
                  <c:v>18</c:v>
                </c:pt>
                <c:pt idx="7">
                  <c:v>23</c:v>
                </c:pt>
                <c:pt idx="8">
                  <c:v>20</c:v>
                </c:pt>
                <c:pt idx="9">
                  <c:v>25</c:v>
                </c:pt>
                <c:pt idx="10">
                  <c:v>22</c:v>
                </c:pt>
                <c:pt idx="11">
                  <c:v>24</c:v>
                </c:pt>
              </c:numCache>
            </c:numRef>
          </c:val>
          <c:smooth val="0"/>
          <c:extLst>
            <c:ext xmlns:c16="http://schemas.microsoft.com/office/drawing/2014/chart" uri="{C3380CC4-5D6E-409C-BE32-E72D297353CC}">
              <c16:uniqueId val="{00000000-0B99-4541-B0DB-86D230EC42AA}"/>
            </c:ext>
          </c:extLst>
        </c:ser>
        <c:ser>
          <c:idx val="1"/>
          <c:order val="1"/>
          <c:tx>
            <c:strRef>
              <c:f>'5 BULAN'!$D$3</c:f>
              <c:strCache>
                <c:ptCount val="1"/>
                <c:pt idx="0">
                  <c:v>FORECAST </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'5 BULAN'!$D$4:$D$15</c:f>
              <c:numCache>
                <c:formatCode>General</c:formatCode>
                <c:ptCount val="12"/>
                <c:pt idx="5">
                  <c:v>19.8</c:v>
                </c:pt>
                <c:pt idx="6">
                  <c:v>20.6</c:v>
                </c:pt>
                <c:pt idx="7">
                  <c:v>20</c:v>
                </c:pt>
                <c:pt idx="8">
                  <c:v>20.8</c:v>
                </c:pt>
                <c:pt idx="9">
                  <c:v>21.4</c:v>
                </c:pt>
                <c:pt idx="10">
                  <c:v>22</c:v>
                </c:pt>
                <c:pt idx="11">
                  <c:v>21.6</c:v>
                </c:pt>
              </c:numCache>
            </c:numRef>
          </c:val>
          <c:smooth val="0"/>
          <c:extLst>
            <c:ext xmlns:c16="http://schemas.microsoft.com/office/drawing/2014/chart" uri="{C3380CC4-5D6E-409C-BE32-E72D297353CC}">
              <c16:uniqueId val="{00000001-0B99-4541-B0DB-86D230EC42AA}"/>
            </c:ext>
          </c:extLst>
        </c:ser>
        <c:dLbls>
          <c:dLblPos val="ctr"/>
          <c:showLegendKey val="0"/>
          <c:showVal val="1"/>
          <c:showCatName val="0"/>
          <c:showSerName val="0"/>
          <c:showPercent val="0"/>
          <c:showBubbleSize val="0"/>
        </c:dLbls>
        <c:marker val="1"/>
        <c:smooth val="0"/>
        <c:axId val="1315346032"/>
        <c:axId val="1315345552"/>
      </c:lineChart>
      <c:catAx>
        <c:axId val="1315346032"/>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15345552"/>
        <c:crosses val="autoZero"/>
        <c:auto val="1"/>
        <c:lblAlgn val="ctr"/>
        <c:lblOffset val="100"/>
        <c:noMultiLvlLbl val="0"/>
      </c:catAx>
      <c:valAx>
        <c:axId val="13153455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1534603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603249</xdr:colOff>
      <xdr:row>19</xdr:row>
      <xdr:rowOff>171450</xdr:rowOff>
    </xdr:from>
    <xdr:to>
      <xdr:col>4</xdr:col>
      <xdr:colOff>0</xdr:colOff>
      <xdr:row>34</xdr:row>
      <xdr:rowOff>101600</xdr:rowOff>
    </xdr:to>
    <xdr:graphicFrame macro="">
      <xdr:nvGraphicFramePr>
        <xdr:cNvPr id="2" name="Chart 1">
          <a:extLst>
            <a:ext uri="{FF2B5EF4-FFF2-40B4-BE49-F238E27FC236}">
              <a16:creationId xmlns:a16="http://schemas.microsoft.com/office/drawing/2014/main" id="{7C556C43-4625-3AEC-9A68-269A296D9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358775</xdr:colOff>
      <xdr:row>20</xdr:row>
      <xdr:rowOff>19050</xdr:rowOff>
    </xdr:from>
    <xdr:to>
      <xdr:col>8</xdr:col>
      <xdr:colOff>88900</xdr:colOff>
      <xdr:row>34</xdr:row>
      <xdr:rowOff>44450</xdr:rowOff>
    </xdr:to>
    <xdr:graphicFrame macro="">
      <xdr:nvGraphicFramePr>
        <xdr:cNvPr id="3" name="Chart 2">
          <a:extLst>
            <a:ext uri="{FF2B5EF4-FFF2-40B4-BE49-F238E27FC236}">
              <a16:creationId xmlns:a16="http://schemas.microsoft.com/office/drawing/2014/main" id="{60B71EC2-D123-3588-845A-68A057E78D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598188</xdr:colOff>
      <xdr:row>3</xdr:row>
      <xdr:rowOff>18407</xdr:rowOff>
    </xdr:from>
    <xdr:to>
      <xdr:col>17</xdr:col>
      <xdr:colOff>570580</xdr:colOff>
      <xdr:row>10</xdr:row>
      <xdr:rowOff>64421</xdr:rowOff>
    </xdr:to>
    <xdr:sp macro="" textlink="">
      <xdr:nvSpPr>
        <xdr:cNvPr id="4" name="TextBox 3">
          <a:extLst>
            <a:ext uri="{FF2B5EF4-FFF2-40B4-BE49-F238E27FC236}">
              <a16:creationId xmlns:a16="http://schemas.microsoft.com/office/drawing/2014/main" id="{D116B239-A072-1A3A-76B9-C04FD26D8D6E}"/>
            </a:ext>
          </a:extLst>
        </xdr:cNvPr>
        <xdr:cNvSpPr txBox="1"/>
      </xdr:nvSpPr>
      <xdr:spPr>
        <a:xfrm>
          <a:off x="8880797" y="542972"/>
          <a:ext cx="6018696" cy="12700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a:latin typeface="Times New Roman" panose="02020603050405020304" pitchFamily="18" charset="0"/>
              <a:cs typeface="Times New Roman" panose="02020603050405020304" pitchFamily="18" charset="0"/>
            </a:rPr>
            <a:t>Analisis prediksi dengan teknik Simple Moving Average (SMA) periode 3 bulan untuk data demand 2014 menunjukkan model yang relatif akurat dalam mengikuti tren aktual, walau cenderung sedikit underestimating permintaan (bias positif 0,81). Dengan nilai MAD 2,67 dan MSE 8,81, tingkat error masih berada dalam rentang yang dapat diterima. Visualisasi menunjukkan prediksi yang mengikuti pola data sebenarnya, meski terdapat lag dalam merespon fluktuasi. Secara umum, SMA bisa dimanfaatkan untuk forecasting jangka pendek, namun masih ada ruang peningkatan akurasi dengan mengadopsi metode alternatif yang lebih responsif terhadap perubahan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568405</xdr:colOff>
      <xdr:row>2</xdr:row>
      <xdr:rowOff>25882</xdr:rowOff>
    </xdr:from>
    <xdr:to>
      <xdr:col>15</xdr:col>
      <xdr:colOff>262159</xdr:colOff>
      <xdr:row>17</xdr:row>
      <xdr:rowOff>6833</xdr:rowOff>
    </xdr:to>
    <xdr:graphicFrame macro="">
      <xdr:nvGraphicFramePr>
        <xdr:cNvPr id="2" name="Chart 1">
          <a:extLst>
            <a:ext uri="{FF2B5EF4-FFF2-40B4-BE49-F238E27FC236}">
              <a16:creationId xmlns:a16="http://schemas.microsoft.com/office/drawing/2014/main" id="{32CE8E16-E5CF-6204-C032-04B8BB104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57070</xdr:colOff>
      <xdr:row>18</xdr:row>
      <xdr:rowOff>2893</xdr:rowOff>
    </xdr:from>
    <xdr:to>
      <xdr:col>15</xdr:col>
      <xdr:colOff>352868</xdr:colOff>
      <xdr:row>32</xdr:row>
      <xdr:rowOff>157866</xdr:rowOff>
    </xdr:to>
    <xdr:graphicFrame macro="">
      <xdr:nvGraphicFramePr>
        <xdr:cNvPr id="3" name="Chart 2">
          <a:extLst>
            <a:ext uri="{FF2B5EF4-FFF2-40B4-BE49-F238E27FC236}">
              <a16:creationId xmlns:a16="http://schemas.microsoft.com/office/drawing/2014/main" id="{C1D494C0-0B5E-1A98-CF19-388CD3E82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597090</xdr:colOff>
      <xdr:row>21</xdr:row>
      <xdr:rowOff>123209</xdr:rowOff>
    </xdr:from>
    <xdr:to>
      <xdr:col>4</xdr:col>
      <xdr:colOff>1023582</xdr:colOff>
      <xdr:row>32</xdr:row>
      <xdr:rowOff>18955</xdr:rowOff>
    </xdr:to>
    <xdr:sp macro="" textlink="">
      <xdr:nvSpPr>
        <xdr:cNvPr id="4" name="TextBox 3">
          <a:extLst>
            <a:ext uri="{FF2B5EF4-FFF2-40B4-BE49-F238E27FC236}">
              <a16:creationId xmlns:a16="http://schemas.microsoft.com/office/drawing/2014/main" id="{02ACC5E5-0372-B3AB-4ABF-1BB099092112}"/>
            </a:ext>
          </a:extLst>
        </xdr:cNvPr>
        <xdr:cNvSpPr txBox="1"/>
      </xdr:nvSpPr>
      <xdr:spPr>
        <a:xfrm>
          <a:off x="597090" y="3904776"/>
          <a:ext cx="4141716" cy="1876567"/>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1100"/>
            <a:t>P</a:t>
          </a:r>
          <a:r>
            <a:rPr lang="en-ID" sz="1100"/>
            <a:t>eramalan dengan teknik Simple Moving Average (SMA) 5 bulan untuk data permintaan 2014 menunjukkan hasil yang sedikit overestimating kebutuhan aktual, dengan bias -1,4. Angka MAD 2,37 dan MSE 5,28 mengindikasikan error yang lebih kecil dibandingkan SMA 3 bulan, menandakan peningkatan akurasi. Visualisasi memperlihatkan kurva prediksi yang lebih stabil dan secara umum lebih mendekati data sebenarnya, walaupun masih terdapat beberapa penyimpangan. Secara keseluruhan, metode SMA 5 bulan menghasilkan forecasting yang lebih halus dan akurat, yang cocok diterapkan pada dataset dengan variasi fluktuasi moderat.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603250</xdr:colOff>
      <xdr:row>22</xdr:row>
      <xdr:rowOff>76200</xdr:rowOff>
    </xdr:from>
    <xdr:to>
      <xdr:col>6</xdr:col>
      <xdr:colOff>254000</xdr:colOff>
      <xdr:row>33</xdr:row>
      <xdr:rowOff>57150</xdr:rowOff>
    </xdr:to>
    <xdr:sp macro="" textlink="">
      <xdr:nvSpPr>
        <xdr:cNvPr id="2" name="TextBox 1">
          <a:extLst>
            <a:ext uri="{FF2B5EF4-FFF2-40B4-BE49-F238E27FC236}">
              <a16:creationId xmlns:a16="http://schemas.microsoft.com/office/drawing/2014/main" id="{EBE9BA4D-3CAA-AEDC-45A7-FC39C5143B72}"/>
            </a:ext>
          </a:extLst>
        </xdr:cNvPr>
        <xdr:cNvSpPr txBox="1"/>
      </xdr:nvSpPr>
      <xdr:spPr>
        <a:xfrm>
          <a:off x="1212850" y="4127500"/>
          <a:ext cx="3727450" cy="20066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a:t> COD </a:t>
          </a:r>
          <a:r>
            <a:rPr lang="en-ID" sz="1100">
              <a:latin typeface="Times New Roman" panose="02020603050405020304" pitchFamily="18" charset="0"/>
              <a:cs typeface="Times New Roman" panose="02020603050405020304" pitchFamily="18" charset="0"/>
            </a:rPr>
            <a:t>Catch</a:t>
          </a:r>
          <a:r>
            <a:rPr lang="en-ID" sz="1100"/>
            <a:t> antara Year 2 dan Lt, diperoleh nilai MAE sebesar 27,35 dan MSE sebesar 1004,53 yang menunjukkan adanya tingkat kesalahan prediksi yang cukup besar, terutama terlihat dari nilai error signifikan pada bulan Maret, April, dan Mei. Hal ini ditandai dengan deviasi yang tajam antara data aktual dan nilai peramalan, di mana error tertinggi mencapai lebih dari 59 satuan. Total SSE sebesar 12054,37 memperkuat bahwa model yang digunakan belum cukup akurat dalam menangkap pola data. Secara keseluruhan, model ini perlu diperbaiki atau diganti dengan metode peramalan yang lebih sesuai untuk meningkatkan akurasi prediksi.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14DBB-3FF0-42AC-8E59-42E70DEBD543}">
  <dimension ref="B2:J19"/>
  <sheetViews>
    <sheetView topLeftCell="C1" zoomScale="69" zoomScaleNormal="100" workbookViewId="0">
      <selection activeCell="O27" sqref="O27"/>
    </sheetView>
  </sheetViews>
  <sheetFormatPr defaultRowHeight="14" x14ac:dyDescent="0.3"/>
  <cols>
    <col min="1" max="1" width="8.7265625" style="4"/>
    <col min="2" max="2" width="14.1796875" style="4" customWidth="1"/>
    <col min="3" max="3" width="14.54296875" style="4" customWidth="1"/>
    <col min="4" max="4" width="18.1796875" style="4" customWidth="1"/>
    <col min="5" max="5" width="19.6328125" style="4" customWidth="1"/>
    <col min="6" max="6" width="17.81640625" style="4" customWidth="1"/>
    <col min="7" max="7" width="16.90625" style="4" customWidth="1"/>
    <col min="8" max="9" width="8.7265625" style="4"/>
    <col min="10" max="10" width="17" style="4" customWidth="1"/>
    <col min="11" max="16384" width="8.7265625" style="4"/>
  </cols>
  <sheetData>
    <row r="2" spans="2:10" x14ac:dyDescent="0.3">
      <c r="B2" s="2"/>
      <c r="C2" s="14" t="s">
        <v>0</v>
      </c>
      <c r="D2" s="14"/>
      <c r="E2" s="14"/>
      <c r="F2" s="2"/>
      <c r="G2" s="2"/>
    </row>
    <row r="3" spans="2:10" x14ac:dyDescent="0.3">
      <c r="B3" s="5" t="s">
        <v>1</v>
      </c>
      <c r="C3" s="5" t="s">
        <v>2</v>
      </c>
      <c r="D3" s="5" t="s">
        <v>25</v>
      </c>
      <c r="E3" s="5" t="s">
        <v>3</v>
      </c>
      <c r="F3" s="5" t="s">
        <v>4</v>
      </c>
      <c r="G3" s="5" t="s">
        <v>17</v>
      </c>
      <c r="J3" s="2" t="s">
        <v>48</v>
      </c>
    </row>
    <row r="4" spans="2:10" x14ac:dyDescent="0.3">
      <c r="B4" s="25" t="s">
        <v>5</v>
      </c>
      <c r="C4" s="25">
        <v>20</v>
      </c>
      <c r="D4" s="25"/>
      <c r="E4" s="25"/>
      <c r="F4" s="25"/>
      <c r="G4" s="25"/>
    </row>
    <row r="5" spans="2:10" x14ac:dyDescent="0.3">
      <c r="B5" s="25" t="s">
        <v>6</v>
      </c>
      <c r="C5" s="25">
        <v>21</v>
      </c>
      <c r="D5" s="25"/>
      <c r="E5" s="25"/>
      <c r="F5" s="25"/>
      <c r="G5" s="25"/>
    </row>
    <row r="6" spans="2:10" x14ac:dyDescent="0.3">
      <c r="B6" s="25" t="s">
        <v>7</v>
      </c>
      <c r="C6" s="25">
        <v>19</v>
      </c>
      <c r="D6" s="25"/>
      <c r="E6" s="25"/>
      <c r="F6" s="25"/>
      <c r="G6" s="25"/>
    </row>
    <row r="7" spans="2:10" x14ac:dyDescent="0.3">
      <c r="B7" s="25" t="s">
        <v>8</v>
      </c>
      <c r="C7" s="25">
        <v>17</v>
      </c>
      <c r="D7" s="25">
        <f>AVERAGE(C4:C6)</f>
        <v>20</v>
      </c>
      <c r="E7" s="25">
        <f>C7-D7</f>
        <v>-3</v>
      </c>
      <c r="F7" s="25">
        <f>ABS(E7)</f>
        <v>3</v>
      </c>
      <c r="G7" s="25">
        <f>E7^2</f>
        <v>9</v>
      </c>
    </row>
    <row r="8" spans="2:10" x14ac:dyDescent="0.3">
      <c r="B8" s="25" t="s">
        <v>9</v>
      </c>
      <c r="C8" s="25">
        <v>22</v>
      </c>
      <c r="D8" s="25">
        <f t="shared" ref="D8:D15" si="0">AVERAGE(C5:C7)</f>
        <v>19</v>
      </c>
      <c r="E8" s="25">
        <f t="shared" ref="E8:E15" si="1">C8-D8</f>
        <v>3</v>
      </c>
      <c r="F8" s="25">
        <f t="shared" ref="F8:F15" si="2">ABS(E8)</f>
        <v>3</v>
      </c>
      <c r="G8" s="25">
        <f t="shared" ref="G8:G15" si="3">E8^2</f>
        <v>9</v>
      </c>
    </row>
    <row r="9" spans="2:10" x14ac:dyDescent="0.3">
      <c r="B9" s="25" t="s">
        <v>10</v>
      </c>
      <c r="C9" s="25">
        <v>24</v>
      </c>
      <c r="D9" s="25">
        <f t="shared" si="0"/>
        <v>19.333333333333332</v>
      </c>
      <c r="E9" s="25">
        <f t="shared" si="1"/>
        <v>4.6666666666666679</v>
      </c>
      <c r="F9" s="25">
        <f t="shared" si="2"/>
        <v>4.6666666666666679</v>
      </c>
      <c r="G9" s="25">
        <f t="shared" si="3"/>
        <v>21.777777777777789</v>
      </c>
    </row>
    <row r="10" spans="2:10" x14ac:dyDescent="0.3">
      <c r="B10" s="25" t="s">
        <v>11</v>
      </c>
      <c r="C10" s="25">
        <v>18</v>
      </c>
      <c r="D10" s="25">
        <f t="shared" si="0"/>
        <v>21</v>
      </c>
      <c r="E10" s="25">
        <f t="shared" si="1"/>
        <v>-3</v>
      </c>
      <c r="F10" s="25">
        <f t="shared" si="2"/>
        <v>3</v>
      </c>
      <c r="G10" s="25">
        <f t="shared" si="3"/>
        <v>9</v>
      </c>
    </row>
    <row r="11" spans="2:10" x14ac:dyDescent="0.3">
      <c r="B11" s="25" t="s">
        <v>12</v>
      </c>
      <c r="C11" s="25">
        <v>23</v>
      </c>
      <c r="D11" s="25">
        <f t="shared" si="0"/>
        <v>21.333333333333332</v>
      </c>
      <c r="E11" s="25">
        <f t="shared" si="1"/>
        <v>1.6666666666666679</v>
      </c>
      <c r="F11" s="25">
        <f t="shared" si="2"/>
        <v>1.6666666666666679</v>
      </c>
      <c r="G11" s="25">
        <f t="shared" si="3"/>
        <v>2.7777777777777817</v>
      </c>
    </row>
    <row r="12" spans="2:10" x14ac:dyDescent="0.3">
      <c r="B12" s="25" t="s">
        <v>13</v>
      </c>
      <c r="C12" s="25">
        <v>20</v>
      </c>
      <c r="D12" s="25">
        <f t="shared" si="0"/>
        <v>21.666666666666668</v>
      </c>
      <c r="E12" s="25">
        <f t="shared" si="1"/>
        <v>-1.6666666666666679</v>
      </c>
      <c r="F12" s="25">
        <f t="shared" si="2"/>
        <v>1.6666666666666679</v>
      </c>
      <c r="G12" s="25">
        <f t="shared" si="3"/>
        <v>2.7777777777777817</v>
      </c>
    </row>
    <row r="13" spans="2:10" x14ac:dyDescent="0.3">
      <c r="B13" s="25" t="s">
        <v>14</v>
      </c>
      <c r="C13" s="25">
        <v>25</v>
      </c>
      <c r="D13" s="25">
        <f t="shared" si="0"/>
        <v>20.333333333333332</v>
      </c>
      <c r="E13" s="25">
        <f t="shared" si="1"/>
        <v>4.6666666666666679</v>
      </c>
      <c r="F13" s="25">
        <f t="shared" si="2"/>
        <v>4.6666666666666679</v>
      </c>
      <c r="G13" s="25">
        <f t="shared" si="3"/>
        <v>21.777777777777789</v>
      </c>
    </row>
    <row r="14" spans="2:10" x14ac:dyDescent="0.3">
      <c r="B14" s="25" t="s">
        <v>15</v>
      </c>
      <c r="C14" s="25">
        <v>22</v>
      </c>
      <c r="D14" s="25">
        <f t="shared" si="0"/>
        <v>22.666666666666668</v>
      </c>
      <c r="E14" s="25">
        <f t="shared" si="1"/>
        <v>-0.66666666666666785</v>
      </c>
      <c r="F14" s="25">
        <f t="shared" si="2"/>
        <v>0.66666666666666785</v>
      </c>
      <c r="G14" s="25">
        <f t="shared" si="3"/>
        <v>0.44444444444444603</v>
      </c>
    </row>
    <row r="15" spans="2:10" x14ac:dyDescent="0.3">
      <c r="B15" s="25" t="s">
        <v>16</v>
      </c>
      <c r="C15" s="25">
        <v>24</v>
      </c>
      <c r="D15" s="25">
        <f t="shared" si="0"/>
        <v>22.333333333333332</v>
      </c>
      <c r="E15" s="25">
        <f t="shared" si="1"/>
        <v>1.6666666666666679</v>
      </c>
      <c r="F15" s="25">
        <f t="shared" si="2"/>
        <v>1.6666666666666679</v>
      </c>
      <c r="G15" s="25">
        <f t="shared" si="3"/>
        <v>2.7777777777777817</v>
      </c>
    </row>
    <row r="16" spans="2:10" x14ac:dyDescent="0.3">
      <c r="D16" s="6" t="s">
        <v>18</v>
      </c>
      <c r="E16" s="7">
        <f>SUM(E7:E15)</f>
        <v>7.3333333333333357</v>
      </c>
      <c r="F16" s="7">
        <f t="shared" ref="F16:G16" si="4">SUM(F7:F15)</f>
        <v>24.000000000000007</v>
      </c>
      <c r="G16" s="7">
        <f t="shared" si="4"/>
        <v>79.333333333333357</v>
      </c>
    </row>
    <row r="17" spans="4:7" x14ac:dyDescent="0.3">
      <c r="D17" s="8" t="s">
        <v>19</v>
      </c>
      <c r="E17" s="9">
        <f>AVERAGE(E7:E15)</f>
        <v>0.8148148148148151</v>
      </c>
      <c r="F17" s="9">
        <f t="shared" ref="F17:G17" si="5">AVERAGE(F7:F15)</f>
        <v>2.6666666666666674</v>
      </c>
      <c r="G17" s="9">
        <f t="shared" si="5"/>
        <v>8.8148148148148167</v>
      </c>
    </row>
    <row r="18" spans="4:7" x14ac:dyDescent="0.3">
      <c r="D18" s="10"/>
      <c r="E18" s="10" t="s">
        <v>20</v>
      </c>
      <c r="F18" s="10" t="s">
        <v>21</v>
      </c>
      <c r="G18" s="10" t="s">
        <v>22</v>
      </c>
    </row>
    <row r="19" spans="4:7" x14ac:dyDescent="0.3">
      <c r="D19" s="15"/>
      <c r="E19" s="16"/>
      <c r="F19" s="11" t="s">
        <v>23</v>
      </c>
      <c r="G19" s="11">
        <f>SQRT(G16/(COUNT(G7:G15)-2))</f>
        <v>3.3665016461206934</v>
      </c>
    </row>
  </sheetData>
  <mergeCells count="2">
    <mergeCell ref="C2:E2"/>
    <mergeCell ref="D19:E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6E7E6-2712-44B4-A220-E617144E9CEE}">
  <dimension ref="B2:G21"/>
  <sheetViews>
    <sheetView zoomScale="81" workbookViewId="0">
      <selection activeCell="G24" sqref="G24"/>
    </sheetView>
  </sheetViews>
  <sheetFormatPr defaultRowHeight="14.5" x14ac:dyDescent="0.35"/>
  <cols>
    <col min="1" max="1" width="8.7265625" style="1"/>
    <col min="2" max="2" width="14.81640625" style="1" customWidth="1"/>
    <col min="3" max="3" width="15.453125" style="1" customWidth="1"/>
    <col min="4" max="4" width="14.1796875" style="1" customWidth="1"/>
    <col min="5" max="5" width="21.54296875" style="1" customWidth="1"/>
    <col min="6" max="6" width="13.08984375" style="1" customWidth="1"/>
    <col min="7" max="7" width="21.26953125" style="1" customWidth="1"/>
    <col min="8" max="16384" width="8.7265625" style="1"/>
  </cols>
  <sheetData>
    <row r="2" spans="2:7" x14ac:dyDescent="0.35">
      <c r="B2" s="12"/>
      <c r="C2" s="14" t="s">
        <v>26</v>
      </c>
      <c r="D2" s="14"/>
      <c r="E2" s="14"/>
      <c r="F2" s="12"/>
      <c r="G2" s="12"/>
    </row>
    <row r="3" spans="2:7" x14ac:dyDescent="0.35">
      <c r="B3" s="13" t="s">
        <v>1</v>
      </c>
      <c r="C3" s="13" t="s">
        <v>24</v>
      </c>
      <c r="D3" s="13" t="s">
        <v>25</v>
      </c>
      <c r="E3" s="13" t="s">
        <v>3</v>
      </c>
      <c r="F3" s="13" t="s">
        <v>4</v>
      </c>
      <c r="G3" s="13" t="s">
        <v>17</v>
      </c>
    </row>
    <row r="4" spans="2:7" x14ac:dyDescent="0.35">
      <c r="B4" s="25" t="s">
        <v>5</v>
      </c>
      <c r="C4" s="25">
        <v>20</v>
      </c>
      <c r="D4" s="25"/>
      <c r="E4" s="25"/>
      <c r="F4" s="25"/>
      <c r="G4" s="25"/>
    </row>
    <row r="5" spans="2:7" x14ac:dyDescent="0.35">
      <c r="B5" s="25" t="s">
        <v>6</v>
      </c>
      <c r="C5" s="25">
        <v>21</v>
      </c>
      <c r="D5" s="25"/>
      <c r="E5" s="25"/>
      <c r="F5" s="25"/>
      <c r="G5" s="25"/>
    </row>
    <row r="6" spans="2:7" x14ac:dyDescent="0.35">
      <c r="B6" s="25" t="s">
        <v>7</v>
      </c>
      <c r="C6" s="25">
        <v>19</v>
      </c>
      <c r="D6" s="25"/>
      <c r="E6" s="25"/>
      <c r="F6" s="25"/>
      <c r="G6" s="25"/>
    </row>
    <row r="7" spans="2:7" x14ac:dyDescent="0.35">
      <c r="B7" s="25" t="s">
        <v>8</v>
      </c>
      <c r="C7" s="25">
        <v>17</v>
      </c>
      <c r="D7" s="25"/>
      <c r="E7" s="25"/>
      <c r="F7" s="25"/>
      <c r="G7" s="25"/>
    </row>
    <row r="8" spans="2:7" x14ac:dyDescent="0.35">
      <c r="B8" s="25" t="s">
        <v>9</v>
      </c>
      <c r="C8" s="25">
        <v>22</v>
      </c>
      <c r="D8" s="25"/>
      <c r="E8" s="25"/>
      <c r="F8" s="25"/>
      <c r="G8" s="25"/>
    </row>
    <row r="9" spans="2:7" x14ac:dyDescent="0.35">
      <c r="B9" s="25" t="s">
        <v>10</v>
      </c>
      <c r="C9" s="25">
        <v>24</v>
      </c>
      <c r="D9" s="25">
        <f>AVERAGE(C4:C8)</f>
        <v>19.8</v>
      </c>
      <c r="E9" s="25">
        <f>D9-C9</f>
        <v>-4.1999999999999993</v>
      </c>
      <c r="F9" s="25">
        <f>ABS(E9)</f>
        <v>4.1999999999999993</v>
      </c>
      <c r="G9" s="25">
        <f>E9^2</f>
        <v>17.639999999999993</v>
      </c>
    </row>
    <row r="10" spans="2:7" x14ac:dyDescent="0.35">
      <c r="B10" s="25" t="s">
        <v>11</v>
      </c>
      <c r="C10" s="25">
        <v>18</v>
      </c>
      <c r="D10" s="25">
        <f t="shared" ref="D10:D15" si="0">AVERAGE(C5:C9)</f>
        <v>20.6</v>
      </c>
      <c r="E10" s="25">
        <f t="shared" ref="E10:E15" si="1">D10-C10</f>
        <v>2.6000000000000014</v>
      </c>
      <c r="F10" s="25">
        <f t="shared" ref="F10:F15" si="2">ABS(E10)</f>
        <v>2.6000000000000014</v>
      </c>
      <c r="G10" s="25">
        <f t="shared" ref="G10:G15" si="3">E10^2</f>
        <v>6.7600000000000078</v>
      </c>
    </row>
    <row r="11" spans="2:7" x14ac:dyDescent="0.35">
      <c r="B11" s="25" t="s">
        <v>12</v>
      </c>
      <c r="C11" s="25">
        <v>23</v>
      </c>
      <c r="D11" s="25">
        <f t="shared" si="0"/>
        <v>20</v>
      </c>
      <c r="E11" s="25">
        <f t="shared" si="1"/>
        <v>-3</v>
      </c>
      <c r="F11" s="25">
        <f t="shared" si="2"/>
        <v>3</v>
      </c>
      <c r="G11" s="25">
        <f t="shared" si="3"/>
        <v>9</v>
      </c>
    </row>
    <row r="12" spans="2:7" x14ac:dyDescent="0.35">
      <c r="B12" s="25" t="s">
        <v>13</v>
      </c>
      <c r="C12" s="25">
        <v>20</v>
      </c>
      <c r="D12" s="25">
        <f t="shared" si="0"/>
        <v>20.8</v>
      </c>
      <c r="E12" s="25">
        <f t="shared" si="1"/>
        <v>0.80000000000000071</v>
      </c>
      <c r="F12" s="25">
        <f t="shared" si="2"/>
        <v>0.80000000000000071</v>
      </c>
      <c r="G12" s="25">
        <f t="shared" si="3"/>
        <v>0.64000000000000112</v>
      </c>
    </row>
    <row r="13" spans="2:7" x14ac:dyDescent="0.35">
      <c r="B13" s="25" t="s">
        <v>14</v>
      </c>
      <c r="C13" s="25">
        <v>25</v>
      </c>
      <c r="D13" s="25">
        <f t="shared" si="0"/>
        <v>21.4</v>
      </c>
      <c r="E13" s="25">
        <f t="shared" si="1"/>
        <v>-3.6000000000000014</v>
      </c>
      <c r="F13" s="25">
        <f t="shared" si="2"/>
        <v>3.6000000000000014</v>
      </c>
      <c r="G13" s="25">
        <f t="shared" si="3"/>
        <v>12.96000000000001</v>
      </c>
    </row>
    <row r="14" spans="2:7" x14ac:dyDescent="0.35">
      <c r="B14" s="25" t="s">
        <v>15</v>
      </c>
      <c r="C14" s="25">
        <v>22</v>
      </c>
      <c r="D14" s="25">
        <f t="shared" si="0"/>
        <v>22</v>
      </c>
      <c r="E14" s="25">
        <f t="shared" si="1"/>
        <v>0</v>
      </c>
      <c r="F14" s="25">
        <f t="shared" si="2"/>
        <v>0</v>
      </c>
      <c r="G14" s="25">
        <f t="shared" si="3"/>
        <v>0</v>
      </c>
    </row>
    <row r="15" spans="2:7" x14ac:dyDescent="0.35">
      <c r="B15" s="26" t="s">
        <v>16</v>
      </c>
      <c r="C15" s="26">
        <v>24</v>
      </c>
      <c r="D15" s="25">
        <f t="shared" si="0"/>
        <v>21.6</v>
      </c>
      <c r="E15" s="25">
        <f t="shared" si="1"/>
        <v>-2.3999999999999986</v>
      </c>
      <c r="F15" s="25">
        <f t="shared" si="2"/>
        <v>2.3999999999999986</v>
      </c>
      <c r="G15" s="25">
        <f t="shared" si="3"/>
        <v>5.7599999999999936</v>
      </c>
    </row>
    <row r="16" spans="2:7" x14ac:dyDescent="0.35">
      <c r="B16" s="17"/>
      <c r="C16" s="17"/>
      <c r="D16" s="20" t="s">
        <v>18</v>
      </c>
      <c r="E16" s="20">
        <f>SUM(E9:E15)</f>
        <v>-9.7999999999999972</v>
      </c>
      <c r="F16" s="20">
        <f t="shared" ref="F16:G16" si="4">SUM(F9:F15)</f>
        <v>16.600000000000001</v>
      </c>
      <c r="G16" s="20">
        <f t="shared" si="4"/>
        <v>52.760000000000005</v>
      </c>
    </row>
    <row r="17" spans="2:7" x14ac:dyDescent="0.35">
      <c r="B17" s="17"/>
      <c r="C17" s="17"/>
      <c r="D17" s="5" t="s">
        <v>19</v>
      </c>
      <c r="E17" s="5">
        <f>AVERAGE(E9:E15)</f>
        <v>-1.3999999999999997</v>
      </c>
      <c r="F17" s="5">
        <f t="shared" ref="F17:G17" si="5">AVERAGE(F9:F15)</f>
        <v>2.3714285714285714</v>
      </c>
      <c r="G17" s="5">
        <f t="shared" si="5"/>
        <v>7.5371428571428583</v>
      </c>
    </row>
    <row r="18" spans="2:7" x14ac:dyDescent="0.35">
      <c r="B18" s="17"/>
      <c r="C18" s="17"/>
      <c r="D18" s="14"/>
      <c r="E18" s="21" t="s">
        <v>20</v>
      </c>
      <c r="F18" s="21" t="s">
        <v>21</v>
      </c>
      <c r="G18" s="21" t="s">
        <v>22</v>
      </c>
    </row>
    <row r="19" spans="2:7" x14ac:dyDescent="0.35">
      <c r="B19" s="17"/>
      <c r="C19" s="17"/>
      <c r="D19" s="14"/>
      <c r="E19" s="21"/>
      <c r="F19" s="21" t="s">
        <v>23</v>
      </c>
      <c r="G19" s="21">
        <f>SQRT(G16/(COUNT(G9:G15)-2))</f>
        <v>3.2483842137284196</v>
      </c>
    </row>
    <row r="21" spans="2:7" x14ac:dyDescent="0.35">
      <c r="B21" s="3" t="s">
        <v>49</v>
      </c>
    </row>
  </sheetData>
  <mergeCells count="3">
    <mergeCell ref="C2:E2"/>
    <mergeCell ref="B16:C19"/>
    <mergeCell ref="D18:D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53811-9D81-478F-838F-7BB5B789A972}">
  <dimension ref="B2:K22"/>
  <sheetViews>
    <sheetView tabSelected="1" workbookViewId="0">
      <selection activeCell="I21" sqref="I21"/>
    </sheetView>
  </sheetViews>
  <sheetFormatPr defaultRowHeight="14.5" x14ac:dyDescent="0.35"/>
  <cols>
    <col min="5" max="5" width="18" customWidth="1"/>
    <col min="6" max="6" width="14.1796875" customWidth="1"/>
    <col min="7" max="7" width="16.7265625" customWidth="1"/>
    <col min="8" max="8" width="15.36328125" customWidth="1"/>
  </cols>
  <sheetData>
    <row r="2" spans="2:11" x14ac:dyDescent="0.35">
      <c r="E2" s="3" t="s">
        <v>50</v>
      </c>
    </row>
    <row r="3" spans="2:11" x14ac:dyDescent="0.35">
      <c r="B3" s="13" t="s">
        <v>27</v>
      </c>
      <c r="C3" s="13" t="s">
        <v>28</v>
      </c>
      <c r="D3" s="13" t="s">
        <v>29</v>
      </c>
      <c r="E3" s="13" t="s">
        <v>40</v>
      </c>
      <c r="F3" s="13" t="s">
        <v>41</v>
      </c>
      <c r="G3" s="13" t="s">
        <v>42</v>
      </c>
      <c r="H3" s="13" t="s">
        <v>43</v>
      </c>
      <c r="J3" s="19" t="s">
        <v>44</v>
      </c>
      <c r="K3" s="19" t="s">
        <v>45</v>
      </c>
    </row>
    <row r="4" spans="2:11" x14ac:dyDescent="0.35">
      <c r="B4" s="25"/>
      <c r="C4" s="25"/>
      <c r="D4" s="25"/>
      <c r="E4" s="25">
        <f>AVERAGE(C5:C16)</f>
        <v>360.66666666666669</v>
      </c>
      <c r="F4" s="25"/>
      <c r="G4" s="25"/>
      <c r="H4" s="25"/>
      <c r="J4" s="18">
        <v>0.05</v>
      </c>
      <c r="K4" s="18">
        <v>0.95</v>
      </c>
    </row>
    <row r="5" spans="2:11" x14ac:dyDescent="0.35">
      <c r="B5" s="25" t="s">
        <v>30</v>
      </c>
      <c r="C5" s="25">
        <v>362</v>
      </c>
      <c r="D5" s="25">
        <v>276</v>
      </c>
      <c r="E5" s="25">
        <f>(J4*C5)+(K4*E4)</f>
        <v>360.73333333333335</v>
      </c>
      <c r="F5" s="25">
        <f>C5-E5</f>
        <v>1.2666666666666515</v>
      </c>
      <c r="G5" s="25">
        <f>ABS(F5)</f>
        <v>1.2666666666666515</v>
      </c>
      <c r="H5" s="25">
        <f>F5^2</f>
        <v>1.6044444444444061</v>
      </c>
      <c r="J5" s="18">
        <v>0.05</v>
      </c>
      <c r="K5" s="18">
        <v>0.95</v>
      </c>
    </row>
    <row r="6" spans="2:11" x14ac:dyDescent="0.35">
      <c r="B6" s="25" t="s">
        <v>31</v>
      </c>
      <c r="C6" s="25">
        <v>381</v>
      </c>
      <c r="D6" s="25">
        <v>334</v>
      </c>
      <c r="E6" s="25">
        <f t="shared" ref="E6:E16" si="0">(J5*C6)+(K5*E5)</f>
        <v>361.74666666666667</v>
      </c>
      <c r="F6" s="25">
        <f t="shared" ref="F6:F16" si="1">C6-E6</f>
        <v>19.25333333333333</v>
      </c>
      <c r="G6" s="25">
        <f t="shared" ref="G6:G17" si="2">ABS(F6)</f>
        <v>19.25333333333333</v>
      </c>
      <c r="H6" s="25">
        <f t="shared" ref="H6:H17" si="3">F6^2</f>
        <v>370.69084444444434</v>
      </c>
      <c r="J6" s="18">
        <v>0.05</v>
      </c>
      <c r="K6" s="18">
        <v>0.95</v>
      </c>
    </row>
    <row r="7" spans="2:11" x14ac:dyDescent="0.35">
      <c r="B7" s="25" t="s">
        <v>7</v>
      </c>
      <c r="C7" s="25">
        <v>317</v>
      </c>
      <c r="D7" s="25">
        <v>394</v>
      </c>
      <c r="E7" s="25">
        <f t="shared" si="0"/>
        <v>359.50933333333336</v>
      </c>
      <c r="F7" s="25">
        <f t="shared" si="1"/>
        <v>-42.509333333333359</v>
      </c>
      <c r="G7" s="25">
        <f t="shared" si="2"/>
        <v>42.509333333333359</v>
      </c>
      <c r="H7" s="25">
        <f t="shared" si="3"/>
        <v>1807.0434204444466</v>
      </c>
      <c r="J7" s="18">
        <v>0.05</v>
      </c>
      <c r="K7" s="18">
        <v>0.95</v>
      </c>
    </row>
    <row r="8" spans="2:11" x14ac:dyDescent="0.35">
      <c r="B8" s="25" t="s">
        <v>32</v>
      </c>
      <c r="C8" s="25">
        <v>297</v>
      </c>
      <c r="D8" s="25">
        <v>334</v>
      </c>
      <c r="E8" s="25">
        <f t="shared" si="0"/>
        <v>356.38386666666668</v>
      </c>
      <c r="F8" s="25">
        <f t="shared" si="1"/>
        <v>-59.383866666666677</v>
      </c>
      <c r="G8" s="25">
        <f t="shared" si="2"/>
        <v>59.383866666666677</v>
      </c>
      <c r="H8" s="25">
        <f t="shared" si="3"/>
        <v>3526.4436202844458</v>
      </c>
      <c r="J8" s="18">
        <v>0.05</v>
      </c>
      <c r="K8" s="18">
        <v>0.95</v>
      </c>
    </row>
    <row r="9" spans="2:11" x14ac:dyDescent="0.35">
      <c r="B9" s="25" t="s">
        <v>9</v>
      </c>
      <c r="C9" s="25">
        <v>399</v>
      </c>
      <c r="D9" s="25">
        <v>384</v>
      </c>
      <c r="E9" s="25">
        <f t="shared" si="0"/>
        <v>358.51467333333329</v>
      </c>
      <c r="F9" s="25">
        <f t="shared" si="1"/>
        <v>40.485326666666708</v>
      </c>
      <c r="G9" s="25">
        <f t="shared" si="2"/>
        <v>40.485326666666708</v>
      </c>
      <c r="H9" s="25">
        <f t="shared" si="3"/>
        <v>1639.0616753067145</v>
      </c>
      <c r="J9" s="18">
        <v>0.05</v>
      </c>
      <c r="K9" s="18">
        <v>0.95</v>
      </c>
    </row>
    <row r="10" spans="2:11" x14ac:dyDescent="0.35">
      <c r="B10" s="25" t="s">
        <v>33</v>
      </c>
      <c r="C10" s="25">
        <v>402</v>
      </c>
      <c r="D10" s="25">
        <v>314</v>
      </c>
      <c r="E10" s="25">
        <f t="shared" si="0"/>
        <v>360.68893966666661</v>
      </c>
      <c r="F10" s="25">
        <f t="shared" si="1"/>
        <v>41.311060333333387</v>
      </c>
      <c r="G10" s="25">
        <f t="shared" si="2"/>
        <v>41.311060333333387</v>
      </c>
      <c r="H10" s="25">
        <f t="shared" si="3"/>
        <v>1706.6037058643112</v>
      </c>
      <c r="J10" s="18">
        <v>0.05</v>
      </c>
      <c r="K10" s="18">
        <v>0.95</v>
      </c>
    </row>
    <row r="11" spans="2:11" x14ac:dyDescent="0.35">
      <c r="B11" s="25" t="s">
        <v>34</v>
      </c>
      <c r="C11" s="25">
        <v>375</v>
      </c>
      <c r="D11" s="25">
        <v>344</v>
      </c>
      <c r="E11" s="25">
        <f t="shared" si="0"/>
        <v>361.40449268333327</v>
      </c>
      <c r="F11" s="25">
        <f t="shared" si="1"/>
        <v>13.595507316666726</v>
      </c>
      <c r="G11" s="25">
        <f t="shared" si="2"/>
        <v>13.595507316666726</v>
      </c>
      <c r="H11" s="25">
        <f t="shared" si="3"/>
        <v>184.83781919753849</v>
      </c>
      <c r="J11" s="18">
        <v>0.05</v>
      </c>
      <c r="K11" s="18">
        <v>0.95</v>
      </c>
    </row>
    <row r="12" spans="2:11" x14ac:dyDescent="0.35">
      <c r="B12" s="25" t="s">
        <v>35</v>
      </c>
      <c r="C12" s="25">
        <v>349</v>
      </c>
      <c r="D12" s="25">
        <v>337</v>
      </c>
      <c r="E12" s="25">
        <f t="shared" si="0"/>
        <v>360.7842680491666</v>
      </c>
      <c r="F12" s="25">
        <f t="shared" si="1"/>
        <v>-11.784268049166599</v>
      </c>
      <c r="G12" s="25">
        <f t="shared" si="2"/>
        <v>11.784268049166599</v>
      </c>
      <c r="H12" s="25">
        <f t="shared" si="3"/>
        <v>138.86897345460875</v>
      </c>
      <c r="J12" s="18">
        <v>0.05</v>
      </c>
      <c r="K12" s="18">
        <v>0.95</v>
      </c>
    </row>
    <row r="13" spans="2:11" x14ac:dyDescent="0.35">
      <c r="B13" s="25" t="s">
        <v>36</v>
      </c>
      <c r="C13" s="25">
        <v>386</v>
      </c>
      <c r="D13" s="25">
        <v>345</v>
      </c>
      <c r="E13" s="25">
        <f t="shared" si="0"/>
        <v>362.04505464670825</v>
      </c>
      <c r="F13" s="25">
        <f t="shared" si="1"/>
        <v>23.954945353291748</v>
      </c>
      <c r="G13" s="25">
        <f t="shared" si="2"/>
        <v>23.954945353291748</v>
      </c>
      <c r="H13" s="25">
        <f t="shared" si="3"/>
        <v>573.83940687919392</v>
      </c>
      <c r="J13" s="18">
        <v>0.05</v>
      </c>
      <c r="K13" s="18">
        <v>0.95</v>
      </c>
    </row>
    <row r="14" spans="2:11" x14ac:dyDescent="0.35">
      <c r="B14" s="25" t="s">
        <v>37</v>
      </c>
      <c r="C14" s="25">
        <v>328</v>
      </c>
      <c r="D14" s="25">
        <v>362</v>
      </c>
      <c r="E14" s="25">
        <f t="shared" si="0"/>
        <v>360.34280191437279</v>
      </c>
      <c r="F14" s="25">
        <f t="shared" si="1"/>
        <v>-32.342801914372785</v>
      </c>
      <c r="G14" s="25">
        <f t="shared" si="2"/>
        <v>32.342801914372785</v>
      </c>
      <c r="H14" s="25">
        <f t="shared" si="3"/>
        <v>1046.0568356723559</v>
      </c>
      <c r="J14" s="18">
        <v>0.05</v>
      </c>
      <c r="K14" s="18">
        <v>0.95</v>
      </c>
    </row>
    <row r="15" spans="2:11" x14ac:dyDescent="0.35">
      <c r="B15" s="25" t="s">
        <v>38</v>
      </c>
      <c r="C15" s="25">
        <v>389</v>
      </c>
      <c r="D15" s="25">
        <v>314</v>
      </c>
      <c r="E15" s="25">
        <f t="shared" si="0"/>
        <v>361.7756618186541</v>
      </c>
      <c r="F15" s="25">
        <f t="shared" si="1"/>
        <v>27.2243381813459</v>
      </c>
      <c r="G15" s="25">
        <f t="shared" si="2"/>
        <v>27.2243381813459</v>
      </c>
      <c r="H15" s="25">
        <f t="shared" si="3"/>
        <v>741.16458941228814</v>
      </c>
      <c r="J15" s="18">
        <v>0.05</v>
      </c>
      <c r="K15" s="18">
        <v>0.95</v>
      </c>
    </row>
    <row r="16" spans="2:11" x14ac:dyDescent="0.35">
      <c r="B16" s="25" t="s">
        <v>39</v>
      </c>
      <c r="C16" s="25">
        <v>343</v>
      </c>
      <c r="D16" s="25">
        <v>365</v>
      </c>
      <c r="E16" s="25">
        <f t="shared" si="0"/>
        <v>360.83687872772134</v>
      </c>
      <c r="F16" s="25">
        <f t="shared" si="1"/>
        <v>-17.836878727721341</v>
      </c>
      <c r="G16" s="25">
        <f t="shared" si="2"/>
        <v>17.836878727721341</v>
      </c>
      <c r="H16" s="25">
        <f t="shared" si="3"/>
        <v>318.1542427474381</v>
      </c>
      <c r="J16" s="18">
        <v>0.05</v>
      </c>
      <c r="K16" s="18">
        <v>0.95</v>
      </c>
    </row>
    <row r="17" spans="2:8" x14ac:dyDescent="0.35">
      <c r="B17" s="23" t="s">
        <v>18</v>
      </c>
      <c r="C17" s="23"/>
      <c r="D17" s="23"/>
      <c r="E17" s="23"/>
      <c r="F17" s="24">
        <f>SUM(F5:F16)</f>
        <v>3.2340291600436899</v>
      </c>
      <c r="G17" s="24">
        <f>SUM(G5:G16)</f>
        <v>330.94832654256521</v>
      </c>
      <c r="H17" s="24">
        <f>SUM(H5:H16)</f>
        <v>12054.369578152229</v>
      </c>
    </row>
    <row r="18" spans="2:8" x14ac:dyDescent="0.35">
      <c r="B18" s="12"/>
      <c r="C18" s="12"/>
      <c r="D18" s="12"/>
      <c r="E18" s="20" t="s">
        <v>46</v>
      </c>
      <c r="F18" s="22">
        <f>G17/121</f>
        <v>2.7351101367154151</v>
      </c>
      <c r="G18" s="12"/>
      <c r="H18" s="12"/>
    </row>
    <row r="19" spans="2:8" x14ac:dyDescent="0.35">
      <c r="B19" s="12"/>
      <c r="C19" s="12"/>
      <c r="D19" s="12"/>
      <c r="E19" s="20" t="s">
        <v>22</v>
      </c>
      <c r="F19" s="22">
        <f>H17/12</f>
        <v>1004.5307981793525</v>
      </c>
      <c r="G19" s="12"/>
      <c r="H19" s="12"/>
    </row>
    <row r="20" spans="2:8" x14ac:dyDescent="0.35">
      <c r="B20" s="12"/>
      <c r="C20" s="12"/>
      <c r="D20" s="12"/>
      <c r="E20" s="20" t="s">
        <v>47</v>
      </c>
      <c r="F20" s="22">
        <f>H17</f>
        <v>12054.369578152229</v>
      </c>
      <c r="G20" s="12"/>
      <c r="H20" s="12"/>
    </row>
    <row r="22" spans="2:8" x14ac:dyDescent="0.35">
      <c r="C22" s="14" t="s">
        <v>49</v>
      </c>
      <c r="D22" s="14"/>
    </row>
  </sheetData>
  <mergeCells count="2">
    <mergeCell ref="B17:E17"/>
    <mergeCell ref="C22:D2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3 BULAN</vt:lpstr>
      <vt:lpstr>5 BULAN</vt:lpstr>
      <vt:lpstr>COD CATCH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Fitri Fatimah</dc:creator>
  <cp:lastModifiedBy>Fitri Fatimah</cp:lastModifiedBy>
  <dcterms:created xsi:type="dcterms:W3CDTF">2025-04-22T12:17:37Z</dcterms:created>
  <dcterms:modified xsi:type="dcterms:W3CDTF">2025-04-23T08:40:13Z</dcterms:modified>
</cp:coreProperties>
</file>