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20" windowHeight="12030"/>
  </bookViews>
  <sheets>
    <sheet name="5月详细" sheetId="1" r:id="rId1"/>
    <sheet name="6月详细" sheetId="4" r:id="rId2"/>
    <sheet name="7月详细" sheetId="5" r:id="rId3"/>
    <sheet name="8月详细" sheetId="6" r:id="rId4"/>
    <sheet name="9月详细" sheetId="7" r:id="rId5"/>
    <sheet name="10月详细" sheetId="8" r:id="rId6"/>
    <sheet name="11月详细" sheetId="9" r:id="rId7"/>
    <sheet name="12月详细" sheetId="10" r:id="rId8"/>
    <sheet name="计划表" sheetId="3" r:id="rId9"/>
    <sheet name="月度表（不用填）" sheetId="2" r:id="rId10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3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2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3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3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2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3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2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  <comment ref="W33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W1" authorId="0">
      <text>
        <r>
          <rPr>
            <b/>
            <sz val="9"/>
            <rFont val="宋体"/>
            <charset val="134"/>
          </rPr>
          <t xml:space="preserve">补流量
补收藏 加购
</t>
        </r>
      </text>
    </comment>
  </commentList>
</comments>
</file>

<file path=xl/sharedStrings.xml><?xml version="1.0" encoding="utf-8"?>
<sst xmlns="http://schemas.openxmlformats.org/spreadsheetml/2006/main" count="51">
  <si>
    <t>日期</t>
  </si>
  <si>
    <t>访客</t>
  </si>
  <si>
    <t>成交人数</t>
  </si>
  <si>
    <t>转化率</t>
  </si>
  <si>
    <t>客单价</t>
  </si>
  <si>
    <t>销售额</t>
  </si>
  <si>
    <t>退货金额</t>
  </si>
  <si>
    <t>退单量</t>
  </si>
  <si>
    <t>退货率</t>
  </si>
  <si>
    <t>补单金额</t>
  </si>
  <si>
    <t>补单数</t>
  </si>
  <si>
    <t>补单佣金</t>
  </si>
  <si>
    <t>实际售额</t>
  </si>
  <si>
    <t>总开支</t>
  </si>
  <si>
    <t>开支比例</t>
  </si>
  <si>
    <t>京准通</t>
  </si>
  <si>
    <t>其他</t>
  </si>
  <si>
    <t>京挑客</t>
  </si>
  <si>
    <t>运费</t>
  </si>
  <si>
    <t>包装等</t>
  </si>
  <si>
    <t>服务费</t>
  </si>
  <si>
    <t>返现</t>
  </si>
  <si>
    <t>其它</t>
  </si>
  <si>
    <t>备注</t>
  </si>
  <si>
    <t>工资</t>
  </si>
  <si>
    <t>租金</t>
  </si>
  <si>
    <t>成本</t>
  </si>
  <si>
    <t>合计</t>
  </si>
  <si>
    <t>淘宝客</t>
  </si>
  <si>
    <t>直通车</t>
  </si>
  <si>
    <t>钻展</t>
  </si>
  <si>
    <t>亿博京东</t>
  </si>
  <si>
    <t>月份</t>
  </si>
  <si>
    <t>销售目标</t>
  </si>
  <si>
    <t>实际销售额</t>
  </si>
  <si>
    <t>完成率</t>
  </si>
  <si>
    <t>推广预算</t>
  </si>
  <si>
    <t>实际推广费用</t>
  </si>
  <si>
    <t>超支情况</t>
  </si>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</sst>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7" formatCode="&quot;￥&quot;#,##0.00;&quot;￥&quot;\-#,##0.00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color theme="1" tint="0.25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24" fillId="15" borderId="17" applyNumberFormat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1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10" fontId="0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58" fontId="0" fillId="2" borderId="2" xfId="0" applyNumberForma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7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7" fontId="6" fillId="0" borderId="7" xfId="0" applyNumberFormat="1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58" fontId="0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0" fontId="7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0" fontId="7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0" fontId="7" fillId="3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10" fontId="7" fillId="6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2" borderId="10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58" fontId="0" fillId="2" borderId="4" xfId="0" applyNumberFormat="1" applyFill="1" applyBorder="1" applyAlignment="1">
      <alignment horizontal="center" vertical="center"/>
    </xf>
    <xf numFmtId="58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0" fontId="0" fillId="3" borderId="9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10" fontId="0" fillId="6" borderId="9" xfId="0" applyNumberFormat="1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0" fontId="0" fillId="3" borderId="7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10" fontId="0" fillId="6" borderId="7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tabSelected="1" workbookViewId="0">
      <pane xSplit="1" ySplit="1" topLeftCell="B14" activePane="bottomRight" state="frozen"/>
      <selection/>
      <selection pane="topRight"/>
      <selection pane="bottomLeft"/>
      <selection pane="bottomRight" activeCell="R17" sqref="R17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37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43221</v>
      </c>
      <c r="B2" s="71">
        <v>1357</v>
      </c>
      <c r="C2" s="71">
        <v>15</v>
      </c>
      <c r="D2" s="30">
        <f t="shared" ref="D2:D26" si="0">C2/B2</f>
        <v>0.0110537951363301</v>
      </c>
      <c r="E2" s="4">
        <f t="shared" ref="E2:E26" si="1">F2/C2</f>
        <v>292.133333333333</v>
      </c>
      <c r="F2" s="71">
        <v>4382</v>
      </c>
      <c r="G2" s="7">
        <v>0</v>
      </c>
      <c r="H2" s="7">
        <v>0</v>
      </c>
      <c r="I2" s="8">
        <f t="shared" ref="I2:I26" si="2">G2/F2</f>
        <v>0</v>
      </c>
      <c r="J2" s="9">
        <v>0</v>
      </c>
      <c r="K2" s="9">
        <v>0</v>
      </c>
      <c r="L2" s="9">
        <v>0</v>
      </c>
      <c r="M2" s="10">
        <f t="shared" ref="M2:M26" si="3">F2-G2-J2</f>
        <v>4382</v>
      </c>
      <c r="N2" s="11">
        <f t="shared" ref="N2:N26" si="4">L2+P2+Q2+R2+S2+T2+U2+V2+W2</f>
        <v>1100.904</v>
      </c>
      <c r="O2" s="12">
        <f t="shared" ref="O2:O26" si="5">N2/M2</f>
        <v>0.251233226837061</v>
      </c>
      <c r="P2" s="13">
        <v>321.53</v>
      </c>
      <c r="Q2" s="13">
        <v>0</v>
      </c>
      <c r="R2" s="13">
        <v>0</v>
      </c>
      <c r="S2" s="11">
        <f t="shared" ref="S2:S26" si="6">C2*6</f>
        <v>90</v>
      </c>
      <c r="T2" s="11">
        <f t="shared" ref="T2:T26" si="7">(C2-K2)*14.7</f>
        <v>220.5</v>
      </c>
      <c r="U2" s="11">
        <f t="shared" ref="U2:U26" si="8">F2*0.107</f>
        <v>468.874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43222</v>
      </c>
      <c r="B3" s="71">
        <v>1637</v>
      </c>
      <c r="C3" s="71">
        <v>18</v>
      </c>
      <c r="D3" s="30">
        <f t="shared" si="0"/>
        <v>0.0109957238851558</v>
      </c>
      <c r="E3" s="4">
        <f t="shared" si="1"/>
        <v>271.777777777778</v>
      </c>
      <c r="F3" s="71">
        <v>4892</v>
      </c>
      <c r="G3" s="7">
        <v>477.87</v>
      </c>
      <c r="H3" s="7">
        <v>2</v>
      </c>
      <c r="I3" s="8">
        <f t="shared" si="2"/>
        <v>0.0976839738348324</v>
      </c>
      <c r="J3" s="9">
        <v>1677.6</v>
      </c>
      <c r="K3" s="9">
        <v>6</v>
      </c>
      <c r="L3" s="9">
        <v>42</v>
      </c>
      <c r="M3" s="10">
        <f t="shared" si="3"/>
        <v>2736.53</v>
      </c>
      <c r="N3" s="11">
        <f t="shared" si="4"/>
        <v>1249.194</v>
      </c>
      <c r="O3" s="12">
        <f t="shared" si="5"/>
        <v>0.456488326457229</v>
      </c>
      <c r="P3" s="13">
        <v>399.35</v>
      </c>
      <c r="Q3" s="13">
        <v>0</v>
      </c>
      <c r="R3" s="13">
        <v>0</v>
      </c>
      <c r="S3" s="11">
        <f t="shared" si="6"/>
        <v>108</v>
      </c>
      <c r="T3" s="11">
        <f t="shared" si="7"/>
        <v>176.4</v>
      </c>
      <c r="U3" s="11">
        <f t="shared" si="8"/>
        <v>523.444</v>
      </c>
      <c r="V3" s="14"/>
      <c r="W3" s="14"/>
      <c r="X3" s="14"/>
      <c r="Y3" s="9"/>
      <c r="Z3" s="9"/>
      <c r="AA3" s="9"/>
    </row>
    <row r="4" s="2" customFormat="1" customHeight="1" spans="1:27">
      <c r="A4" s="29">
        <v>43223</v>
      </c>
      <c r="B4" s="71">
        <v>1439</v>
      </c>
      <c r="C4" s="71">
        <v>19</v>
      </c>
      <c r="D4" s="30">
        <f t="shared" si="0"/>
        <v>0.0132036136205698</v>
      </c>
      <c r="E4" s="4">
        <f t="shared" si="1"/>
        <v>259.052631578947</v>
      </c>
      <c r="F4" s="71">
        <v>4922</v>
      </c>
      <c r="G4" s="7">
        <v>0</v>
      </c>
      <c r="H4" s="7">
        <v>0</v>
      </c>
      <c r="I4" s="8">
        <f t="shared" si="2"/>
        <v>0</v>
      </c>
      <c r="J4" s="9">
        <v>2826</v>
      </c>
      <c r="K4" s="9">
        <v>8</v>
      </c>
      <c r="L4" s="9">
        <v>56</v>
      </c>
      <c r="M4" s="10">
        <f t="shared" si="3"/>
        <v>2096</v>
      </c>
      <c r="N4" s="11">
        <f t="shared" si="4"/>
        <v>1186.444</v>
      </c>
      <c r="O4" s="12">
        <f t="shared" si="5"/>
        <v>0.566051526717557</v>
      </c>
      <c r="P4" s="13">
        <v>328.09</v>
      </c>
      <c r="Q4" s="13">
        <v>0</v>
      </c>
      <c r="R4" s="13">
        <v>0</v>
      </c>
      <c r="S4" s="11">
        <f t="shared" si="6"/>
        <v>114</v>
      </c>
      <c r="T4" s="11">
        <f t="shared" si="7"/>
        <v>161.7</v>
      </c>
      <c r="U4" s="11">
        <f t="shared" si="8"/>
        <v>526.654</v>
      </c>
      <c r="V4" s="14"/>
      <c r="W4" s="14"/>
      <c r="X4" s="14"/>
      <c r="Y4" s="9"/>
      <c r="Z4" s="9"/>
      <c r="AA4" s="9"/>
    </row>
    <row r="5" s="2" customFormat="1" customHeight="1" spans="1:27">
      <c r="A5" s="29">
        <v>43224</v>
      </c>
      <c r="B5" s="4">
        <v>1531</v>
      </c>
      <c r="C5" s="4">
        <v>13</v>
      </c>
      <c r="D5" s="30">
        <f t="shared" si="0"/>
        <v>0.0084911822338341</v>
      </c>
      <c r="E5" s="4">
        <f t="shared" si="1"/>
        <v>276.692307692308</v>
      </c>
      <c r="F5" s="4">
        <v>3597</v>
      </c>
      <c r="G5" s="7">
        <v>0</v>
      </c>
      <c r="H5" s="7">
        <v>0</v>
      </c>
      <c r="I5" s="8">
        <f t="shared" si="2"/>
        <v>0</v>
      </c>
      <c r="J5" s="9">
        <v>1440.5</v>
      </c>
      <c r="K5" s="9">
        <v>5</v>
      </c>
      <c r="L5" s="9">
        <v>35</v>
      </c>
      <c r="M5" s="10">
        <f t="shared" si="3"/>
        <v>2156.5</v>
      </c>
      <c r="N5" s="11">
        <f t="shared" si="4"/>
        <v>1114.049</v>
      </c>
      <c r="O5" s="12">
        <f t="shared" si="5"/>
        <v>0.516600510085787</v>
      </c>
      <c r="P5" s="13">
        <v>498.57</v>
      </c>
      <c r="Q5" s="13">
        <v>0</v>
      </c>
      <c r="R5" s="13">
        <v>0</v>
      </c>
      <c r="S5" s="11">
        <f t="shared" si="6"/>
        <v>78</v>
      </c>
      <c r="T5" s="11">
        <f t="shared" si="7"/>
        <v>117.6</v>
      </c>
      <c r="U5" s="11">
        <f t="shared" si="8"/>
        <v>384.879</v>
      </c>
      <c r="V5" s="14"/>
      <c r="W5" s="14"/>
      <c r="X5" s="14"/>
      <c r="Y5" s="9"/>
      <c r="Z5" s="9"/>
      <c r="AA5" s="9"/>
    </row>
    <row r="6" s="90" customFormat="1" customHeight="1" spans="1:27">
      <c r="A6" s="92">
        <v>43225</v>
      </c>
      <c r="B6" s="93">
        <v>1702</v>
      </c>
      <c r="C6" s="93">
        <v>11</v>
      </c>
      <c r="D6" s="94">
        <f t="shared" si="0"/>
        <v>0.00646298472385429</v>
      </c>
      <c r="E6" s="93">
        <f t="shared" si="1"/>
        <v>276.636363636364</v>
      </c>
      <c r="F6" s="93">
        <v>3043</v>
      </c>
      <c r="G6" s="95">
        <v>0</v>
      </c>
      <c r="H6" s="95">
        <v>0</v>
      </c>
      <c r="I6" s="101">
        <f t="shared" si="2"/>
        <v>0</v>
      </c>
      <c r="J6" s="102">
        <v>1729.6</v>
      </c>
      <c r="K6" s="102">
        <v>6</v>
      </c>
      <c r="L6" s="102">
        <v>42</v>
      </c>
      <c r="M6" s="103">
        <f t="shared" si="3"/>
        <v>1313.4</v>
      </c>
      <c r="N6" s="104">
        <f t="shared" si="4"/>
        <v>1283.981</v>
      </c>
      <c r="O6" s="105">
        <f t="shared" si="5"/>
        <v>0.977600883203898</v>
      </c>
      <c r="P6" s="106">
        <v>776.88</v>
      </c>
      <c r="Q6" s="106">
        <v>0</v>
      </c>
      <c r="R6" s="106">
        <v>0</v>
      </c>
      <c r="S6" s="104">
        <f t="shared" si="6"/>
        <v>66</v>
      </c>
      <c r="T6" s="104">
        <f t="shared" si="7"/>
        <v>73.5</v>
      </c>
      <c r="U6" s="104">
        <f t="shared" si="8"/>
        <v>325.601</v>
      </c>
      <c r="V6" s="113"/>
      <c r="W6" s="113"/>
      <c r="X6" s="113"/>
      <c r="Y6" s="102"/>
      <c r="Z6" s="102"/>
      <c r="AA6" s="102"/>
    </row>
    <row r="7" s="2" customFormat="1" customHeight="1" spans="1:27">
      <c r="A7" s="96">
        <v>43226</v>
      </c>
      <c r="B7" s="4">
        <v>1470</v>
      </c>
      <c r="C7" s="4">
        <v>10</v>
      </c>
      <c r="D7" s="30">
        <f t="shared" si="0"/>
        <v>0.00680272108843537</v>
      </c>
      <c r="E7" s="4">
        <f t="shared" si="1"/>
        <v>271.9</v>
      </c>
      <c r="F7" s="4">
        <v>2719</v>
      </c>
      <c r="G7" s="7">
        <v>0</v>
      </c>
      <c r="H7" s="7">
        <v>0</v>
      </c>
      <c r="I7" s="8">
        <f t="shared" si="2"/>
        <v>0</v>
      </c>
      <c r="J7" s="9">
        <v>0</v>
      </c>
      <c r="K7" s="9">
        <v>0</v>
      </c>
      <c r="L7" s="9">
        <v>0</v>
      </c>
      <c r="M7" s="10">
        <f t="shared" si="3"/>
        <v>2719</v>
      </c>
      <c r="N7" s="11">
        <f t="shared" si="4"/>
        <v>1160.583</v>
      </c>
      <c r="O7" s="12">
        <f t="shared" si="5"/>
        <v>0.426841853622655</v>
      </c>
      <c r="P7" s="13">
        <v>662.65</v>
      </c>
      <c r="Q7" s="13">
        <v>0</v>
      </c>
      <c r="R7" s="13">
        <v>0</v>
      </c>
      <c r="S7" s="11">
        <f t="shared" si="6"/>
        <v>60</v>
      </c>
      <c r="T7" s="11">
        <f t="shared" si="7"/>
        <v>147</v>
      </c>
      <c r="U7" s="11">
        <f t="shared" si="8"/>
        <v>290.933</v>
      </c>
      <c r="V7" s="14"/>
      <c r="W7" s="14"/>
      <c r="X7" s="14"/>
      <c r="Y7" s="9"/>
      <c r="Z7" s="9"/>
      <c r="AA7" s="9"/>
    </row>
    <row r="8" s="2" customFormat="1" customHeight="1" spans="1:27">
      <c r="A8" s="96">
        <v>43227</v>
      </c>
      <c r="B8" s="4">
        <v>1394</v>
      </c>
      <c r="C8" s="4">
        <v>17</v>
      </c>
      <c r="D8" s="30">
        <f t="shared" si="0"/>
        <v>0.0121951219512195</v>
      </c>
      <c r="E8" s="4">
        <f t="shared" si="1"/>
        <v>267.058823529412</v>
      </c>
      <c r="F8" s="4">
        <v>4540</v>
      </c>
      <c r="G8" s="7">
        <v>192.72</v>
      </c>
      <c r="H8" s="7">
        <v>1</v>
      </c>
      <c r="I8" s="8">
        <f t="shared" si="2"/>
        <v>0.0424493392070485</v>
      </c>
      <c r="J8" s="9">
        <v>1460.5</v>
      </c>
      <c r="K8" s="9">
        <v>5</v>
      </c>
      <c r="L8" s="9">
        <v>35</v>
      </c>
      <c r="M8" s="10">
        <f t="shared" si="3"/>
        <v>2886.78</v>
      </c>
      <c r="N8" s="11">
        <f t="shared" si="4"/>
        <v>1135.75</v>
      </c>
      <c r="O8" s="12">
        <f t="shared" si="5"/>
        <v>0.393431435717304</v>
      </c>
      <c r="P8" s="13">
        <v>336.57</v>
      </c>
      <c r="Q8" s="13">
        <v>0</v>
      </c>
      <c r="R8" s="13">
        <v>0</v>
      </c>
      <c r="S8" s="11">
        <f t="shared" si="6"/>
        <v>102</v>
      </c>
      <c r="T8" s="11">
        <f t="shared" si="7"/>
        <v>176.4</v>
      </c>
      <c r="U8" s="11">
        <f t="shared" si="8"/>
        <v>485.78</v>
      </c>
      <c r="V8" s="14"/>
      <c r="W8" s="14"/>
      <c r="X8" s="14"/>
      <c r="Y8" s="9"/>
      <c r="Z8" s="9"/>
      <c r="AA8" s="9"/>
    </row>
    <row r="9" s="2" customFormat="1" customHeight="1" spans="1:27">
      <c r="A9" s="96">
        <v>43228</v>
      </c>
      <c r="B9" s="4">
        <v>1491</v>
      </c>
      <c r="C9" s="4">
        <v>15</v>
      </c>
      <c r="D9" s="30">
        <f t="shared" si="0"/>
        <v>0.0100603621730382</v>
      </c>
      <c r="E9" s="4">
        <f t="shared" si="1"/>
        <v>264.066666666667</v>
      </c>
      <c r="F9" s="4">
        <v>3961</v>
      </c>
      <c r="G9" s="7">
        <v>0</v>
      </c>
      <c r="H9" s="7">
        <v>0</v>
      </c>
      <c r="I9" s="8">
        <f t="shared" si="2"/>
        <v>0</v>
      </c>
      <c r="J9" s="9">
        <v>1480.5</v>
      </c>
      <c r="K9" s="9">
        <v>5</v>
      </c>
      <c r="L9" s="9">
        <v>35</v>
      </c>
      <c r="M9" s="10">
        <f t="shared" si="3"/>
        <v>2480.5</v>
      </c>
      <c r="N9" s="11">
        <f t="shared" si="4"/>
        <v>1481.337</v>
      </c>
      <c r="O9" s="12">
        <f t="shared" si="5"/>
        <v>0.597192904656319</v>
      </c>
      <c r="P9" s="13">
        <v>785.51</v>
      </c>
      <c r="Q9" s="13">
        <v>0</v>
      </c>
      <c r="R9" s="13">
        <v>0</v>
      </c>
      <c r="S9" s="11">
        <f t="shared" si="6"/>
        <v>90</v>
      </c>
      <c r="T9" s="11">
        <f t="shared" si="7"/>
        <v>147</v>
      </c>
      <c r="U9" s="11">
        <f t="shared" si="8"/>
        <v>423.827</v>
      </c>
      <c r="V9" s="14"/>
      <c r="W9" s="14"/>
      <c r="X9" s="14"/>
      <c r="Y9" s="9"/>
      <c r="Z9" s="9"/>
      <c r="AA9" s="9"/>
    </row>
    <row r="10" s="2" customFormat="1" customHeight="1" spans="1:27">
      <c r="A10" s="96">
        <v>43229</v>
      </c>
      <c r="B10" s="4">
        <v>1454</v>
      </c>
      <c r="C10" s="4">
        <v>12</v>
      </c>
      <c r="D10" s="30">
        <f t="shared" si="0"/>
        <v>0.00825309491059147</v>
      </c>
      <c r="E10" s="4">
        <f t="shared" si="1"/>
        <v>266.916666666667</v>
      </c>
      <c r="F10" s="4">
        <v>3203</v>
      </c>
      <c r="G10" s="7">
        <v>0</v>
      </c>
      <c r="H10" s="7">
        <v>0</v>
      </c>
      <c r="I10" s="8">
        <f t="shared" si="2"/>
        <v>0</v>
      </c>
      <c r="J10" s="9">
        <v>828.3</v>
      </c>
      <c r="K10" s="9">
        <v>3</v>
      </c>
      <c r="L10" s="9">
        <v>25</v>
      </c>
      <c r="M10" s="10">
        <f t="shared" si="3"/>
        <v>2374.7</v>
      </c>
      <c r="N10" s="11">
        <f t="shared" si="4"/>
        <v>1296.051</v>
      </c>
      <c r="O10" s="12">
        <f t="shared" si="5"/>
        <v>0.545774624163052</v>
      </c>
      <c r="P10" s="13">
        <v>724.03</v>
      </c>
      <c r="Q10" s="13">
        <v>0</v>
      </c>
      <c r="R10" s="13">
        <v>0</v>
      </c>
      <c r="S10" s="11">
        <f t="shared" si="6"/>
        <v>72</v>
      </c>
      <c r="T10" s="11">
        <f t="shared" si="7"/>
        <v>132.3</v>
      </c>
      <c r="U10" s="11">
        <f t="shared" si="8"/>
        <v>342.721</v>
      </c>
      <c r="V10" s="14"/>
      <c r="W10" s="14"/>
      <c r="X10" s="14"/>
      <c r="Y10" s="9"/>
      <c r="Z10" s="9"/>
      <c r="AA10" s="9"/>
    </row>
    <row r="11" s="2" customFormat="1" customHeight="1" spans="1:27">
      <c r="A11" s="96">
        <v>43230</v>
      </c>
      <c r="B11" s="4">
        <v>1361</v>
      </c>
      <c r="C11" s="4">
        <v>15</v>
      </c>
      <c r="D11" s="30">
        <f t="shared" si="0"/>
        <v>0.0110213078618663</v>
      </c>
      <c r="E11" s="4">
        <f t="shared" si="1"/>
        <v>263.866666666667</v>
      </c>
      <c r="F11" s="4">
        <v>3958</v>
      </c>
      <c r="G11" s="7">
        <v>0</v>
      </c>
      <c r="H11" s="7">
        <v>0</v>
      </c>
      <c r="I11" s="8">
        <f t="shared" si="2"/>
        <v>0</v>
      </c>
      <c r="J11" s="9">
        <v>2065</v>
      </c>
      <c r="K11" s="9">
        <v>7</v>
      </c>
      <c r="L11" s="9">
        <v>45</v>
      </c>
      <c r="M11" s="10">
        <f t="shared" si="3"/>
        <v>1893</v>
      </c>
      <c r="N11" s="11">
        <f t="shared" si="4"/>
        <v>1128.636</v>
      </c>
      <c r="O11" s="12">
        <f t="shared" si="5"/>
        <v>0.596215530903328</v>
      </c>
      <c r="P11" s="13">
        <v>452.53</v>
      </c>
      <c r="Q11" s="13">
        <v>0</v>
      </c>
      <c r="R11" s="13">
        <v>0</v>
      </c>
      <c r="S11" s="11">
        <f t="shared" si="6"/>
        <v>90</v>
      </c>
      <c r="T11" s="11">
        <f t="shared" si="7"/>
        <v>117.6</v>
      </c>
      <c r="U11" s="11">
        <f t="shared" si="8"/>
        <v>423.506</v>
      </c>
      <c r="V11" s="14"/>
      <c r="W11" s="14"/>
      <c r="X11" s="14"/>
      <c r="Y11" s="9"/>
      <c r="Z11" s="9"/>
      <c r="AA11" s="9"/>
    </row>
    <row r="12" s="91" customFormat="1" customHeight="1" spans="1:27">
      <c r="A12" s="97">
        <v>43231</v>
      </c>
      <c r="B12" s="98">
        <v>1583</v>
      </c>
      <c r="C12" s="98">
        <v>17</v>
      </c>
      <c r="D12" s="99">
        <f t="shared" si="0"/>
        <v>0.0107391029690461</v>
      </c>
      <c r="E12" s="98">
        <f t="shared" si="1"/>
        <v>242.705882352941</v>
      </c>
      <c r="F12" s="98">
        <v>4126</v>
      </c>
      <c r="G12" s="100">
        <v>0</v>
      </c>
      <c r="H12" s="100">
        <v>0</v>
      </c>
      <c r="I12" s="107">
        <f t="shared" si="2"/>
        <v>0</v>
      </c>
      <c r="J12" s="108">
        <v>1134.4</v>
      </c>
      <c r="K12" s="108">
        <v>4</v>
      </c>
      <c r="L12" s="108">
        <v>36</v>
      </c>
      <c r="M12" s="109">
        <f t="shared" si="3"/>
        <v>2991.6</v>
      </c>
      <c r="N12" s="110">
        <f t="shared" si="4"/>
        <v>1479.132</v>
      </c>
      <c r="O12" s="111">
        <f t="shared" si="5"/>
        <v>0.494428399518652</v>
      </c>
      <c r="P12" s="112">
        <v>708.55</v>
      </c>
      <c r="Q12" s="112">
        <v>0</v>
      </c>
      <c r="R12" s="112">
        <v>0</v>
      </c>
      <c r="S12" s="110">
        <f t="shared" si="6"/>
        <v>102</v>
      </c>
      <c r="T12" s="110">
        <f t="shared" si="7"/>
        <v>191.1</v>
      </c>
      <c r="U12" s="110">
        <f t="shared" si="8"/>
        <v>441.482</v>
      </c>
      <c r="V12" s="114"/>
      <c r="W12" s="114"/>
      <c r="X12" s="114"/>
      <c r="Y12" s="108"/>
      <c r="Z12" s="108"/>
      <c r="AA12" s="108"/>
    </row>
    <row r="13" s="90" customFormat="1" customHeight="1" spans="1:27">
      <c r="A13" s="92">
        <v>43232</v>
      </c>
      <c r="B13" s="93">
        <v>1959</v>
      </c>
      <c r="C13" s="93">
        <v>19</v>
      </c>
      <c r="D13" s="94">
        <f t="shared" si="0"/>
        <v>0.00969882593159775</v>
      </c>
      <c r="E13" s="93">
        <f t="shared" si="1"/>
        <v>232.210526315789</v>
      </c>
      <c r="F13" s="93">
        <v>4412</v>
      </c>
      <c r="G13" s="95">
        <v>165</v>
      </c>
      <c r="H13" s="95">
        <v>1</v>
      </c>
      <c r="I13" s="101">
        <f t="shared" si="2"/>
        <v>0.0373980054397099</v>
      </c>
      <c r="J13" s="102">
        <v>2065.6</v>
      </c>
      <c r="K13" s="102">
        <v>7</v>
      </c>
      <c r="L13" s="102">
        <v>49</v>
      </c>
      <c r="M13" s="103">
        <f t="shared" si="3"/>
        <v>2181.4</v>
      </c>
      <c r="N13" s="104">
        <f t="shared" si="4"/>
        <v>1749.634</v>
      </c>
      <c r="O13" s="105">
        <f t="shared" si="5"/>
        <v>0.802069313285046</v>
      </c>
      <c r="P13" s="106">
        <v>938.15</v>
      </c>
      <c r="Q13" s="106">
        <v>0</v>
      </c>
      <c r="R13" s="106">
        <v>0</v>
      </c>
      <c r="S13" s="104">
        <f t="shared" si="6"/>
        <v>114</v>
      </c>
      <c r="T13" s="104">
        <f t="shared" si="7"/>
        <v>176.4</v>
      </c>
      <c r="U13" s="104">
        <f t="shared" si="8"/>
        <v>472.084</v>
      </c>
      <c r="V13" s="113"/>
      <c r="W13" s="113"/>
      <c r="X13" s="113"/>
      <c r="Y13" s="102"/>
      <c r="Z13" s="102"/>
      <c r="AA13" s="102"/>
    </row>
    <row r="14" s="2" customFormat="1" customHeight="1" spans="1:27">
      <c r="A14" s="96">
        <v>43233</v>
      </c>
      <c r="B14" s="4">
        <v>1169</v>
      </c>
      <c r="C14" s="4">
        <v>16</v>
      </c>
      <c r="D14" s="30">
        <f t="shared" si="0"/>
        <v>0.0136869118905047</v>
      </c>
      <c r="E14" s="4">
        <f t="shared" si="1"/>
        <v>241</v>
      </c>
      <c r="F14" s="4">
        <v>3856</v>
      </c>
      <c r="G14" s="7">
        <v>0</v>
      </c>
      <c r="H14" s="7">
        <v>0</v>
      </c>
      <c r="I14" s="8">
        <f t="shared" si="2"/>
        <v>0</v>
      </c>
      <c r="J14" s="9">
        <v>0</v>
      </c>
      <c r="K14" s="9">
        <v>0</v>
      </c>
      <c r="L14" s="9">
        <v>0</v>
      </c>
      <c r="M14" s="10">
        <f t="shared" si="3"/>
        <v>3856</v>
      </c>
      <c r="N14" s="11">
        <f t="shared" si="4"/>
        <v>1629.632</v>
      </c>
      <c r="O14" s="12">
        <f t="shared" si="5"/>
        <v>0.422622406639004</v>
      </c>
      <c r="P14" s="13">
        <v>885.84</v>
      </c>
      <c r="Q14" s="13">
        <v>0</v>
      </c>
      <c r="R14" s="13">
        <v>0</v>
      </c>
      <c r="S14" s="11">
        <f t="shared" si="6"/>
        <v>96</v>
      </c>
      <c r="T14" s="11">
        <f t="shared" si="7"/>
        <v>235.2</v>
      </c>
      <c r="U14" s="11">
        <f t="shared" si="8"/>
        <v>412.592</v>
      </c>
      <c r="V14" s="14"/>
      <c r="W14" s="14"/>
      <c r="X14" s="14"/>
      <c r="Y14" s="9"/>
      <c r="Z14" s="9"/>
      <c r="AA14" s="9"/>
    </row>
    <row r="15" customHeight="1" spans="1:21">
      <c r="A15" s="96">
        <v>43234</v>
      </c>
      <c r="B15" s="4">
        <v>1356</v>
      </c>
      <c r="C15" s="4">
        <v>17</v>
      </c>
      <c r="D15" s="30">
        <f t="shared" si="0"/>
        <v>0.0125368731563422</v>
      </c>
      <c r="E15" s="4">
        <f t="shared" si="1"/>
        <v>252.764705882353</v>
      </c>
      <c r="F15" s="4">
        <v>4297</v>
      </c>
      <c r="G15" s="7">
        <v>0</v>
      </c>
      <c r="H15" s="7">
        <v>0</v>
      </c>
      <c r="I15" s="8">
        <f t="shared" si="2"/>
        <v>0</v>
      </c>
      <c r="J15" s="9">
        <v>1766.6</v>
      </c>
      <c r="K15" s="9">
        <v>6</v>
      </c>
      <c r="L15" s="9">
        <v>42</v>
      </c>
      <c r="M15" s="10">
        <f t="shared" si="3"/>
        <v>2530.4</v>
      </c>
      <c r="N15" s="11">
        <f t="shared" si="4"/>
        <v>1428.289</v>
      </c>
      <c r="O15" s="12">
        <f t="shared" si="5"/>
        <v>0.564451865317736</v>
      </c>
      <c r="P15" s="13">
        <v>662.81</v>
      </c>
      <c r="Q15" s="13">
        <v>0</v>
      </c>
      <c r="R15" s="13">
        <v>0</v>
      </c>
      <c r="S15" s="11">
        <f t="shared" si="6"/>
        <v>102</v>
      </c>
      <c r="T15" s="11">
        <f t="shared" si="7"/>
        <v>161.7</v>
      </c>
      <c r="U15" s="11">
        <f t="shared" si="8"/>
        <v>459.779</v>
      </c>
    </row>
    <row r="16" customHeight="1" spans="1:21">
      <c r="A16" s="96">
        <v>43235</v>
      </c>
      <c r="B16" s="4">
        <v>1401</v>
      </c>
      <c r="C16" s="4">
        <v>20</v>
      </c>
      <c r="D16" s="30">
        <f t="shared" si="0"/>
        <v>0.0142755174875089</v>
      </c>
      <c r="E16" s="4">
        <f t="shared" si="1"/>
        <v>249.75</v>
      </c>
      <c r="F16" s="4">
        <v>4995</v>
      </c>
      <c r="G16" s="7">
        <v>0</v>
      </c>
      <c r="H16" s="7">
        <v>0</v>
      </c>
      <c r="I16" s="8">
        <f t="shared" si="2"/>
        <v>0</v>
      </c>
      <c r="J16" s="9">
        <v>868.3</v>
      </c>
      <c r="K16" s="9">
        <v>3</v>
      </c>
      <c r="L16" s="9">
        <v>21</v>
      </c>
      <c r="M16" s="10">
        <f t="shared" si="3"/>
        <v>4126.7</v>
      </c>
      <c r="N16" s="11">
        <f t="shared" si="4"/>
        <v>1567.695</v>
      </c>
      <c r="O16" s="12">
        <f t="shared" si="5"/>
        <v>0.379890711706691</v>
      </c>
      <c r="P16" s="13">
        <v>642.33</v>
      </c>
      <c r="Q16" s="13">
        <v>0</v>
      </c>
      <c r="R16" s="13">
        <v>0</v>
      </c>
      <c r="S16" s="11">
        <f t="shared" si="6"/>
        <v>120</v>
      </c>
      <c r="T16" s="11">
        <f t="shared" si="7"/>
        <v>249.9</v>
      </c>
      <c r="U16" s="11">
        <f t="shared" si="8"/>
        <v>534.465</v>
      </c>
    </row>
    <row r="17" customHeight="1" spans="1:21">
      <c r="A17" s="96">
        <v>43236</v>
      </c>
      <c r="B17" s="4">
        <v>1528</v>
      </c>
      <c r="C17" s="4">
        <v>19</v>
      </c>
      <c r="D17" s="30">
        <f t="shared" si="0"/>
        <v>0.012434554973822</v>
      </c>
      <c r="E17" s="4">
        <f t="shared" si="1"/>
        <v>246.578947368421</v>
      </c>
      <c r="F17" s="4">
        <v>4685</v>
      </c>
      <c r="G17" s="7">
        <v>0</v>
      </c>
      <c r="H17" s="7">
        <v>0</v>
      </c>
      <c r="I17" s="8">
        <f t="shared" si="2"/>
        <v>0</v>
      </c>
      <c r="J17" s="9">
        <v>868.3</v>
      </c>
      <c r="K17" s="9">
        <v>3</v>
      </c>
      <c r="L17" s="9">
        <v>21</v>
      </c>
      <c r="M17" s="10">
        <f t="shared" si="3"/>
        <v>3816.7</v>
      </c>
      <c r="N17" s="11">
        <f t="shared" si="4"/>
        <v>1769.045</v>
      </c>
      <c r="O17" s="12">
        <f t="shared" si="5"/>
        <v>0.463501192129326</v>
      </c>
      <c r="P17" s="13">
        <v>897.55</v>
      </c>
      <c r="Q17" s="13">
        <v>0</v>
      </c>
      <c r="R17" s="13">
        <v>0</v>
      </c>
      <c r="S17" s="11">
        <f t="shared" si="6"/>
        <v>114</v>
      </c>
      <c r="T17" s="11">
        <f t="shared" si="7"/>
        <v>235.2</v>
      </c>
      <c r="U17" s="11">
        <f t="shared" si="8"/>
        <v>501.295</v>
      </c>
    </row>
    <row r="18" customHeight="1" spans="1:21">
      <c r="A18" s="96">
        <v>43237</v>
      </c>
      <c r="B18" s="4">
        <v>1812</v>
      </c>
      <c r="C18" s="4">
        <v>32</v>
      </c>
      <c r="D18" s="30">
        <f t="shared" si="0"/>
        <v>0.0176600441501104</v>
      </c>
      <c r="E18" s="4">
        <f t="shared" si="1"/>
        <v>246.25</v>
      </c>
      <c r="F18" s="4">
        <v>7880</v>
      </c>
      <c r="G18" s="7">
        <v>296.1</v>
      </c>
      <c r="H18" s="7">
        <v>1</v>
      </c>
      <c r="I18" s="8">
        <f t="shared" si="2"/>
        <v>0.0375761421319797</v>
      </c>
      <c r="J18" s="9">
        <v>0</v>
      </c>
      <c r="K18" s="9">
        <v>0</v>
      </c>
      <c r="L18" s="9">
        <v>0</v>
      </c>
      <c r="M18" s="10">
        <f t="shared" si="3"/>
        <v>7583.9</v>
      </c>
      <c r="N18" s="11">
        <f t="shared" si="4"/>
        <v>2826.52</v>
      </c>
      <c r="O18" s="12">
        <f t="shared" si="5"/>
        <v>0.372700061973391</v>
      </c>
      <c r="P18" s="13">
        <v>1320.96</v>
      </c>
      <c r="Q18" s="13">
        <v>0</v>
      </c>
      <c r="R18" s="13">
        <v>0</v>
      </c>
      <c r="S18" s="11">
        <f t="shared" si="6"/>
        <v>192</v>
      </c>
      <c r="T18" s="11">
        <f t="shared" si="7"/>
        <v>470.4</v>
      </c>
      <c r="U18" s="11">
        <f t="shared" si="8"/>
        <v>843.16</v>
      </c>
    </row>
    <row r="19" s="91" customFormat="1" customHeight="1" spans="1:27">
      <c r="A19" s="97">
        <v>43238</v>
      </c>
      <c r="B19" s="98">
        <v>1745</v>
      </c>
      <c r="C19" s="98">
        <v>31</v>
      </c>
      <c r="D19" s="99">
        <f t="shared" si="0"/>
        <v>0.0177650429799427</v>
      </c>
      <c r="E19" s="98">
        <f t="shared" si="1"/>
        <v>241.322580645161</v>
      </c>
      <c r="F19" s="98">
        <v>7481</v>
      </c>
      <c r="G19" s="100">
        <v>0</v>
      </c>
      <c r="H19" s="100">
        <v>0</v>
      </c>
      <c r="I19" s="107">
        <f t="shared" si="2"/>
        <v>0</v>
      </c>
      <c r="J19" s="108">
        <v>1184.4</v>
      </c>
      <c r="K19" s="108">
        <v>4</v>
      </c>
      <c r="L19" s="108">
        <v>28</v>
      </c>
      <c r="M19" s="109">
        <f t="shared" si="3"/>
        <v>6296.6</v>
      </c>
      <c r="N19" s="110">
        <f t="shared" si="4"/>
        <v>2757.517</v>
      </c>
      <c r="O19" s="111">
        <f t="shared" si="5"/>
        <v>0.437937458310834</v>
      </c>
      <c r="P19" s="112">
        <v>1342.93</v>
      </c>
      <c r="Q19" s="112">
        <v>3.22</v>
      </c>
      <c r="R19" s="112">
        <v>0</v>
      </c>
      <c r="S19" s="110">
        <f t="shared" si="6"/>
        <v>186</v>
      </c>
      <c r="T19" s="110">
        <f t="shared" si="7"/>
        <v>396.9</v>
      </c>
      <c r="U19" s="110">
        <f t="shared" si="8"/>
        <v>800.467</v>
      </c>
      <c r="V19" s="114"/>
      <c r="W19" s="114"/>
      <c r="X19" s="114"/>
      <c r="Y19" s="108"/>
      <c r="Z19" s="108"/>
      <c r="AA19" s="108"/>
    </row>
    <row r="20" s="90" customFormat="1" customHeight="1" spans="1:27">
      <c r="A20" s="92">
        <v>43239</v>
      </c>
      <c r="B20" s="93">
        <v>1679</v>
      </c>
      <c r="C20" s="93">
        <v>26</v>
      </c>
      <c r="D20" s="94">
        <f t="shared" si="0"/>
        <v>0.015485407980941</v>
      </c>
      <c r="E20" s="93">
        <f t="shared" si="1"/>
        <v>236.384615384615</v>
      </c>
      <c r="F20" s="93">
        <v>6146</v>
      </c>
      <c r="G20" s="95">
        <v>0</v>
      </c>
      <c r="H20" s="95">
        <v>0</v>
      </c>
      <c r="I20" s="101">
        <f t="shared" si="2"/>
        <v>0</v>
      </c>
      <c r="J20" s="102">
        <v>1184.4</v>
      </c>
      <c r="K20" s="102">
        <v>4</v>
      </c>
      <c r="L20" s="102">
        <v>28</v>
      </c>
      <c r="M20" s="103">
        <f t="shared" si="3"/>
        <v>4961.6</v>
      </c>
      <c r="N20" s="104">
        <f t="shared" si="4"/>
        <v>2112.732</v>
      </c>
      <c r="O20" s="105">
        <f t="shared" si="5"/>
        <v>0.425816672041277</v>
      </c>
      <c r="P20" s="106">
        <v>946.08</v>
      </c>
      <c r="Q20" s="106">
        <v>1.63</v>
      </c>
      <c r="R20" s="106">
        <v>0</v>
      </c>
      <c r="S20" s="104">
        <f t="shared" si="6"/>
        <v>156</v>
      </c>
      <c r="T20" s="104">
        <f t="shared" si="7"/>
        <v>323.4</v>
      </c>
      <c r="U20" s="104">
        <f t="shared" si="8"/>
        <v>657.622</v>
      </c>
      <c r="V20" s="113"/>
      <c r="W20" s="113"/>
      <c r="X20" s="113"/>
      <c r="Y20" s="102"/>
      <c r="Z20" s="102"/>
      <c r="AA20" s="102"/>
    </row>
    <row r="21" s="2" customFormat="1" customHeight="1" spans="1:27">
      <c r="A21" s="96">
        <v>43240</v>
      </c>
      <c r="B21" s="4">
        <v>1160</v>
      </c>
      <c r="C21" s="4">
        <v>23</v>
      </c>
      <c r="D21" s="30">
        <f t="shared" si="0"/>
        <v>0.0198275862068966</v>
      </c>
      <c r="E21" s="4">
        <f t="shared" si="1"/>
        <v>272.130434782609</v>
      </c>
      <c r="F21" s="4">
        <v>6259</v>
      </c>
      <c r="G21" s="7">
        <v>0</v>
      </c>
      <c r="H21" s="7">
        <v>0</v>
      </c>
      <c r="I21" s="8">
        <f t="shared" si="2"/>
        <v>0</v>
      </c>
      <c r="J21" s="9">
        <v>0</v>
      </c>
      <c r="K21" s="9">
        <v>0</v>
      </c>
      <c r="L21" s="9">
        <v>0</v>
      </c>
      <c r="M21" s="10">
        <f t="shared" si="3"/>
        <v>6259</v>
      </c>
      <c r="N21" s="11">
        <f t="shared" si="4"/>
        <v>1913.923</v>
      </c>
      <c r="O21" s="12">
        <f t="shared" si="5"/>
        <v>0.305787346221441</v>
      </c>
      <c r="P21" s="13">
        <v>766.24</v>
      </c>
      <c r="Q21" s="13">
        <v>1.87</v>
      </c>
      <c r="R21" s="13">
        <v>0</v>
      </c>
      <c r="S21" s="11">
        <f t="shared" si="6"/>
        <v>138</v>
      </c>
      <c r="T21" s="11">
        <f t="shared" si="7"/>
        <v>338.1</v>
      </c>
      <c r="U21" s="11">
        <f t="shared" si="8"/>
        <v>669.713</v>
      </c>
      <c r="V21" s="14"/>
      <c r="W21" s="14"/>
      <c r="X21" s="14"/>
      <c r="Y21" s="9"/>
      <c r="Z21" s="9"/>
      <c r="AA21" s="9"/>
    </row>
    <row r="22" customHeight="1" spans="1:21">
      <c r="A22" s="96">
        <v>43241</v>
      </c>
      <c r="B22" s="4">
        <v>1423</v>
      </c>
      <c r="C22" s="4">
        <v>11</v>
      </c>
      <c r="D22" s="30">
        <f t="shared" si="0"/>
        <v>0.00773014757554462</v>
      </c>
      <c r="E22" s="4">
        <f t="shared" si="1"/>
        <v>286.181818181818</v>
      </c>
      <c r="F22" s="4">
        <v>3148</v>
      </c>
      <c r="G22" s="7">
        <v>0</v>
      </c>
      <c r="H22" s="7">
        <v>0</v>
      </c>
      <c r="I22" s="8">
        <f t="shared" si="2"/>
        <v>0</v>
      </c>
      <c r="J22" s="9">
        <v>1974</v>
      </c>
      <c r="K22" s="9">
        <v>6</v>
      </c>
      <c r="L22" s="9">
        <v>42</v>
      </c>
      <c r="M22" s="10">
        <f t="shared" si="3"/>
        <v>1174</v>
      </c>
      <c r="N22" s="11">
        <f t="shared" si="4"/>
        <v>1226.466</v>
      </c>
      <c r="O22" s="12">
        <f t="shared" si="5"/>
        <v>1.04468994889267</v>
      </c>
      <c r="P22" s="13">
        <v>706.47</v>
      </c>
      <c r="Q22" s="13">
        <v>1.66</v>
      </c>
      <c r="R22" s="13">
        <v>0</v>
      </c>
      <c r="S22" s="11">
        <f t="shared" si="6"/>
        <v>66</v>
      </c>
      <c r="T22" s="11">
        <f t="shared" si="7"/>
        <v>73.5</v>
      </c>
      <c r="U22" s="11">
        <f t="shared" si="8"/>
        <v>336.836</v>
      </c>
    </row>
    <row r="23" customHeight="1" spans="1:21">
      <c r="A23" s="96">
        <v>43242</v>
      </c>
      <c r="B23" s="4">
        <v>1364</v>
      </c>
      <c r="C23" s="4">
        <v>14</v>
      </c>
      <c r="D23" s="30">
        <f t="shared" si="0"/>
        <v>0.0102639296187683</v>
      </c>
      <c r="E23" s="4">
        <f t="shared" si="1"/>
        <v>257.571428571429</v>
      </c>
      <c r="F23" s="4">
        <v>3606</v>
      </c>
      <c r="G23" s="7">
        <v>0</v>
      </c>
      <c r="H23" s="7">
        <v>0</v>
      </c>
      <c r="I23" s="8">
        <f t="shared" si="2"/>
        <v>0</v>
      </c>
      <c r="J23" s="9">
        <v>1814</v>
      </c>
      <c r="K23" s="9">
        <v>7</v>
      </c>
      <c r="L23" s="9">
        <v>49</v>
      </c>
      <c r="M23" s="10">
        <f t="shared" si="3"/>
        <v>1792</v>
      </c>
      <c r="N23" s="11">
        <f t="shared" si="4"/>
        <v>1345.042</v>
      </c>
      <c r="O23" s="12">
        <f t="shared" si="5"/>
        <v>0.750581473214286</v>
      </c>
      <c r="P23" s="13">
        <v>722.03</v>
      </c>
      <c r="Q23" s="13">
        <v>1.27</v>
      </c>
      <c r="R23" s="13">
        <v>0</v>
      </c>
      <c r="S23" s="11">
        <f t="shared" si="6"/>
        <v>84</v>
      </c>
      <c r="T23" s="11">
        <f t="shared" si="7"/>
        <v>102.9</v>
      </c>
      <c r="U23" s="11">
        <f t="shared" si="8"/>
        <v>385.842</v>
      </c>
    </row>
    <row r="24" customHeight="1" spans="1:21">
      <c r="A24" s="96">
        <v>43243</v>
      </c>
      <c r="B24" s="4">
        <v>1237</v>
      </c>
      <c r="C24" s="4">
        <v>11</v>
      </c>
      <c r="D24" s="30">
        <f t="shared" si="0"/>
        <v>0.00889248181083266</v>
      </c>
      <c r="E24" s="4">
        <f t="shared" si="1"/>
        <v>305.272727272727</v>
      </c>
      <c r="F24" s="4">
        <v>3358</v>
      </c>
      <c r="G24" s="7">
        <v>439.03</v>
      </c>
      <c r="H24" s="7">
        <v>2</v>
      </c>
      <c r="I24" s="8">
        <f t="shared" si="2"/>
        <v>0.130741512805241</v>
      </c>
      <c r="J24" s="9">
        <v>1744</v>
      </c>
      <c r="K24" s="9">
        <v>6</v>
      </c>
      <c r="L24" s="9">
        <v>42</v>
      </c>
      <c r="M24" s="10">
        <f t="shared" si="3"/>
        <v>1174.97</v>
      </c>
      <c r="N24" s="11">
        <f t="shared" si="4"/>
        <v>1093.806</v>
      </c>
      <c r="O24" s="12">
        <f t="shared" si="5"/>
        <v>0.930922491638084</v>
      </c>
      <c r="P24" s="13">
        <v>553</v>
      </c>
      <c r="Q24" s="13">
        <v>0</v>
      </c>
      <c r="R24" s="13">
        <v>0</v>
      </c>
      <c r="S24" s="11">
        <f t="shared" si="6"/>
        <v>66</v>
      </c>
      <c r="T24" s="11">
        <f t="shared" si="7"/>
        <v>73.5</v>
      </c>
      <c r="U24" s="11">
        <f t="shared" si="8"/>
        <v>359.306</v>
      </c>
    </row>
    <row r="25" customHeight="1" spans="1:21">
      <c r="A25" s="96">
        <v>43244</v>
      </c>
      <c r="B25" s="4">
        <v>1298</v>
      </c>
      <c r="C25" s="4">
        <v>12</v>
      </c>
      <c r="D25" s="30">
        <f t="shared" si="0"/>
        <v>0.00924499229583975</v>
      </c>
      <c r="E25" s="4">
        <f t="shared" si="1"/>
        <v>258.75</v>
      </c>
      <c r="F25" s="4">
        <v>3105</v>
      </c>
      <c r="G25" s="7">
        <v>311.2</v>
      </c>
      <c r="H25" s="7">
        <v>1</v>
      </c>
      <c r="I25" s="8">
        <f t="shared" si="2"/>
        <v>0.100225442834138</v>
      </c>
      <c r="J25" s="9">
        <v>1764</v>
      </c>
      <c r="K25" s="9">
        <v>6</v>
      </c>
      <c r="L25" s="9">
        <v>42</v>
      </c>
      <c r="M25" s="10">
        <f t="shared" si="3"/>
        <v>1029.8</v>
      </c>
      <c r="N25" s="11">
        <f t="shared" si="4"/>
        <v>1199.755</v>
      </c>
      <c r="O25" s="12">
        <f t="shared" si="5"/>
        <v>1.165036900369</v>
      </c>
      <c r="P25" s="13">
        <v>665.32</v>
      </c>
      <c r="Q25" s="13">
        <v>0</v>
      </c>
      <c r="R25" s="13">
        <v>0</v>
      </c>
      <c r="S25" s="11">
        <f t="shared" si="6"/>
        <v>72</v>
      </c>
      <c r="T25" s="11">
        <f t="shared" si="7"/>
        <v>88.2</v>
      </c>
      <c r="U25" s="11">
        <f t="shared" si="8"/>
        <v>332.235</v>
      </c>
    </row>
    <row r="26" s="91" customFormat="1" customHeight="1" spans="1:27">
      <c r="A26" s="97">
        <v>43245</v>
      </c>
      <c r="B26" s="98">
        <v>1294</v>
      </c>
      <c r="C26" s="98">
        <v>17</v>
      </c>
      <c r="D26" s="99">
        <f t="shared" si="0"/>
        <v>0.0131375579598145</v>
      </c>
      <c r="E26" s="98">
        <f t="shared" si="1"/>
        <v>242.470588235294</v>
      </c>
      <c r="F26" s="98">
        <v>4122</v>
      </c>
      <c r="G26" s="100">
        <v>580.37</v>
      </c>
      <c r="H26" s="100">
        <v>3</v>
      </c>
      <c r="I26" s="107">
        <f t="shared" si="2"/>
        <v>0.140798156234837</v>
      </c>
      <c r="J26" s="108">
        <v>1350.5</v>
      </c>
      <c r="K26" s="108">
        <v>5</v>
      </c>
      <c r="L26" s="108">
        <v>35</v>
      </c>
      <c r="M26" s="109">
        <f t="shared" si="3"/>
        <v>2191.13</v>
      </c>
      <c r="N26" s="110">
        <f t="shared" si="4"/>
        <v>1429.144</v>
      </c>
      <c r="O26" s="111">
        <f t="shared" si="5"/>
        <v>0.652240624700497</v>
      </c>
      <c r="P26" s="112">
        <v>674.69</v>
      </c>
      <c r="Q26" s="112">
        <v>0</v>
      </c>
      <c r="R26" s="112">
        <v>0</v>
      </c>
      <c r="S26" s="110">
        <f t="shared" si="6"/>
        <v>102</v>
      </c>
      <c r="T26" s="110">
        <f t="shared" si="7"/>
        <v>176.4</v>
      </c>
      <c r="U26" s="110">
        <f t="shared" si="8"/>
        <v>441.054</v>
      </c>
      <c r="V26" s="114"/>
      <c r="W26" s="114"/>
      <c r="X26" s="114"/>
      <c r="Y26" s="108"/>
      <c r="Z26" s="108"/>
      <c r="AA26" s="108"/>
    </row>
    <row r="27" s="90" customFormat="1" customHeight="1" spans="1:27">
      <c r="A27" s="92">
        <v>43246</v>
      </c>
      <c r="B27" s="93">
        <v>1334</v>
      </c>
      <c r="C27" s="93">
        <v>22</v>
      </c>
      <c r="D27" s="94">
        <f>C27/B27</f>
        <v>0.0164917541229385</v>
      </c>
      <c r="E27" s="93">
        <f>F27/C27</f>
        <v>248.727272727273</v>
      </c>
      <c r="F27" s="93">
        <v>5472</v>
      </c>
      <c r="G27" s="95">
        <v>0</v>
      </c>
      <c r="H27" s="95">
        <v>0</v>
      </c>
      <c r="I27" s="101">
        <f>G27/F27</f>
        <v>0</v>
      </c>
      <c r="J27" s="102">
        <v>1886.7</v>
      </c>
      <c r="K27" s="102">
        <v>7</v>
      </c>
      <c r="L27" s="102">
        <v>49</v>
      </c>
      <c r="M27" s="103">
        <f>F27-G27-J27</f>
        <v>3585.3</v>
      </c>
      <c r="N27" s="104">
        <f>L27+P27+Q27+R27+S27+T27+U27+V27+W27</f>
        <v>1637.064</v>
      </c>
      <c r="O27" s="105">
        <f>N27/M27</f>
        <v>0.456604468245335</v>
      </c>
      <c r="P27" s="106">
        <v>650.06</v>
      </c>
      <c r="Q27" s="106">
        <v>0</v>
      </c>
      <c r="R27" s="106">
        <v>0</v>
      </c>
      <c r="S27" s="104">
        <f>C27*6</f>
        <v>132</v>
      </c>
      <c r="T27" s="104">
        <f>(C27-K27)*14.7</f>
        <v>220.5</v>
      </c>
      <c r="U27" s="104">
        <f>F27*0.107</f>
        <v>585.504</v>
      </c>
      <c r="V27" s="113"/>
      <c r="W27" s="113"/>
      <c r="X27" s="113"/>
      <c r="Y27" s="102"/>
      <c r="Z27" s="102"/>
      <c r="AA27" s="102"/>
    </row>
    <row r="28" s="2" customFormat="1" customHeight="1" spans="1:27">
      <c r="A28" s="96">
        <v>43247</v>
      </c>
      <c r="B28" s="4">
        <v>1310</v>
      </c>
      <c r="C28" s="4">
        <v>5</v>
      </c>
      <c r="D28" s="30">
        <f>C28/B28</f>
        <v>0.00381679389312977</v>
      </c>
      <c r="E28" s="4">
        <f>F28/C28</f>
        <v>218.8</v>
      </c>
      <c r="F28" s="4">
        <v>1094</v>
      </c>
      <c r="G28" s="7">
        <v>0</v>
      </c>
      <c r="H28" s="7">
        <v>0</v>
      </c>
      <c r="I28" s="8">
        <f>G28/F28</f>
        <v>0</v>
      </c>
      <c r="J28" s="9">
        <v>0</v>
      </c>
      <c r="K28" s="9">
        <v>0</v>
      </c>
      <c r="L28" s="9">
        <v>0</v>
      </c>
      <c r="M28" s="10">
        <f>F28-G28-J28</f>
        <v>1094</v>
      </c>
      <c r="N28" s="11">
        <f>L28+P28+Q28+R28+S28+T28+U28+V28+W28</f>
        <v>899.538</v>
      </c>
      <c r="O28" s="12">
        <f>N28/M28</f>
        <v>0.822246800731261</v>
      </c>
      <c r="P28" s="13">
        <v>678.98</v>
      </c>
      <c r="Q28" s="13">
        <v>0</v>
      </c>
      <c r="R28" s="13">
        <v>0</v>
      </c>
      <c r="S28" s="11">
        <f>C28*6</f>
        <v>30</v>
      </c>
      <c r="T28" s="11">
        <f>(C28-K28)*14.7</f>
        <v>73.5</v>
      </c>
      <c r="U28" s="11">
        <f>F28*0.107</f>
        <v>117.058</v>
      </c>
      <c r="V28" s="14"/>
      <c r="W28" s="14"/>
      <c r="X28" s="14"/>
      <c r="Y28" s="9"/>
      <c r="Z28" s="9"/>
      <c r="AA28" s="9"/>
    </row>
    <row r="29" customHeight="1" spans="1:1">
      <c r="A29" s="29">
        <v>43248</v>
      </c>
    </row>
    <row r="30" customHeight="1" spans="1:1">
      <c r="A30" s="29">
        <v>43249</v>
      </c>
    </row>
    <row r="31" customHeight="1" spans="1:1">
      <c r="A31" s="29">
        <v>43250</v>
      </c>
    </row>
    <row r="32" customHeight="1" spans="1:1">
      <c r="A32" s="29">
        <v>43251</v>
      </c>
    </row>
    <row r="33" s="66" customFormat="1" customHeight="1" spans="1:27">
      <c r="A33" s="72" t="s">
        <v>27</v>
      </c>
      <c r="B33" s="73" t="s">
        <v>1</v>
      </c>
      <c r="C33" s="73" t="s">
        <v>2</v>
      </c>
      <c r="D33" s="74" t="s">
        <v>3</v>
      </c>
      <c r="E33" s="75" t="s">
        <v>4</v>
      </c>
      <c r="F33" s="73" t="s">
        <v>5</v>
      </c>
      <c r="G33" s="76" t="s">
        <v>6</v>
      </c>
      <c r="H33" s="76" t="s">
        <v>7</v>
      </c>
      <c r="I33" s="83" t="s">
        <v>8</v>
      </c>
      <c r="J33" s="84" t="s">
        <v>9</v>
      </c>
      <c r="K33" s="84" t="s">
        <v>10</v>
      </c>
      <c r="L33" s="84" t="s">
        <v>11</v>
      </c>
      <c r="M33" s="85" t="s">
        <v>12</v>
      </c>
      <c r="N33" s="86" t="s">
        <v>13</v>
      </c>
      <c r="O33" s="87" t="s">
        <v>14</v>
      </c>
      <c r="P33" s="86" t="s">
        <v>15</v>
      </c>
      <c r="Q33" s="86" t="s">
        <v>16</v>
      </c>
      <c r="R33" s="86" t="s">
        <v>28</v>
      </c>
      <c r="S33" s="86" t="s">
        <v>18</v>
      </c>
      <c r="T33" s="86" t="s">
        <v>19</v>
      </c>
      <c r="U33" s="86" t="s">
        <v>20</v>
      </c>
      <c r="V33" s="89" t="s">
        <v>21</v>
      </c>
      <c r="W33" s="89" t="s">
        <v>22</v>
      </c>
      <c r="X33" s="89" t="s">
        <v>23</v>
      </c>
      <c r="Y33" s="84" t="s">
        <v>24</v>
      </c>
      <c r="Z33" s="84" t="s">
        <v>25</v>
      </c>
      <c r="AA33" s="84" t="s">
        <v>26</v>
      </c>
    </row>
    <row r="34" s="66" customFormat="1" customHeight="1" spans="1:27">
      <c r="A34" s="72"/>
      <c r="B34" s="22">
        <f>SUM(B2:B32)</f>
        <v>39488</v>
      </c>
      <c r="C34" s="22">
        <f>SUM(C2:C32)</f>
        <v>457</v>
      </c>
      <c r="D34" s="26">
        <f>C34/B34</f>
        <v>0.0115731361426256</v>
      </c>
      <c r="E34" s="27">
        <f>F34/C34</f>
        <v>256.584245076586</v>
      </c>
      <c r="F34" s="22">
        <f>SUM(F2:F32)</f>
        <v>117259</v>
      </c>
      <c r="G34" s="28">
        <f>SUM(G2:G32)</f>
        <v>2462.29</v>
      </c>
      <c r="H34" s="28">
        <f>SUM(H2:H32)</f>
        <v>11</v>
      </c>
      <c r="I34" s="36">
        <f>G34/F34</f>
        <v>0.0209987293086245</v>
      </c>
      <c r="J34" s="42">
        <f>SUM(J2:J32)</f>
        <v>33113.2</v>
      </c>
      <c r="K34" s="42">
        <f>SUM(K2:K32)</f>
        <v>113</v>
      </c>
      <c r="L34" s="42">
        <f>SUM(L2:L32)</f>
        <v>799</v>
      </c>
      <c r="M34" s="38">
        <f>SUM(M2:M32)</f>
        <v>81683.51</v>
      </c>
      <c r="N34" s="39">
        <f>SUM(N2:N32)</f>
        <v>40201.863</v>
      </c>
      <c r="O34" s="40">
        <f>N34/M34</f>
        <v>0.492166203435675</v>
      </c>
      <c r="P34" s="39">
        <f t="shared" ref="P34:W34" si="9">SUM(P2:P32)</f>
        <v>19047.7</v>
      </c>
      <c r="Q34" s="39">
        <f t="shared" si="9"/>
        <v>9.65</v>
      </c>
      <c r="R34" s="39">
        <f t="shared" si="9"/>
        <v>0</v>
      </c>
      <c r="S34" s="39">
        <f t="shared" si="9"/>
        <v>2742</v>
      </c>
      <c r="T34" s="39">
        <f t="shared" si="9"/>
        <v>5056.8</v>
      </c>
      <c r="U34" s="39">
        <f t="shared" si="9"/>
        <v>12546.713</v>
      </c>
      <c r="V34" s="45">
        <f t="shared" si="9"/>
        <v>0</v>
      </c>
      <c r="W34" s="45">
        <f t="shared" si="9"/>
        <v>0</v>
      </c>
      <c r="X34" s="45"/>
      <c r="Y34" s="42"/>
      <c r="Z34" s="42"/>
      <c r="AA34" s="42"/>
    </row>
    <row r="35" customHeight="1" spans="1:1">
      <c r="A35" s="29"/>
    </row>
    <row r="36" customHeight="1" spans="1:1">
      <c r="A36" s="29"/>
    </row>
    <row r="37" customHeight="1" spans="1:1">
      <c r="A37" s="29"/>
    </row>
  </sheetData>
  <mergeCells count="1">
    <mergeCell ref="A33:A34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5" sqref="J15"/>
    </sheetView>
  </sheetViews>
  <sheetFormatPr defaultColWidth="9" defaultRowHeight="34" customHeight="1"/>
  <cols>
    <col min="1" max="1" width="11.25" style="4" customWidth="1"/>
    <col min="2" max="2" width="11.5" style="4"/>
    <col min="3" max="3" width="9.375" style="4"/>
    <col min="4" max="4" width="9" style="5"/>
    <col min="5" max="5" width="8.75" style="6" customWidth="1"/>
    <col min="6" max="6" width="9" style="4" customWidth="1"/>
    <col min="7" max="7" width="11.5" style="7"/>
    <col min="8" max="8" width="9.375" style="7"/>
    <col min="9" max="9" width="9" style="8"/>
    <col min="10" max="12" width="9" style="9" customWidth="1"/>
    <col min="13" max="13" width="10.25" style="10" customWidth="1"/>
    <col min="14" max="14" width="11.5" style="11"/>
    <col min="15" max="15" width="9.625" style="12"/>
    <col min="16" max="16" width="11.5" style="13"/>
    <col min="17" max="17" width="9" style="13"/>
    <col min="18" max="18" width="10.375" style="13"/>
    <col min="19" max="19" width="10.375" style="11"/>
    <col min="20" max="20" width="11.5" style="11"/>
    <col min="21" max="21" width="10.375" style="11"/>
    <col min="22" max="23" width="9" style="14"/>
    <col min="24" max="24" width="13.75" style="14" customWidth="1"/>
    <col min="25" max="27" width="9" style="9"/>
    <col min="28" max="16384" width="9" style="2"/>
  </cols>
  <sheetData>
    <row r="1" s="1" customFormat="1" customHeight="1" spans="1:27">
      <c r="A1" s="15" t="s">
        <v>32</v>
      </c>
      <c r="B1" s="16" t="s">
        <v>1</v>
      </c>
      <c r="C1" s="16" t="s">
        <v>2</v>
      </c>
      <c r="D1" s="17" t="s">
        <v>3</v>
      </c>
      <c r="E1" s="18" t="s">
        <v>4</v>
      </c>
      <c r="F1" s="16" t="s">
        <v>5</v>
      </c>
      <c r="G1" s="19" t="s">
        <v>6</v>
      </c>
      <c r="H1" s="19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5" t="s">
        <v>14</v>
      </c>
      <c r="P1" s="34" t="s">
        <v>29</v>
      </c>
      <c r="Q1" s="34" t="s">
        <v>30</v>
      </c>
      <c r="R1" s="34" t="s">
        <v>28</v>
      </c>
      <c r="S1" s="34" t="s">
        <v>18</v>
      </c>
      <c r="T1" s="34" t="s">
        <v>19</v>
      </c>
      <c r="U1" s="34" t="s">
        <v>20</v>
      </c>
      <c r="V1" s="43" t="s">
        <v>21</v>
      </c>
      <c r="W1" s="43" t="s">
        <v>22</v>
      </c>
      <c r="X1" s="43" t="s">
        <v>23</v>
      </c>
      <c r="Y1" s="32" t="s">
        <v>24</v>
      </c>
      <c r="Z1" s="32" t="s">
        <v>25</v>
      </c>
      <c r="AA1" s="46" t="s">
        <v>26</v>
      </c>
    </row>
    <row r="2" s="2" customFormat="1" customHeight="1" spans="1:27">
      <c r="A2" s="20" t="s">
        <v>39</v>
      </c>
      <c r="B2" s="21"/>
      <c r="C2" s="22"/>
      <c r="D2" s="23"/>
      <c r="E2" s="24"/>
      <c r="F2" s="22"/>
      <c r="G2" s="25"/>
      <c r="H2" s="25"/>
      <c r="I2" s="36"/>
      <c r="J2" s="37"/>
      <c r="K2" s="37"/>
      <c r="L2" s="37"/>
      <c r="M2" s="38"/>
      <c r="N2" s="39"/>
      <c r="O2" s="40"/>
      <c r="P2" s="41"/>
      <c r="Q2" s="41"/>
      <c r="R2" s="41"/>
      <c r="S2" s="39"/>
      <c r="T2" s="39"/>
      <c r="U2" s="39"/>
      <c r="V2" s="44"/>
      <c r="W2" s="44"/>
      <c r="X2" s="44"/>
      <c r="Y2" s="37"/>
      <c r="Z2" s="37"/>
      <c r="AA2" s="47"/>
    </row>
    <row r="3" s="2" customFormat="1" customHeight="1" spans="1:27">
      <c r="A3" s="20" t="s">
        <v>40</v>
      </c>
      <c r="B3" s="22"/>
      <c r="C3" s="22"/>
      <c r="D3" s="23"/>
      <c r="E3" s="24"/>
      <c r="F3" s="22"/>
      <c r="G3" s="25"/>
      <c r="H3" s="25"/>
      <c r="I3" s="36"/>
      <c r="J3" s="37"/>
      <c r="K3" s="37"/>
      <c r="L3" s="37"/>
      <c r="M3" s="38"/>
      <c r="N3" s="39"/>
      <c r="O3" s="40"/>
      <c r="P3" s="41"/>
      <c r="Q3" s="41"/>
      <c r="R3" s="41"/>
      <c r="S3" s="39"/>
      <c r="T3" s="39"/>
      <c r="U3" s="39"/>
      <c r="V3" s="44"/>
      <c r="W3" s="44"/>
      <c r="X3" s="44"/>
      <c r="Y3" s="37"/>
      <c r="Z3" s="37"/>
      <c r="AA3" s="47"/>
    </row>
    <row r="4" s="2" customFormat="1" customHeight="1" spans="1:27">
      <c r="A4" s="20" t="s">
        <v>41</v>
      </c>
      <c r="B4" s="23"/>
      <c r="C4" s="23"/>
      <c r="D4" s="23"/>
      <c r="E4" s="24"/>
      <c r="F4" s="24"/>
      <c r="G4" s="25"/>
      <c r="H4" s="25"/>
      <c r="I4" s="36"/>
      <c r="J4" s="37"/>
      <c r="K4" s="37"/>
      <c r="L4" s="37"/>
      <c r="M4" s="38"/>
      <c r="N4" s="39"/>
      <c r="O4" s="40"/>
      <c r="P4" s="41"/>
      <c r="Q4" s="41"/>
      <c r="R4" s="41"/>
      <c r="S4" s="39"/>
      <c r="T4" s="39"/>
      <c r="U4" s="39"/>
      <c r="V4" s="44"/>
      <c r="W4" s="44"/>
      <c r="X4" s="44"/>
      <c r="Y4" s="37"/>
      <c r="Z4" s="37"/>
      <c r="AA4" s="47"/>
    </row>
    <row r="5" s="2" customFormat="1" customHeight="1" spans="1:27">
      <c r="A5" s="20" t="s">
        <v>42</v>
      </c>
      <c r="B5" s="23"/>
      <c r="C5" s="23"/>
      <c r="D5" s="23"/>
      <c r="E5" s="24"/>
      <c r="F5" s="24"/>
      <c r="G5" s="25"/>
      <c r="H5" s="25"/>
      <c r="I5" s="36"/>
      <c r="J5" s="37"/>
      <c r="K5" s="37"/>
      <c r="L5" s="37"/>
      <c r="M5" s="38"/>
      <c r="N5" s="39"/>
      <c r="O5" s="40"/>
      <c r="P5" s="41"/>
      <c r="Q5" s="41"/>
      <c r="R5" s="41"/>
      <c r="S5" s="39"/>
      <c r="T5" s="39"/>
      <c r="U5" s="39"/>
      <c r="V5" s="44"/>
      <c r="W5" s="44"/>
      <c r="X5" s="44"/>
      <c r="Y5" s="37"/>
      <c r="Z5" s="37"/>
      <c r="AA5" s="47"/>
    </row>
    <row r="6" s="3" customFormat="1" customHeight="1" spans="1:27">
      <c r="A6" s="20" t="s">
        <v>43</v>
      </c>
      <c r="B6" s="22">
        <f>'5月详细'!B34</f>
        <v>39488</v>
      </c>
      <c r="C6" s="22">
        <f>'5月详细'!C34</f>
        <v>457</v>
      </c>
      <c r="D6" s="26">
        <f>'5月详细'!D34</f>
        <v>0.0115731361426256</v>
      </c>
      <c r="E6" s="27">
        <f>'5月详细'!E34</f>
        <v>256.584245076586</v>
      </c>
      <c r="F6" s="22">
        <f>'5月详细'!F34</f>
        <v>117259</v>
      </c>
      <c r="G6" s="28">
        <f>'5月详细'!G34</f>
        <v>2462.29</v>
      </c>
      <c r="H6" s="28">
        <f>'5月详细'!H34</f>
        <v>11</v>
      </c>
      <c r="I6" s="36">
        <f>'5月详细'!I34</f>
        <v>0.0209987293086245</v>
      </c>
      <c r="J6" s="42">
        <f>'5月详细'!J34</f>
        <v>33113.2</v>
      </c>
      <c r="K6" s="42">
        <f>'5月详细'!K34</f>
        <v>113</v>
      </c>
      <c r="L6" s="42">
        <f>'5月详细'!L34</f>
        <v>799</v>
      </c>
      <c r="M6" s="38">
        <f>'5月详细'!M34</f>
        <v>81683.51</v>
      </c>
      <c r="N6" s="39">
        <f>'5月详细'!N34</f>
        <v>40201.863</v>
      </c>
      <c r="O6" s="40">
        <f>'5月详细'!O34</f>
        <v>0.492166203435675</v>
      </c>
      <c r="P6" s="39">
        <f>'5月详细'!P34</f>
        <v>19047.7</v>
      </c>
      <c r="Q6" s="39">
        <f>'5月详细'!Q34</f>
        <v>9.65</v>
      </c>
      <c r="R6" s="39">
        <f>'5月详细'!R34</f>
        <v>0</v>
      </c>
      <c r="S6" s="39">
        <f>'5月详细'!S34</f>
        <v>2742</v>
      </c>
      <c r="T6" s="39">
        <f>'5月详细'!T34</f>
        <v>5056.8</v>
      </c>
      <c r="U6" s="39">
        <f>'5月详细'!U34</f>
        <v>12546.713</v>
      </c>
      <c r="V6" s="45">
        <f>'5月详细'!V34</f>
        <v>0</v>
      </c>
      <c r="W6" s="45">
        <f>'5月详细'!W34</f>
        <v>0</v>
      </c>
      <c r="X6" s="45">
        <f>'5月详细'!X34</f>
        <v>0</v>
      </c>
      <c r="Y6" s="48">
        <f>'5月详细'!Y34</f>
        <v>0</v>
      </c>
      <c r="Z6" s="48">
        <f>'5月详细'!Z34</f>
        <v>0</v>
      </c>
      <c r="AA6" s="49">
        <f>'5月详细'!AA34</f>
        <v>0</v>
      </c>
    </row>
    <row r="7" s="3" customFormat="1" customHeight="1" spans="1:27">
      <c r="A7" s="20" t="s">
        <v>44</v>
      </c>
      <c r="B7" s="22">
        <f>'6月详细'!B33</f>
        <v>0</v>
      </c>
      <c r="C7" s="22">
        <f>'6月详细'!C33</f>
        <v>0</v>
      </c>
      <c r="D7" s="26" t="e">
        <f>'6月详细'!D33</f>
        <v>#DIV/0!</v>
      </c>
      <c r="E7" s="27" t="e">
        <f>'6月详细'!E33</f>
        <v>#DIV/0!</v>
      </c>
      <c r="F7" s="22">
        <f>'6月详细'!F33</f>
        <v>0</v>
      </c>
      <c r="G7" s="28">
        <f>'6月详细'!G33</f>
        <v>0</v>
      </c>
      <c r="H7" s="28">
        <f>'6月详细'!H33</f>
        <v>0</v>
      </c>
      <c r="I7" s="36" t="e">
        <f>'6月详细'!I33</f>
        <v>#DIV/0!</v>
      </c>
      <c r="J7" s="42">
        <f>'6月详细'!J33</f>
        <v>0</v>
      </c>
      <c r="K7" s="42">
        <f>'6月详细'!K33</f>
        <v>0</v>
      </c>
      <c r="L7" s="42">
        <f>'6月详细'!L33</f>
        <v>0</v>
      </c>
      <c r="M7" s="38">
        <f>'6月详细'!M33</f>
        <v>0</v>
      </c>
      <c r="N7" s="39">
        <f>'6月详细'!N33</f>
        <v>0</v>
      </c>
      <c r="O7" s="40" t="e">
        <f>'6月详细'!O33</f>
        <v>#DIV/0!</v>
      </c>
      <c r="P7" s="39">
        <f>'6月详细'!P33</f>
        <v>0</v>
      </c>
      <c r="Q7" s="39">
        <f>'6月详细'!Q33</f>
        <v>0</v>
      </c>
      <c r="R7" s="39">
        <f>'6月详细'!R33</f>
        <v>0</v>
      </c>
      <c r="S7" s="39">
        <f>'6月详细'!S33</f>
        <v>0</v>
      </c>
      <c r="T7" s="39">
        <f>'6月详细'!T33</f>
        <v>0</v>
      </c>
      <c r="U7" s="39">
        <f>'6月详细'!U33</f>
        <v>0</v>
      </c>
      <c r="V7" s="45">
        <f>'6月详细'!V33</f>
        <v>0</v>
      </c>
      <c r="W7" s="45">
        <f>'6月详细'!W33</f>
        <v>0</v>
      </c>
      <c r="X7" s="45">
        <f>'6月详细'!X33</f>
        <v>0</v>
      </c>
      <c r="Y7" s="48">
        <f>'6月详细'!Y33</f>
        <v>0</v>
      </c>
      <c r="Z7" s="48">
        <f>'6月详细'!Z33</f>
        <v>0</v>
      </c>
      <c r="AA7" s="49">
        <f>'6月详细'!AA33</f>
        <v>0</v>
      </c>
    </row>
    <row r="8" s="3" customFormat="1" customHeight="1" spans="1:27">
      <c r="A8" s="20" t="s">
        <v>45</v>
      </c>
      <c r="B8" s="22">
        <f>'7月详细'!B34</f>
        <v>0</v>
      </c>
      <c r="C8" s="22">
        <f>'7月详细'!C34</f>
        <v>0</v>
      </c>
      <c r="D8" s="26" t="e">
        <f>'7月详细'!D34</f>
        <v>#DIV/0!</v>
      </c>
      <c r="E8" s="27" t="e">
        <f>'7月详细'!E34</f>
        <v>#DIV/0!</v>
      </c>
      <c r="F8" s="22">
        <f>'7月详细'!F34</f>
        <v>0</v>
      </c>
      <c r="G8" s="28">
        <f>'7月详细'!G34</f>
        <v>0</v>
      </c>
      <c r="H8" s="28">
        <f>'7月详细'!H34</f>
        <v>0</v>
      </c>
      <c r="I8" s="36" t="e">
        <f>'7月详细'!I34</f>
        <v>#DIV/0!</v>
      </c>
      <c r="J8" s="42">
        <f>'7月详细'!J34</f>
        <v>0</v>
      </c>
      <c r="K8" s="42">
        <f>'7月详细'!K34</f>
        <v>0</v>
      </c>
      <c r="L8" s="42">
        <f>'7月详细'!L34</f>
        <v>0</v>
      </c>
      <c r="M8" s="38">
        <f>'7月详细'!M34</f>
        <v>0</v>
      </c>
      <c r="N8" s="39">
        <f>'7月详细'!N34</f>
        <v>0</v>
      </c>
      <c r="O8" s="40" t="e">
        <f>'7月详细'!O34</f>
        <v>#DIV/0!</v>
      </c>
      <c r="P8" s="39">
        <f>'7月详细'!P34</f>
        <v>0</v>
      </c>
      <c r="Q8" s="39">
        <f>'7月详细'!Q34</f>
        <v>0</v>
      </c>
      <c r="R8" s="39">
        <f>'7月详细'!R34</f>
        <v>0</v>
      </c>
      <c r="S8" s="39">
        <f>'7月详细'!S34</f>
        <v>0</v>
      </c>
      <c r="T8" s="39">
        <f>'7月详细'!T34</f>
        <v>0</v>
      </c>
      <c r="U8" s="39">
        <f>'7月详细'!U34</f>
        <v>0</v>
      </c>
      <c r="V8" s="45">
        <f>'7月详细'!V34</f>
        <v>0</v>
      </c>
      <c r="W8" s="45">
        <f>'7月详细'!W34</f>
        <v>0</v>
      </c>
      <c r="X8" s="45">
        <f>'7月详细'!X34</f>
        <v>0</v>
      </c>
      <c r="Y8" s="48">
        <f>'7月详细'!Y34</f>
        <v>0</v>
      </c>
      <c r="Z8" s="48">
        <f>'7月详细'!Z34</f>
        <v>0</v>
      </c>
      <c r="AA8" s="49">
        <f>'7月详细'!AA34</f>
        <v>0</v>
      </c>
    </row>
    <row r="9" s="3" customFormat="1" customHeight="1" spans="1:27">
      <c r="A9" s="20" t="s">
        <v>46</v>
      </c>
      <c r="B9" s="22">
        <f>'8月详细'!B34</f>
        <v>0</v>
      </c>
      <c r="C9" s="22">
        <f>'8月详细'!C34</f>
        <v>0</v>
      </c>
      <c r="D9" s="26" t="e">
        <f>'8月详细'!D34</f>
        <v>#DIV/0!</v>
      </c>
      <c r="E9" s="27" t="e">
        <f>'8月详细'!E34</f>
        <v>#DIV/0!</v>
      </c>
      <c r="F9" s="22">
        <f>'8月详细'!F34</f>
        <v>0</v>
      </c>
      <c r="G9" s="28">
        <f>'8月详细'!G34</f>
        <v>0</v>
      </c>
      <c r="H9" s="28">
        <f>'8月详细'!H34</f>
        <v>0</v>
      </c>
      <c r="I9" s="36" t="e">
        <f>'8月详细'!I34</f>
        <v>#DIV/0!</v>
      </c>
      <c r="J9" s="42">
        <f>'8月详细'!J34</f>
        <v>0</v>
      </c>
      <c r="K9" s="42">
        <f>'8月详细'!K34</f>
        <v>0</v>
      </c>
      <c r="L9" s="42">
        <f>'8月详细'!L34</f>
        <v>0</v>
      </c>
      <c r="M9" s="38">
        <f>'8月详细'!M34</f>
        <v>0</v>
      </c>
      <c r="N9" s="39">
        <f>'8月详细'!N34</f>
        <v>0</v>
      </c>
      <c r="O9" s="40" t="e">
        <f>'8月详细'!O34</f>
        <v>#DIV/0!</v>
      </c>
      <c r="P9" s="39">
        <f>'8月详细'!P34</f>
        <v>0</v>
      </c>
      <c r="Q9" s="39">
        <f>'8月详细'!Q34</f>
        <v>0</v>
      </c>
      <c r="R9" s="39">
        <f>'8月详细'!R34</f>
        <v>0</v>
      </c>
      <c r="S9" s="39">
        <f>'8月详细'!S34</f>
        <v>0</v>
      </c>
      <c r="T9" s="39">
        <f>'8月详细'!T34</f>
        <v>0</v>
      </c>
      <c r="U9" s="39">
        <f>'8月详细'!U34</f>
        <v>0</v>
      </c>
      <c r="V9" s="45">
        <f>'8月详细'!V34</f>
        <v>0</v>
      </c>
      <c r="W9" s="45">
        <f>'8月详细'!W34</f>
        <v>0</v>
      </c>
      <c r="X9" s="45">
        <f>'8月详细'!X34</f>
        <v>0</v>
      </c>
      <c r="Y9" s="48">
        <f>'8月详细'!Y34</f>
        <v>0</v>
      </c>
      <c r="Z9" s="48">
        <f>'8月详细'!Z34</f>
        <v>0</v>
      </c>
      <c r="AA9" s="49">
        <f>'8月详细'!AA34</f>
        <v>0</v>
      </c>
    </row>
    <row r="10" s="3" customFormat="1" customHeight="1" spans="1:27">
      <c r="A10" s="20" t="s">
        <v>47</v>
      </c>
      <c r="B10" s="22">
        <f>'9月详细'!B33</f>
        <v>0</v>
      </c>
      <c r="C10" s="22">
        <f>'9月详细'!C33</f>
        <v>0</v>
      </c>
      <c r="D10" s="26" t="e">
        <f>'9月详细'!D33</f>
        <v>#DIV/0!</v>
      </c>
      <c r="E10" s="27" t="e">
        <f>'9月详细'!E33</f>
        <v>#DIV/0!</v>
      </c>
      <c r="F10" s="22">
        <f>'9月详细'!F33</f>
        <v>0</v>
      </c>
      <c r="G10" s="28">
        <f>'9月详细'!G33</f>
        <v>0</v>
      </c>
      <c r="H10" s="28">
        <f>'9月详细'!H33</f>
        <v>0</v>
      </c>
      <c r="I10" s="36" t="e">
        <f>'9月详细'!I33</f>
        <v>#DIV/0!</v>
      </c>
      <c r="J10" s="42">
        <f>'9月详细'!J33</f>
        <v>0</v>
      </c>
      <c r="K10" s="42">
        <f>'9月详细'!K33</f>
        <v>0</v>
      </c>
      <c r="L10" s="42">
        <f>'9月详细'!L33</f>
        <v>0</v>
      </c>
      <c r="M10" s="38">
        <f>'9月详细'!M33</f>
        <v>0</v>
      </c>
      <c r="N10" s="39">
        <f>'9月详细'!N33</f>
        <v>0</v>
      </c>
      <c r="O10" s="40" t="e">
        <f>'9月详细'!O33</f>
        <v>#DIV/0!</v>
      </c>
      <c r="P10" s="39">
        <f>'9月详细'!P33</f>
        <v>0</v>
      </c>
      <c r="Q10" s="39">
        <f>'9月详细'!Q33</f>
        <v>0</v>
      </c>
      <c r="R10" s="39">
        <f>'9月详细'!R33</f>
        <v>0</v>
      </c>
      <c r="S10" s="39">
        <f>'9月详细'!S33</f>
        <v>0</v>
      </c>
      <c r="T10" s="39">
        <f>'9月详细'!T33</f>
        <v>0</v>
      </c>
      <c r="U10" s="39">
        <f>'9月详细'!U33</f>
        <v>0</v>
      </c>
      <c r="V10" s="45">
        <f>'9月详细'!V33</f>
        <v>0</v>
      </c>
      <c r="W10" s="45">
        <f>'9月详细'!W33</f>
        <v>0</v>
      </c>
      <c r="X10" s="45">
        <f>'9月详细'!X33</f>
        <v>0</v>
      </c>
      <c r="Y10" s="48">
        <f>'9月详细'!Y33</f>
        <v>0</v>
      </c>
      <c r="Z10" s="48">
        <f>'9月详细'!Z33</f>
        <v>0</v>
      </c>
      <c r="AA10" s="49">
        <f>'9月详细'!AA33</f>
        <v>0</v>
      </c>
    </row>
    <row r="11" s="3" customFormat="1" customHeight="1" spans="1:27">
      <c r="A11" s="20" t="s">
        <v>48</v>
      </c>
      <c r="B11" s="22">
        <f>'10月详细'!B34</f>
        <v>0</v>
      </c>
      <c r="C11" s="22">
        <f>'10月详细'!C34</f>
        <v>0</v>
      </c>
      <c r="D11" s="26" t="e">
        <f>'10月详细'!D34</f>
        <v>#DIV/0!</v>
      </c>
      <c r="E11" s="27" t="e">
        <f>'10月详细'!E34</f>
        <v>#DIV/0!</v>
      </c>
      <c r="F11" s="22">
        <f>'10月详细'!F34</f>
        <v>0</v>
      </c>
      <c r="G11" s="28">
        <f>'10月详细'!G34</f>
        <v>0</v>
      </c>
      <c r="H11" s="28">
        <f>'10月详细'!H34</f>
        <v>0</v>
      </c>
      <c r="I11" s="36" t="e">
        <f>'10月详细'!I34</f>
        <v>#DIV/0!</v>
      </c>
      <c r="J11" s="42">
        <f>'10月详细'!J34</f>
        <v>0</v>
      </c>
      <c r="K11" s="42">
        <f>'10月详细'!K34</f>
        <v>0</v>
      </c>
      <c r="L11" s="42">
        <f>'10月详细'!L34</f>
        <v>0</v>
      </c>
      <c r="M11" s="38">
        <f>'10月详细'!M34</f>
        <v>0</v>
      </c>
      <c r="N11" s="39">
        <f>'10月详细'!N34</f>
        <v>0</v>
      </c>
      <c r="O11" s="40" t="e">
        <f>'10月详细'!O34</f>
        <v>#DIV/0!</v>
      </c>
      <c r="P11" s="39">
        <f>'10月详细'!P34</f>
        <v>0</v>
      </c>
      <c r="Q11" s="39">
        <f>'10月详细'!Q34</f>
        <v>0</v>
      </c>
      <c r="R11" s="39">
        <f>'10月详细'!R34</f>
        <v>0</v>
      </c>
      <c r="S11" s="39">
        <f>'10月详细'!S34</f>
        <v>0</v>
      </c>
      <c r="T11" s="39">
        <f>'10月详细'!T34</f>
        <v>0</v>
      </c>
      <c r="U11" s="39">
        <f>'10月详细'!U34</f>
        <v>0</v>
      </c>
      <c r="V11" s="45">
        <f>'10月详细'!V34</f>
        <v>0</v>
      </c>
      <c r="W11" s="45">
        <f>'10月详细'!W34</f>
        <v>0</v>
      </c>
      <c r="X11" s="45">
        <f>'10月详细'!X34</f>
        <v>0</v>
      </c>
      <c r="Y11" s="48">
        <f>'10月详细'!Y34</f>
        <v>0</v>
      </c>
      <c r="Z11" s="48">
        <f>'10月详细'!Z34</f>
        <v>0</v>
      </c>
      <c r="AA11" s="49">
        <f>'10月详细'!AA34</f>
        <v>0</v>
      </c>
    </row>
    <row r="12" s="3" customFormat="1" customHeight="1" spans="1:27">
      <c r="A12" s="20" t="s">
        <v>49</v>
      </c>
      <c r="B12" s="22">
        <f>'11月详细'!B33</f>
        <v>0</v>
      </c>
      <c r="C12" s="22">
        <f>'11月详细'!C33</f>
        <v>0</v>
      </c>
      <c r="D12" s="26" t="e">
        <f>'11月详细'!D33</f>
        <v>#DIV/0!</v>
      </c>
      <c r="E12" s="27" t="e">
        <f>'11月详细'!E33</f>
        <v>#DIV/0!</v>
      </c>
      <c r="F12" s="22">
        <f>'11月详细'!F33</f>
        <v>0</v>
      </c>
      <c r="G12" s="28">
        <f>'11月详细'!G33</f>
        <v>0</v>
      </c>
      <c r="H12" s="28">
        <f>'11月详细'!H33</f>
        <v>0</v>
      </c>
      <c r="I12" s="36" t="e">
        <f>'11月详细'!I33</f>
        <v>#DIV/0!</v>
      </c>
      <c r="J12" s="42">
        <f>'11月详细'!J33</f>
        <v>0</v>
      </c>
      <c r="K12" s="42">
        <f>'11月详细'!K33</f>
        <v>0</v>
      </c>
      <c r="L12" s="42">
        <f>'11月详细'!L33</f>
        <v>0</v>
      </c>
      <c r="M12" s="38">
        <f>'11月详细'!M33</f>
        <v>0</v>
      </c>
      <c r="N12" s="39">
        <f>'11月详细'!N33</f>
        <v>0</v>
      </c>
      <c r="O12" s="40" t="e">
        <f>'11月详细'!O33</f>
        <v>#DIV/0!</v>
      </c>
      <c r="P12" s="39">
        <f>'11月详细'!P33</f>
        <v>0</v>
      </c>
      <c r="Q12" s="39">
        <f>'11月详细'!Q33</f>
        <v>0</v>
      </c>
      <c r="R12" s="39">
        <f>'11月详细'!R33</f>
        <v>0</v>
      </c>
      <c r="S12" s="39">
        <f>'11月详细'!S33</f>
        <v>0</v>
      </c>
      <c r="T12" s="39">
        <f>'11月详细'!T33</f>
        <v>0</v>
      </c>
      <c r="U12" s="39">
        <f>'11月详细'!U33</f>
        <v>0</v>
      </c>
      <c r="V12" s="45">
        <f>'11月详细'!V33</f>
        <v>0</v>
      </c>
      <c r="W12" s="45">
        <f>'11月详细'!W33</f>
        <v>0</v>
      </c>
      <c r="X12" s="45">
        <f>'11月详细'!X33</f>
        <v>0</v>
      </c>
      <c r="Y12" s="48">
        <f>'11月详细'!Y33</f>
        <v>0</v>
      </c>
      <c r="Z12" s="48">
        <f>'11月详细'!Z33</f>
        <v>0</v>
      </c>
      <c r="AA12" s="49">
        <f>'11月详细'!AA33</f>
        <v>0</v>
      </c>
    </row>
    <row r="13" s="3" customFormat="1" customHeight="1" spans="1:27">
      <c r="A13" s="20" t="s">
        <v>50</v>
      </c>
      <c r="B13" s="22">
        <f>'12月详细'!B34</f>
        <v>0</v>
      </c>
      <c r="C13" s="22">
        <f>'12月详细'!C34</f>
        <v>0</v>
      </c>
      <c r="D13" s="26" t="e">
        <f>'12月详细'!D34</f>
        <v>#DIV/0!</v>
      </c>
      <c r="E13" s="27" t="e">
        <f>'12月详细'!E34</f>
        <v>#DIV/0!</v>
      </c>
      <c r="F13" s="22">
        <f>'12月详细'!F34</f>
        <v>0</v>
      </c>
      <c r="G13" s="28">
        <f>'12月详细'!G34</f>
        <v>0</v>
      </c>
      <c r="H13" s="28">
        <f>'12月详细'!H34</f>
        <v>0</v>
      </c>
      <c r="I13" s="36" t="e">
        <f>'12月详细'!I34</f>
        <v>#DIV/0!</v>
      </c>
      <c r="J13" s="42">
        <f>'12月详细'!J34</f>
        <v>0</v>
      </c>
      <c r="K13" s="42">
        <f>'12月详细'!K34</f>
        <v>0</v>
      </c>
      <c r="L13" s="42">
        <f>'12月详细'!L34</f>
        <v>0</v>
      </c>
      <c r="M13" s="38">
        <f>'12月详细'!M34</f>
        <v>0</v>
      </c>
      <c r="N13" s="39">
        <f>'12月详细'!N34</f>
        <v>0</v>
      </c>
      <c r="O13" s="40" t="e">
        <f>'12月详细'!O34</f>
        <v>#DIV/0!</v>
      </c>
      <c r="P13" s="39">
        <f>'12月详细'!P34</f>
        <v>0</v>
      </c>
      <c r="Q13" s="39">
        <f>'12月详细'!Q34</f>
        <v>0</v>
      </c>
      <c r="R13" s="39">
        <f>'12月详细'!R34</f>
        <v>0</v>
      </c>
      <c r="S13" s="39">
        <f>'12月详细'!S34</f>
        <v>0</v>
      </c>
      <c r="T13" s="39">
        <f>'12月详细'!T34</f>
        <v>0</v>
      </c>
      <c r="U13" s="39">
        <f>'12月详细'!U34</f>
        <v>0</v>
      </c>
      <c r="V13" s="45">
        <f>'12月详细'!V34</f>
        <v>0</v>
      </c>
      <c r="W13" s="45">
        <f>'12月详细'!W34</f>
        <v>0</v>
      </c>
      <c r="X13" s="45">
        <f>'12月详细'!X34</f>
        <v>0</v>
      </c>
      <c r="Y13" s="48">
        <f>'12月详细'!Y34</f>
        <v>0</v>
      </c>
      <c r="Z13" s="48">
        <f>'12月详细'!Z34</f>
        <v>0</v>
      </c>
      <c r="AA13" s="49">
        <f>'12月详细'!AA34</f>
        <v>0</v>
      </c>
    </row>
    <row r="14" s="2" customFormat="1" customHeight="1" spans="1:27">
      <c r="A14" s="29"/>
      <c r="B14" s="30"/>
      <c r="C14" s="30"/>
      <c r="D14" s="30"/>
      <c r="E14" s="4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/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/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/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/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/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/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/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/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/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/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/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/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/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/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/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/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pane xSplit="1" ySplit="1" topLeftCell="B20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43252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43253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43254</v>
      </c>
      <c r="B4" s="4"/>
      <c r="C4" s="4"/>
      <c r="D4" s="5"/>
      <c r="E4" s="6"/>
      <c r="F4" s="4"/>
      <c r="G4" s="7"/>
      <c r="H4" s="7"/>
      <c r="I4" s="8"/>
      <c r="J4" s="9"/>
      <c r="K4" s="9"/>
      <c r="L4" s="9"/>
      <c r="M4" s="10"/>
      <c r="N4" s="11"/>
      <c r="O4" s="11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43255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2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43256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43257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43258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43259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43260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43261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43262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43263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43264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43265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43266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43267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43268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43269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43270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43271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43272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43273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43274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43275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43276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43277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43278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43279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43280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43281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66" customFormat="1" customHeight="1" spans="1:27">
      <c r="A32" s="72" t="s">
        <v>27</v>
      </c>
      <c r="B32" s="73" t="s">
        <v>1</v>
      </c>
      <c r="C32" s="73" t="s">
        <v>2</v>
      </c>
      <c r="D32" s="74" t="s">
        <v>3</v>
      </c>
      <c r="E32" s="75" t="s">
        <v>4</v>
      </c>
      <c r="F32" s="73" t="s">
        <v>5</v>
      </c>
      <c r="G32" s="76" t="s">
        <v>6</v>
      </c>
      <c r="H32" s="76" t="s">
        <v>7</v>
      </c>
      <c r="I32" s="83" t="s">
        <v>8</v>
      </c>
      <c r="J32" s="84" t="s">
        <v>9</v>
      </c>
      <c r="K32" s="84" t="s">
        <v>10</v>
      </c>
      <c r="L32" s="84" t="s">
        <v>11</v>
      </c>
      <c r="M32" s="85" t="s">
        <v>12</v>
      </c>
      <c r="N32" s="86" t="s">
        <v>13</v>
      </c>
      <c r="O32" s="87" t="s">
        <v>14</v>
      </c>
      <c r="P32" s="86" t="s">
        <v>29</v>
      </c>
      <c r="Q32" s="86" t="s">
        <v>30</v>
      </c>
      <c r="R32" s="86" t="s">
        <v>28</v>
      </c>
      <c r="S32" s="86" t="s">
        <v>18</v>
      </c>
      <c r="T32" s="86" t="s">
        <v>19</v>
      </c>
      <c r="U32" s="86" t="s">
        <v>20</v>
      </c>
      <c r="V32" s="89" t="s">
        <v>21</v>
      </c>
      <c r="W32" s="89" t="s">
        <v>22</v>
      </c>
      <c r="X32" s="89" t="s">
        <v>23</v>
      </c>
      <c r="Y32" s="84" t="s">
        <v>24</v>
      </c>
      <c r="Z32" s="84" t="s">
        <v>25</v>
      </c>
      <c r="AA32" s="84" t="s">
        <v>26</v>
      </c>
    </row>
    <row r="33" s="66" customFormat="1" customHeight="1" spans="1:27">
      <c r="A33" s="72"/>
      <c r="B33" s="22">
        <f>SUM(B2:B31)</f>
        <v>0</v>
      </c>
      <c r="C33" s="22">
        <f>SUM(C2:C31)</f>
        <v>0</v>
      </c>
      <c r="D33" s="26" t="e">
        <f>C33/B33</f>
        <v>#DIV/0!</v>
      </c>
      <c r="E33" s="27" t="e">
        <f>F33/C33</f>
        <v>#DIV/0!</v>
      </c>
      <c r="F33" s="22">
        <f>SUM(F2:F31)</f>
        <v>0</v>
      </c>
      <c r="G33" s="28">
        <f>SUM(G2:G31)</f>
        <v>0</v>
      </c>
      <c r="H33" s="28">
        <f>SUM(H2:H31)</f>
        <v>0</v>
      </c>
      <c r="I33" s="36" t="e">
        <f>G33/F33</f>
        <v>#DIV/0!</v>
      </c>
      <c r="J33" s="42">
        <f>SUM(J2:J31)</f>
        <v>0</v>
      </c>
      <c r="K33" s="42">
        <f>SUM(K2:K31)</f>
        <v>0</v>
      </c>
      <c r="L33" s="42">
        <f>SUM(L2:L31)</f>
        <v>0</v>
      </c>
      <c r="M33" s="38">
        <f>SUM(M2:M31)</f>
        <v>0</v>
      </c>
      <c r="N33" s="39">
        <f>SUM(N2:N31)</f>
        <v>0</v>
      </c>
      <c r="O33" s="40" t="e">
        <f>N33/M33</f>
        <v>#DIV/0!</v>
      </c>
      <c r="P33" s="39">
        <f t="shared" ref="P33:W33" si="0">SUM(P2:P31)</f>
        <v>0</v>
      </c>
      <c r="Q33" s="39">
        <f t="shared" si="0"/>
        <v>0</v>
      </c>
      <c r="R33" s="39">
        <f t="shared" si="0"/>
        <v>0</v>
      </c>
      <c r="S33" s="39">
        <f t="shared" si="0"/>
        <v>0</v>
      </c>
      <c r="T33" s="39">
        <f t="shared" si="0"/>
        <v>0</v>
      </c>
      <c r="U33" s="39">
        <f t="shared" si="0"/>
        <v>0</v>
      </c>
      <c r="V33" s="45">
        <f t="shared" si="0"/>
        <v>0</v>
      </c>
      <c r="W33" s="45">
        <f t="shared" si="0"/>
        <v>0</v>
      </c>
      <c r="X33" s="45"/>
      <c r="Y33" s="42"/>
      <c r="Z33" s="42"/>
      <c r="AA33" s="42"/>
    </row>
    <row r="34" s="2" customFormat="1" customHeight="1" spans="1:27">
      <c r="A34" s="29"/>
      <c r="B34" s="4"/>
      <c r="C34" s="4"/>
      <c r="D34" s="5"/>
      <c r="E34" s="6"/>
      <c r="F34" s="4"/>
      <c r="G34" s="7"/>
      <c r="H34" s="7"/>
      <c r="I34" s="8"/>
      <c r="J34" s="9"/>
      <c r="K34" s="9"/>
      <c r="L34" s="9"/>
      <c r="M34" s="10"/>
      <c r="N34" s="11"/>
      <c r="O34" s="12"/>
      <c r="P34" s="13"/>
      <c r="Q34" s="13"/>
      <c r="R34" s="13"/>
      <c r="S34" s="11"/>
      <c r="T34" s="11"/>
      <c r="U34" s="11"/>
      <c r="V34" s="14"/>
      <c r="W34" s="14"/>
      <c r="X34" s="14"/>
      <c r="Y34" s="9"/>
      <c r="Z34" s="9"/>
      <c r="AA34" s="9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</sheetData>
  <mergeCells count="1">
    <mergeCell ref="A32:A33"/>
  </mergeCells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7" sqref="E7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43282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43283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43284</v>
      </c>
      <c r="B4" s="71"/>
      <c r="C4" s="71"/>
      <c r="D4" s="30"/>
      <c r="E4" s="4"/>
      <c r="F4" s="71"/>
      <c r="G4" s="7"/>
      <c r="H4" s="7"/>
      <c r="I4" s="8"/>
      <c r="J4" s="9"/>
      <c r="K4" s="9"/>
      <c r="L4" s="9"/>
      <c r="M4" s="10"/>
      <c r="N4" s="11"/>
      <c r="O4" s="12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43285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1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43286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43287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43288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43289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43290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43291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43292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43293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43294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43295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43296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43297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43298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43299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43300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43301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43302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43303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43304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43305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43306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43307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43308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43309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43310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43311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2" customFormat="1" customHeight="1" spans="1:27">
      <c r="A32" s="29">
        <v>43312</v>
      </c>
      <c r="B32" s="4"/>
      <c r="C32" s="4"/>
      <c r="D32" s="5"/>
      <c r="E32" s="6"/>
      <c r="F32" s="4"/>
      <c r="G32" s="7"/>
      <c r="H32" s="7"/>
      <c r="I32" s="8"/>
      <c r="J32" s="9"/>
      <c r="K32" s="9"/>
      <c r="L32" s="9"/>
      <c r="M32" s="10"/>
      <c r="N32" s="11"/>
      <c r="O32" s="12"/>
      <c r="P32" s="13"/>
      <c r="Q32" s="13"/>
      <c r="R32" s="13"/>
      <c r="S32" s="11"/>
      <c r="T32" s="11"/>
      <c r="U32" s="11"/>
      <c r="V32" s="14"/>
      <c r="W32" s="14"/>
      <c r="X32" s="14"/>
      <c r="Y32" s="9"/>
      <c r="Z32" s="9"/>
      <c r="AA32" s="9"/>
    </row>
    <row r="33" s="66" customFormat="1" customHeight="1" spans="1:27">
      <c r="A33" s="72" t="s">
        <v>27</v>
      </c>
      <c r="B33" s="73" t="s">
        <v>1</v>
      </c>
      <c r="C33" s="73" t="s">
        <v>2</v>
      </c>
      <c r="D33" s="74" t="s">
        <v>3</v>
      </c>
      <c r="E33" s="75" t="s">
        <v>4</v>
      </c>
      <c r="F33" s="73" t="s">
        <v>5</v>
      </c>
      <c r="G33" s="76" t="s">
        <v>6</v>
      </c>
      <c r="H33" s="76" t="s">
        <v>7</v>
      </c>
      <c r="I33" s="83" t="s">
        <v>8</v>
      </c>
      <c r="J33" s="84" t="s">
        <v>9</v>
      </c>
      <c r="K33" s="84" t="s">
        <v>10</v>
      </c>
      <c r="L33" s="84" t="s">
        <v>11</v>
      </c>
      <c r="M33" s="85" t="s">
        <v>12</v>
      </c>
      <c r="N33" s="86" t="s">
        <v>13</v>
      </c>
      <c r="O33" s="87" t="s">
        <v>14</v>
      </c>
      <c r="P33" s="86" t="s">
        <v>29</v>
      </c>
      <c r="Q33" s="86" t="s">
        <v>30</v>
      </c>
      <c r="R33" s="86" t="s">
        <v>28</v>
      </c>
      <c r="S33" s="86" t="s">
        <v>18</v>
      </c>
      <c r="T33" s="86" t="s">
        <v>19</v>
      </c>
      <c r="U33" s="86" t="s">
        <v>20</v>
      </c>
      <c r="V33" s="89" t="s">
        <v>21</v>
      </c>
      <c r="W33" s="89" t="s">
        <v>22</v>
      </c>
      <c r="X33" s="89" t="s">
        <v>23</v>
      </c>
      <c r="Y33" s="84" t="s">
        <v>24</v>
      </c>
      <c r="Z33" s="84" t="s">
        <v>25</v>
      </c>
      <c r="AA33" s="84" t="s">
        <v>26</v>
      </c>
    </row>
    <row r="34" s="66" customFormat="1" customHeight="1" spans="1:27">
      <c r="A34" s="72"/>
      <c r="B34" s="22">
        <f>SUM(B2:B32)</f>
        <v>0</v>
      </c>
      <c r="C34" s="22">
        <f>SUM(C2:C32)</f>
        <v>0</v>
      </c>
      <c r="D34" s="26" t="e">
        <f>C34/B34</f>
        <v>#DIV/0!</v>
      </c>
      <c r="E34" s="27" t="e">
        <f>F34/C34</f>
        <v>#DIV/0!</v>
      </c>
      <c r="F34" s="22">
        <f>SUM(F2:F32)</f>
        <v>0</v>
      </c>
      <c r="G34" s="28">
        <f>SUM(G2:G32)</f>
        <v>0</v>
      </c>
      <c r="H34" s="28">
        <f>SUM(H2:H32)</f>
        <v>0</v>
      </c>
      <c r="I34" s="36" t="e">
        <f>G34/F34</f>
        <v>#DIV/0!</v>
      </c>
      <c r="J34" s="42">
        <f>SUM(J2:J32)</f>
        <v>0</v>
      </c>
      <c r="K34" s="42">
        <f>SUM(K2:K32)</f>
        <v>0</v>
      </c>
      <c r="L34" s="42">
        <f>SUM(L2:L32)</f>
        <v>0</v>
      </c>
      <c r="M34" s="38">
        <f>SUM(M2:M32)</f>
        <v>0</v>
      </c>
      <c r="N34" s="39">
        <f>SUM(N2:N32)</f>
        <v>0</v>
      </c>
      <c r="O34" s="40" t="e">
        <f>N34/M34</f>
        <v>#DIV/0!</v>
      </c>
      <c r="P34" s="39">
        <f t="shared" ref="P34:W34" si="0">SUM(P2:P32)</f>
        <v>0</v>
      </c>
      <c r="Q34" s="39">
        <f t="shared" si="0"/>
        <v>0</v>
      </c>
      <c r="R34" s="39">
        <f t="shared" si="0"/>
        <v>0</v>
      </c>
      <c r="S34" s="39">
        <f t="shared" si="0"/>
        <v>0</v>
      </c>
      <c r="T34" s="39">
        <f t="shared" si="0"/>
        <v>0</v>
      </c>
      <c r="U34" s="39">
        <f t="shared" si="0"/>
        <v>0</v>
      </c>
      <c r="V34" s="45">
        <f t="shared" si="0"/>
        <v>0</v>
      </c>
      <c r="W34" s="45">
        <f t="shared" si="0"/>
        <v>0</v>
      </c>
      <c r="X34" s="45"/>
      <c r="Y34" s="42"/>
      <c r="Z34" s="42"/>
      <c r="AA34" s="42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  <row r="37" s="2" customFormat="1" customHeight="1" spans="1:27">
      <c r="A37" s="29"/>
      <c r="B37" s="4"/>
      <c r="C37" s="4"/>
      <c r="D37" s="5"/>
      <c r="E37" s="6"/>
      <c r="F37" s="4"/>
      <c r="G37" s="7"/>
      <c r="H37" s="7"/>
      <c r="I37" s="8"/>
      <c r="J37" s="9"/>
      <c r="K37" s="9"/>
      <c r="L37" s="9"/>
      <c r="M37" s="10"/>
      <c r="N37" s="11"/>
      <c r="O37" s="12"/>
      <c r="P37" s="13"/>
      <c r="Q37" s="13"/>
      <c r="R37" s="13"/>
      <c r="S37" s="11"/>
      <c r="T37" s="11"/>
      <c r="U37" s="11"/>
      <c r="V37" s="14"/>
      <c r="W37" s="14"/>
      <c r="X37" s="14"/>
      <c r="Y37" s="9"/>
      <c r="Z37" s="9"/>
      <c r="AA37" s="9"/>
    </row>
  </sheetData>
  <mergeCells count="1">
    <mergeCell ref="A33:A34"/>
  </mergeCell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43313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43314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43315</v>
      </c>
      <c r="B4" s="71"/>
      <c r="C4" s="71"/>
      <c r="D4" s="30"/>
      <c r="E4" s="4"/>
      <c r="F4" s="71"/>
      <c r="G4" s="7"/>
      <c r="H4" s="7"/>
      <c r="I4" s="8"/>
      <c r="J4" s="9"/>
      <c r="K4" s="9"/>
      <c r="L4" s="9"/>
      <c r="M4" s="10"/>
      <c r="N4" s="11"/>
      <c r="O4" s="12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43316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1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43317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43318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43319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43320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43321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43322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43323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43324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43325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43326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43327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43328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43329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43330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43331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43332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43333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43334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43335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43336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43337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43338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43339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43340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43341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43342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2" customFormat="1" customHeight="1" spans="1:27">
      <c r="A32" s="29">
        <v>43343</v>
      </c>
      <c r="B32" s="4"/>
      <c r="C32" s="4"/>
      <c r="D32" s="5"/>
      <c r="E32" s="6"/>
      <c r="F32" s="4"/>
      <c r="G32" s="7"/>
      <c r="H32" s="7"/>
      <c r="I32" s="8"/>
      <c r="J32" s="9"/>
      <c r="K32" s="9"/>
      <c r="L32" s="9"/>
      <c r="M32" s="10"/>
      <c r="N32" s="11"/>
      <c r="O32" s="12"/>
      <c r="P32" s="13"/>
      <c r="Q32" s="13"/>
      <c r="R32" s="13"/>
      <c r="S32" s="11"/>
      <c r="T32" s="11"/>
      <c r="U32" s="11"/>
      <c r="V32" s="14"/>
      <c r="W32" s="14"/>
      <c r="X32" s="14"/>
      <c r="Y32" s="9"/>
      <c r="Z32" s="9"/>
      <c r="AA32" s="9"/>
    </row>
    <row r="33" s="66" customFormat="1" customHeight="1" spans="1:27">
      <c r="A33" s="72" t="s">
        <v>27</v>
      </c>
      <c r="B33" s="73" t="s">
        <v>1</v>
      </c>
      <c r="C33" s="73" t="s">
        <v>2</v>
      </c>
      <c r="D33" s="74" t="s">
        <v>3</v>
      </c>
      <c r="E33" s="75" t="s">
        <v>4</v>
      </c>
      <c r="F33" s="73" t="s">
        <v>5</v>
      </c>
      <c r="G33" s="76" t="s">
        <v>6</v>
      </c>
      <c r="H33" s="76" t="s">
        <v>7</v>
      </c>
      <c r="I33" s="83" t="s">
        <v>8</v>
      </c>
      <c r="J33" s="84" t="s">
        <v>9</v>
      </c>
      <c r="K33" s="84" t="s">
        <v>10</v>
      </c>
      <c r="L33" s="84" t="s">
        <v>11</v>
      </c>
      <c r="M33" s="85" t="s">
        <v>12</v>
      </c>
      <c r="N33" s="86" t="s">
        <v>13</v>
      </c>
      <c r="O33" s="87" t="s">
        <v>14</v>
      </c>
      <c r="P33" s="86" t="s">
        <v>29</v>
      </c>
      <c r="Q33" s="86" t="s">
        <v>30</v>
      </c>
      <c r="R33" s="86" t="s">
        <v>28</v>
      </c>
      <c r="S33" s="86" t="s">
        <v>18</v>
      </c>
      <c r="T33" s="86" t="s">
        <v>19</v>
      </c>
      <c r="U33" s="86" t="s">
        <v>20</v>
      </c>
      <c r="V33" s="89" t="s">
        <v>21</v>
      </c>
      <c r="W33" s="89" t="s">
        <v>22</v>
      </c>
      <c r="X33" s="89" t="s">
        <v>23</v>
      </c>
      <c r="Y33" s="84" t="s">
        <v>24</v>
      </c>
      <c r="Z33" s="84" t="s">
        <v>25</v>
      </c>
      <c r="AA33" s="84" t="s">
        <v>26</v>
      </c>
    </row>
    <row r="34" s="66" customFormat="1" customHeight="1" spans="1:27">
      <c r="A34" s="72"/>
      <c r="B34" s="22">
        <f t="shared" ref="B34:H34" si="0">SUM(B2:B32)</f>
        <v>0</v>
      </c>
      <c r="C34" s="22">
        <f t="shared" si="0"/>
        <v>0</v>
      </c>
      <c r="D34" s="26" t="e">
        <f>C34/B34</f>
        <v>#DIV/0!</v>
      </c>
      <c r="E34" s="27" t="e">
        <f>F34/C34</f>
        <v>#DIV/0!</v>
      </c>
      <c r="F34" s="22">
        <f t="shared" si="0"/>
        <v>0</v>
      </c>
      <c r="G34" s="28">
        <f t="shared" si="0"/>
        <v>0</v>
      </c>
      <c r="H34" s="28">
        <f t="shared" si="0"/>
        <v>0</v>
      </c>
      <c r="I34" s="36" t="e">
        <f>G34/F34</f>
        <v>#DIV/0!</v>
      </c>
      <c r="J34" s="42">
        <f t="shared" ref="J34:N34" si="1">SUM(J2:J32)</f>
        <v>0</v>
      </c>
      <c r="K34" s="42">
        <f t="shared" si="1"/>
        <v>0</v>
      </c>
      <c r="L34" s="42">
        <f t="shared" si="1"/>
        <v>0</v>
      </c>
      <c r="M34" s="38">
        <f t="shared" si="1"/>
        <v>0</v>
      </c>
      <c r="N34" s="39">
        <f t="shared" si="1"/>
        <v>0</v>
      </c>
      <c r="O34" s="40" t="e">
        <f>N34/M34</f>
        <v>#DIV/0!</v>
      </c>
      <c r="P34" s="39">
        <f t="shared" ref="P34:W34" si="2">SUM(P2:P32)</f>
        <v>0</v>
      </c>
      <c r="Q34" s="39">
        <f t="shared" si="2"/>
        <v>0</v>
      </c>
      <c r="R34" s="39">
        <f t="shared" si="2"/>
        <v>0</v>
      </c>
      <c r="S34" s="39">
        <f t="shared" si="2"/>
        <v>0</v>
      </c>
      <c r="T34" s="39">
        <f t="shared" si="2"/>
        <v>0</v>
      </c>
      <c r="U34" s="39">
        <f t="shared" si="2"/>
        <v>0</v>
      </c>
      <c r="V34" s="45">
        <f t="shared" si="2"/>
        <v>0</v>
      </c>
      <c r="W34" s="45">
        <f t="shared" si="2"/>
        <v>0</v>
      </c>
      <c r="X34" s="45"/>
      <c r="Y34" s="42"/>
      <c r="Z34" s="42"/>
      <c r="AA34" s="42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  <row r="37" s="2" customFormat="1" customHeight="1" spans="1:27">
      <c r="A37" s="29"/>
      <c r="B37" s="4"/>
      <c r="C37" s="4"/>
      <c r="D37" s="5"/>
      <c r="E37" s="6"/>
      <c r="F37" s="4"/>
      <c r="G37" s="7"/>
      <c r="H37" s="7"/>
      <c r="I37" s="8"/>
      <c r="J37" s="9"/>
      <c r="K37" s="9"/>
      <c r="L37" s="9"/>
      <c r="M37" s="10"/>
      <c r="N37" s="11"/>
      <c r="O37" s="12"/>
      <c r="P37" s="13"/>
      <c r="Q37" s="13"/>
      <c r="R37" s="13"/>
      <c r="S37" s="11"/>
      <c r="T37" s="11"/>
      <c r="U37" s="11"/>
      <c r="V37" s="14"/>
      <c r="W37" s="14"/>
      <c r="X37" s="14"/>
      <c r="Y37" s="9"/>
      <c r="Z37" s="9"/>
      <c r="AA37" s="9"/>
    </row>
  </sheetData>
  <mergeCells count="1">
    <mergeCell ref="A33:A34"/>
  </mergeCell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43344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43345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43346</v>
      </c>
      <c r="B4" s="4"/>
      <c r="C4" s="4"/>
      <c r="D4" s="5"/>
      <c r="E4" s="6"/>
      <c r="F4" s="4"/>
      <c r="G4" s="7"/>
      <c r="H4" s="7"/>
      <c r="I4" s="8"/>
      <c r="J4" s="9"/>
      <c r="K4" s="9"/>
      <c r="L4" s="9"/>
      <c r="M4" s="10"/>
      <c r="N4" s="11"/>
      <c r="O4" s="11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43347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2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43348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43349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43350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43351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43352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43353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43354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43355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43356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43357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43358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43359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43360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43361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43362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43363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43364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43365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43366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43367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43368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43369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43370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43371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43372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43373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66" customFormat="1" customHeight="1" spans="1:27">
      <c r="A32" s="72" t="s">
        <v>27</v>
      </c>
      <c r="B32" s="73" t="s">
        <v>1</v>
      </c>
      <c r="C32" s="73" t="s">
        <v>2</v>
      </c>
      <c r="D32" s="74" t="s">
        <v>3</v>
      </c>
      <c r="E32" s="75" t="s">
        <v>4</v>
      </c>
      <c r="F32" s="73" t="s">
        <v>5</v>
      </c>
      <c r="G32" s="76" t="s">
        <v>6</v>
      </c>
      <c r="H32" s="76" t="s">
        <v>7</v>
      </c>
      <c r="I32" s="83" t="s">
        <v>8</v>
      </c>
      <c r="J32" s="84" t="s">
        <v>9</v>
      </c>
      <c r="K32" s="84" t="s">
        <v>10</v>
      </c>
      <c r="L32" s="84" t="s">
        <v>11</v>
      </c>
      <c r="M32" s="85" t="s">
        <v>12</v>
      </c>
      <c r="N32" s="86" t="s">
        <v>13</v>
      </c>
      <c r="O32" s="87" t="s">
        <v>14</v>
      </c>
      <c r="P32" s="86" t="s">
        <v>29</v>
      </c>
      <c r="Q32" s="86" t="s">
        <v>30</v>
      </c>
      <c r="R32" s="86" t="s">
        <v>28</v>
      </c>
      <c r="S32" s="86" t="s">
        <v>18</v>
      </c>
      <c r="T32" s="86" t="s">
        <v>19</v>
      </c>
      <c r="U32" s="86" t="s">
        <v>20</v>
      </c>
      <c r="V32" s="89" t="s">
        <v>21</v>
      </c>
      <c r="W32" s="89" t="s">
        <v>22</v>
      </c>
      <c r="X32" s="89" t="s">
        <v>23</v>
      </c>
      <c r="Y32" s="84" t="s">
        <v>24</v>
      </c>
      <c r="Z32" s="84" t="s">
        <v>25</v>
      </c>
      <c r="AA32" s="84" t="s">
        <v>26</v>
      </c>
    </row>
    <row r="33" s="66" customFormat="1" customHeight="1" spans="1:27">
      <c r="A33" s="72"/>
      <c r="B33" s="22">
        <f t="shared" ref="B33:H33" si="0">SUM(B2:B31)</f>
        <v>0</v>
      </c>
      <c r="C33" s="22">
        <f t="shared" si="0"/>
        <v>0</v>
      </c>
      <c r="D33" s="26" t="e">
        <f>C33/B33</f>
        <v>#DIV/0!</v>
      </c>
      <c r="E33" s="27" t="e">
        <f>F33/C33</f>
        <v>#DIV/0!</v>
      </c>
      <c r="F33" s="22">
        <f t="shared" si="0"/>
        <v>0</v>
      </c>
      <c r="G33" s="28">
        <f t="shared" si="0"/>
        <v>0</v>
      </c>
      <c r="H33" s="28">
        <f t="shared" si="0"/>
        <v>0</v>
      </c>
      <c r="I33" s="36" t="e">
        <f>G33/F33</f>
        <v>#DIV/0!</v>
      </c>
      <c r="J33" s="42">
        <f t="shared" ref="J33:N33" si="1">SUM(J2:J31)</f>
        <v>0</v>
      </c>
      <c r="K33" s="42">
        <f t="shared" si="1"/>
        <v>0</v>
      </c>
      <c r="L33" s="42">
        <f t="shared" si="1"/>
        <v>0</v>
      </c>
      <c r="M33" s="38">
        <f t="shared" si="1"/>
        <v>0</v>
      </c>
      <c r="N33" s="39">
        <f t="shared" si="1"/>
        <v>0</v>
      </c>
      <c r="O33" s="40" t="e">
        <f>N33/M33</f>
        <v>#DIV/0!</v>
      </c>
      <c r="P33" s="39">
        <f t="shared" ref="P33:W33" si="2">SUM(P2:P31)</f>
        <v>0</v>
      </c>
      <c r="Q33" s="39">
        <f t="shared" si="2"/>
        <v>0</v>
      </c>
      <c r="R33" s="39">
        <f t="shared" si="2"/>
        <v>0</v>
      </c>
      <c r="S33" s="39">
        <f t="shared" si="2"/>
        <v>0</v>
      </c>
      <c r="T33" s="39">
        <f t="shared" si="2"/>
        <v>0</v>
      </c>
      <c r="U33" s="39">
        <f t="shared" si="2"/>
        <v>0</v>
      </c>
      <c r="V33" s="45">
        <f t="shared" si="2"/>
        <v>0</v>
      </c>
      <c r="W33" s="45">
        <f t="shared" si="2"/>
        <v>0</v>
      </c>
      <c r="X33" s="45"/>
      <c r="Y33" s="42"/>
      <c r="Z33" s="42"/>
      <c r="AA33" s="42"/>
    </row>
    <row r="34" s="2" customFormat="1" customHeight="1" spans="1:27">
      <c r="A34" s="29"/>
      <c r="B34" s="4"/>
      <c r="C34" s="4"/>
      <c r="D34" s="5"/>
      <c r="E34" s="6"/>
      <c r="F34" s="4"/>
      <c r="G34" s="7"/>
      <c r="H34" s="7"/>
      <c r="I34" s="8"/>
      <c r="J34" s="9"/>
      <c r="K34" s="9"/>
      <c r="L34" s="9"/>
      <c r="M34" s="10"/>
      <c r="N34" s="11"/>
      <c r="O34" s="12"/>
      <c r="P34" s="13"/>
      <c r="Q34" s="13"/>
      <c r="R34" s="13"/>
      <c r="S34" s="11"/>
      <c r="T34" s="11"/>
      <c r="U34" s="11"/>
      <c r="V34" s="14"/>
      <c r="W34" s="14"/>
      <c r="X34" s="14"/>
      <c r="Y34" s="9"/>
      <c r="Z34" s="9"/>
      <c r="AA34" s="9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</sheetData>
  <mergeCells count="1">
    <mergeCell ref="A32:A33"/>
  </mergeCell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43374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43375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43376</v>
      </c>
      <c r="B4" s="71"/>
      <c r="C4" s="71"/>
      <c r="D4" s="30"/>
      <c r="E4" s="4"/>
      <c r="F4" s="71"/>
      <c r="G4" s="7"/>
      <c r="H4" s="7"/>
      <c r="I4" s="8"/>
      <c r="J4" s="9"/>
      <c r="K4" s="9"/>
      <c r="L4" s="9"/>
      <c r="M4" s="10"/>
      <c r="N4" s="11"/>
      <c r="O4" s="12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43377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1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43378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43379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43380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43381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43382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43383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43384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43385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43386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43387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43388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43389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43390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43391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43392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43393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43394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43395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43396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43397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43398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43399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43400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43401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43402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43403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2" customFormat="1" customHeight="1" spans="1:27">
      <c r="A32" s="29">
        <v>43404</v>
      </c>
      <c r="B32" s="4"/>
      <c r="C32" s="4"/>
      <c r="D32" s="5"/>
      <c r="E32" s="6"/>
      <c r="F32" s="4"/>
      <c r="G32" s="7"/>
      <c r="H32" s="7"/>
      <c r="I32" s="8"/>
      <c r="J32" s="9"/>
      <c r="K32" s="9"/>
      <c r="L32" s="9"/>
      <c r="M32" s="10"/>
      <c r="N32" s="11"/>
      <c r="O32" s="12"/>
      <c r="P32" s="13"/>
      <c r="Q32" s="13"/>
      <c r="R32" s="13"/>
      <c r="S32" s="11"/>
      <c r="T32" s="11"/>
      <c r="U32" s="11"/>
      <c r="V32" s="14"/>
      <c r="W32" s="14"/>
      <c r="X32" s="14"/>
      <c r="Y32" s="9"/>
      <c r="Z32" s="9"/>
      <c r="AA32" s="9"/>
    </row>
    <row r="33" s="66" customFormat="1" customHeight="1" spans="1:27">
      <c r="A33" s="72" t="s">
        <v>27</v>
      </c>
      <c r="B33" s="73" t="s">
        <v>1</v>
      </c>
      <c r="C33" s="73" t="s">
        <v>2</v>
      </c>
      <c r="D33" s="74" t="s">
        <v>3</v>
      </c>
      <c r="E33" s="75" t="s">
        <v>4</v>
      </c>
      <c r="F33" s="73" t="s">
        <v>5</v>
      </c>
      <c r="G33" s="76" t="s">
        <v>6</v>
      </c>
      <c r="H33" s="76" t="s">
        <v>7</v>
      </c>
      <c r="I33" s="83" t="s">
        <v>8</v>
      </c>
      <c r="J33" s="84" t="s">
        <v>9</v>
      </c>
      <c r="K33" s="84" t="s">
        <v>10</v>
      </c>
      <c r="L33" s="84" t="s">
        <v>11</v>
      </c>
      <c r="M33" s="85" t="s">
        <v>12</v>
      </c>
      <c r="N33" s="86" t="s">
        <v>13</v>
      </c>
      <c r="O33" s="87" t="s">
        <v>14</v>
      </c>
      <c r="P33" s="86" t="s">
        <v>29</v>
      </c>
      <c r="Q33" s="86" t="s">
        <v>30</v>
      </c>
      <c r="R33" s="86" t="s">
        <v>28</v>
      </c>
      <c r="S33" s="86" t="s">
        <v>18</v>
      </c>
      <c r="T33" s="86" t="s">
        <v>19</v>
      </c>
      <c r="U33" s="86" t="s">
        <v>20</v>
      </c>
      <c r="V33" s="89" t="s">
        <v>21</v>
      </c>
      <c r="W33" s="89" t="s">
        <v>22</v>
      </c>
      <c r="X33" s="89" t="s">
        <v>23</v>
      </c>
      <c r="Y33" s="84" t="s">
        <v>24</v>
      </c>
      <c r="Z33" s="84" t="s">
        <v>25</v>
      </c>
      <c r="AA33" s="84" t="s">
        <v>26</v>
      </c>
    </row>
    <row r="34" s="66" customFormat="1" customHeight="1" spans="1:27">
      <c r="A34" s="72"/>
      <c r="B34" s="22">
        <f t="shared" ref="B34:H34" si="0">SUM(B2:B32)</f>
        <v>0</v>
      </c>
      <c r="C34" s="22">
        <f t="shared" si="0"/>
        <v>0</v>
      </c>
      <c r="D34" s="26" t="e">
        <f>C34/B34</f>
        <v>#DIV/0!</v>
      </c>
      <c r="E34" s="27" t="e">
        <f>F34/C34</f>
        <v>#DIV/0!</v>
      </c>
      <c r="F34" s="22">
        <f t="shared" si="0"/>
        <v>0</v>
      </c>
      <c r="G34" s="28">
        <f t="shared" si="0"/>
        <v>0</v>
      </c>
      <c r="H34" s="28">
        <f t="shared" si="0"/>
        <v>0</v>
      </c>
      <c r="I34" s="36" t="e">
        <f>G34/F34</f>
        <v>#DIV/0!</v>
      </c>
      <c r="J34" s="42">
        <f t="shared" ref="J34:N34" si="1">SUM(J2:J32)</f>
        <v>0</v>
      </c>
      <c r="K34" s="42">
        <f t="shared" si="1"/>
        <v>0</v>
      </c>
      <c r="L34" s="42">
        <f t="shared" si="1"/>
        <v>0</v>
      </c>
      <c r="M34" s="38">
        <f t="shared" si="1"/>
        <v>0</v>
      </c>
      <c r="N34" s="39">
        <f t="shared" si="1"/>
        <v>0</v>
      </c>
      <c r="O34" s="40" t="e">
        <f>N34/M34</f>
        <v>#DIV/0!</v>
      </c>
      <c r="P34" s="39">
        <f t="shared" ref="P34:W34" si="2">SUM(P2:P32)</f>
        <v>0</v>
      </c>
      <c r="Q34" s="39">
        <f t="shared" si="2"/>
        <v>0</v>
      </c>
      <c r="R34" s="39">
        <f t="shared" si="2"/>
        <v>0</v>
      </c>
      <c r="S34" s="39">
        <f t="shared" si="2"/>
        <v>0</v>
      </c>
      <c r="T34" s="39">
        <f t="shared" si="2"/>
        <v>0</v>
      </c>
      <c r="U34" s="39">
        <f t="shared" si="2"/>
        <v>0</v>
      </c>
      <c r="V34" s="45">
        <f t="shared" si="2"/>
        <v>0</v>
      </c>
      <c r="W34" s="45">
        <f t="shared" si="2"/>
        <v>0</v>
      </c>
      <c r="X34" s="45"/>
      <c r="Y34" s="42"/>
      <c r="Z34" s="42"/>
      <c r="AA34" s="42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  <row r="37" s="2" customFormat="1" customHeight="1" spans="1:27">
      <c r="A37" s="29"/>
      <c r="B37" s="4"/>
      <c r="C37" s="4"/>
      <c r="D37" s="5"/>
      <c r="E37" s="6"/>
      <c r="F37" s="4"/>
      <c r="G37" s="7"/>
      <c r="H37" s="7"/>
      <c r="I37" s="8"/>
      <c r="J37" s="9"/>
      <c r="K37" s="9"/>
      <c r="L37" s="9"/>
      <c r="M37" s="10"/>
      <c r="N37" s="11"/>
      <c r="O37" s="12"/>
      <c r="P37" s="13"/>
      <c r="Q37" s="13"/>
      <c r="R37" s="13"/>
      <c r="S37" s="11"/>
      <c r="T37" s="11"/>
      <c r="U37" s="11"/>
      <c r="V37" s="14"/>
      <c r="W37" s="14"/>
      <c r="X37" s="14"/>
      <c r="Y37" s="9"/>
      <c r="Z37" s="9"/>
      <c r="AA37" s="9"/>
    </row>
  </sheetData>
  <mergeCells count="1">
    <mergeCell ref="A33:A34"/>
  </mergeCell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43405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43406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43407</v>
      </c>
      <c r="B4" s="4"/>
      <c r="C4" s="4"/>
      <c r="D4" s="5"/>
      <c r="E4" s="6"/>
      <c r="F4" s="4"/>
      <c r="G4" s="7"/>
      <c r="H4" s="7"/>
      <c r="I4" s="8"/>
      <c r="J4" s="9"/>
      <c r="K4" s="9"/>
      <c r="L4" s="9"/>
      <c r="M4" s="10"/>
      <c r="N4" s="11"/>
      <c r="O4" s="11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43408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2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43409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43410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43411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43412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43413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43414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43415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43416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43417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43418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43419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43420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43421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43422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43423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43424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43425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43426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43427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43428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43429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43430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43431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43432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43433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43434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66" customFormat="1" customHeight="1" spans="1:27">
      <c r="A32" s="72" t="s">
        <v>27</v>
      </c>
      <c r="B32" s="73" t="s">
        <v>1</v>
      </c>
      <c r="C32" s="73" t="s">
        <v>2</v>
      </c>
      <c r="D32" s="74" t="s">
        <v>3</v>
      </c>
      <c r="E32" s="75" t="s">
        <v>4</v>
      </c>
      <c r="F32" s="73" t="s">
        <v>5</v>
      </c>
      <c r="G32" s="76" t="s">
        <v>6</v>
      </c>
      <c r="H32" s="76" t="s">
        <v>7</v>
      </c>
      <c r="I32" s="83" t="s">
        <v>8</v>
      </c>
      <c r="J32" s="84" t="s">
        <v>9</v>
      </c>
      <c r="K32" s="84" t="s">
        <v>10</v>
      </c>
      <c r="L32" s="84" t="s">
        <v>11</v>
      </c>
      <c r="M32" s="85" t="s">
        <v>12</v>
      </c>
      <c r="N32" s="86" t="s">
        <v>13</v>
      </c>
      <c r="O32" s="87" t="s">
        <v>14</v>
      </c>
      <c r="P32" s="86" t="s">
        <v>29</v>
      </c>
      <c r="Q32" s="86" t="s">
        <v>30</v>
      </c>
      <c r="R32" s="86" t="s">
        <v>28</v>
      </c>
      <c r="S32" s="86" t="s">
        <v>18</v>
      </c>
      <c r="T32" s="86" t="s">
        <v>19</v>
      </c>
      <c r="U32" s="86" t="s">
        <v>20</v>
      </c>
      <c r="V32" s="89" t="s">
        <v>21</v>
      </c>
      <c r="W32" s="89" t="s">
        <v>22</v>
      </c>
      <c r="X32" s="89" t="s">
        <v>23</v>
      </c>
      <c r="Y32" s="84" t="s">
        <v>24</v>
      </c>
      <c r="Z32" s="84" t="s">
        <v>25</v>
      </c>
      <c r="AA32" s="84" t="s">
        <v>26</v>
      </c>
    </row>
    <row r="33" s="66" customFormat="1" customHeight="1" spans="1:27">
      <c r="A33" s="72"/>
      <c r="B33" s="22">
        <f t="shared" ref="B33:H33" si="0">SUM(B2:B31)</f>
        <v>0</v>
      </c>
      <c r="C33" s="22">
        <f t="shared" si="0"/>
        <v>0</v>
      </c>
      <c r="D33" s="26" t="e">
        <f>C33/B33</f>
        <v>#DIV/0!</v>
      </c>
      <c r="E33" s="27" t="e">
        <f>F33/C33</f>
        <v>#DIV/0!</v>
      </c>
      <c r="F33" s="22">
        <f t="shared" si="0"/>
        <v>0</v>
      </c>
      <c r="G33" s="28">
        <f t="shared" si="0"/>
        <v>0</v>
      </c>
      <c r="H33" s="28">
        <f t="shared" si="0"/>
        <v>0</v>
      </c>
      <c r="I33" s="36" t="e">
        <f>G33/F33</f>
        <v>#DIV/0!</v>
      </c>
      <c r="J33" s="42">
        <f t="shared" ref="J33:N33" si="1">SUM(J2:J31)</f>
        <v>0</v>
      </c>
      <c r="K33" s="42">
        <f t="shared" si="1"/>
        <v>0</v>
      </c>
      <c r="L33" s="42">
        <f t="shared" si="1"/>
        <v>0</v>
      </c>
      <c r="M33" s="38">
        <f t="shared" si="1"/>
        <v>0</v>
      </c>
      <c r="N33" s="39">
        <f t="shared" si="1"/>
        <v>0</v>
      </c>
      <c r="O33" s="40" t="e">
        <f>N33/M33</f>
        <v>#DIV/0!</v>
      </c>
      <c r="P33" s="39">
        <f t="shared" ref="P33:W33" si="2">SUM(P2:P31)</f>
        <v>0</v>
      </c>
      <c r="Q33" s="39">
        <f t="shared" si="2"/>
        <v>0</v>
      </c>
      <c r="R33" s="39">
        <f t="shared" si="2"/>
        <v>0</v>
      </c>
      <c r="S33" s="39">
        <f t="shared" si="2"/>
        <v>0</v>
      </c>
      <c r="T33" s="39">
        <f t="shared" si="2"/>
        <v>0</v>
      </c>
      <c r="U33" s="39">
        <f t="shared" si="2"/>
        <v>0</v>
      </c>
      <c r="V33" s="45">
        <f t="shared" si="2"/>
        <v>0</v>
      </c>
      <c r="W33" s="45">
        <f t="shared" si="2"/>
        <v>0</v>
      </c>
      <c r="X33" s="45"/>
      <c r="Y33" s="42"/>
      <c r="Z33" s="42"/>
      <c r="AA33" s="42"/>
    </row>
    <row r="34" s="2" customFormat="1" customHeight="1" spans="1:27">
      <c r="A34" s="29"/>
      <c r="B34" s="4"/>
      <c r="C34" s="4"/>
      <c r="D34" s="5"/>
      <c r="E34" s="6"/>
      <c r="F34" s="4"/>
      <c r="G34" s="7"/>
      <c r="H34" s="7"/>
      <c r="I34" s="8"/>
      <c r="J34" s="9"/>
      <c r="K34" s="9"/>
      <c r="L34" s="9"/>
      <c r="M34" s="10"/>
      <c r="N34" s="11"/>
      <c r="O34" s="12"/>
      <c r="P34" s="13"/>
      <c r="Q34" s="13"/>
      <c r="R34" s="13"/>
      <c r="S34" s="11"/>
      <c r="T34" s="11"/>
      <c r="U34" s="11"/>
      <c r="V34" s="14"/>
      <c r="W34" s="14"/>
      <c r="X34" s="14"/>
      <c r="Y34" s="9"/>
      <c r="Z34" s="9"/>
      <c r="AA34" s="9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</sheetData>
  <mergeCells count="1">
    <mergeCell ref="A32:A33"/>
  </mergeCells>
  <pageMargins left="0.75" right="0.75" top="1" bottom="1" header="0.511805555555556" footer="0.511805555555556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7" sqref="G7"/>
    </sheetView>
  </sheetViews>
  <sheetFormatPr defaultColWidth="9" defaultRowHeight="28" customHeight="1"/>
  <cols>
    <col min="1" max="1" width="11.25" style="4" customWidth="1"/>
    <col min="2" max="3" width="9" style="4"/>
    <col min="4" max="4" width="9" style="5"/>
    <col min="5" max="5" width="8.75" style="6" customWidth="1"/>
    <col min="6" max="6" width="9" style="4" customWidth="1"/>
    <col min="7" max="7" width="9.25" style="7"/>
    <col min="8" max="8" width="9" style="7"/>
    <col min="9" max="9" width="9" style="8"/>
    <col min="10" max="12" width="9" style="9" customWidth="1"/>
    <col min="13" max="13" width="10.25" style="10" customWidth="1"/>
    <col min="14" max="14" width="9.25" style="11"/>
    <col min="15" max="15" width="9.625" style="12"/>
    <col min="16" max="16" width="9.25" style="13"/>
    <col min="17" max="18" width="9" style="13"/>
    <col min="19" max="21" width="9" style="11"/>
    <col min="22" max="23" width="9" style="14"/>
    <col min="24" max="24" width="13.75" style="14" customWidth="1"/>
    <col min="25" max="27" width="9" style="9"/>
    <col min="28" max="16384" width="9" style="2"/>
  </cols>
  <sheetData>
    <row r="1" s="65" customFormat="1" customHeight="1" spans="1:27">
      <c r="A1" s="67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70" t="s">
        <v>6</v>
      </c>
      <c r="H1" s="70" t="s">
        <v>7</v>
      </c>
      <c r="I1" s="77" t="s">
        <v>8</v>
      </c>
      <c r="J1" s="78" t="s">
        <v>9</v>
      </c>
      <c r="K1" s="78" t="s">
        <v>10</v>
      </c>
      <c r="L1" s="78" t="s">
        <v>11</v>
      </c>
      <c r="M1" s="79" t="s">
        <v>12</v>
      </c>
      <c r="N1" s="80" t="s">
        <v>13</v>
      </c>
      <c r="O1" s="81" t="s">
        <v>14</v>
      </c>
      <c r="P1" s="82" t="s">
        <v>15</v>
      </c>
      <c r="Q1" s="82" t="s">
        <v>16</v>
      </c>
      <c r="R1" s="82" t="s">
        <v>17</v>
      </c>
      <c r="S1" s="80" t="s">
        <v>18</v>
      </c>
      <c r="T1" s="80" t="s">
        <v>19</v>
      </c>
      <c r="U1" s="80" t="s">
        <v>20</v>
      </c>
      <c r="V1" s="88" t="s">
        <v>21</v>
      </c>
      <c r="W1" s="88" t="s">
        <v>22</v>
      </c>
      <c r="X1" s="88" t="s">
        <v>23</v>
      </c>
      <c r="Y1" s="78" t="s">
        <v>24</v>
      </c>
      <c r="Z1" s="78" t="s">
        <v>25</v>
      </c>
      <c r="AA1" s="78" t="s">
        <v>26</v>
      </c>
    </row>
    <row r="2" s="2" customFormat="1" customHeight="1" spans="1:27">
      <c r="A2" s="29">
        <v>43435</v>
      </c>
      <c r="B2" s="71"/>
      <c r="C2" s="71"/>
      <c r="D2" s="30" t="e">
        <f>C2/B2</f>
        <v>#DIV/0!</v>
      </c>
      <c r="E2" s="4" t="e">
        <f>F2/C2</f>
        <v>#DIV/0!</v>
      </c>
      <c r="F2" s="71"/>
      <c r="G2" s="7"/>
      <c r="H2" s="7"/>
      <c r="I2" s="8" t="e">
        <f>G2/F2</f>
        <v>#DIV/0!</v>
      </c>
      <c r="J2" s="9"/>
      <c r="K2" s="9"/>
      <c r="L2" s="9"/>
      <c r="M2" s="10">
        <f>F2-G2-J2</f>
        <v>0</v>
      </c>
      <c r="N2" s="11">
        <f>L2+P2+Q2+R2+S2+T2+U2+V2+W2</f>
        <v>0</v>
      </c>
      <c r="O2" s="12" t="e">
        <f>N2/M2</f>
        <v>#DIV/0!</v>
      </c>
      <c r="P2" s="13"/>
      <c r="Q2" s="13"/>
      <c r="R2" s="13"/>
      <c r="S2" s="11">
        <f>C2*6</f>
        <v>0</v>
      </c>
      <c r="T2" s="11">
        <f>(C2-K2)*14.7</f>
        <v>0</v>
      </c>
      <c r="U2" s="11">
        <f>F2*0.05</f>
        <v>0</v>
      </c>
      <c r="V2" s="14"/>
      <c r="W2" s="14"/>
      <c r="X2" s="14"/>
      <c r="Y2" s="9"/>
      <c r="Z2" s="9"/>
      <c r="AA2" s="9"/>
    </row>
    <row r="3" s="2" customFormat="1" customHeight="1" spans="1:27">
      <c r="A3" s="29">
        <v>43436</v>
      </c>
      <c r="B3" s="71"/>
      <c r="C3" s="71"/>
      <c r="D3" s="30"/>
      <c r="E3" s="4"/>
      <c r="F3" s="71"/>
      <c r="G3" s="7"/>
      <c r="H3" s="7"/>
      <c r="I3" s="8"/>
      <c r="J3" s="9"/>
      <c r="K3" s="9"/>
      <c r="L3" s="9"/>
      <c r="M3" s="10"/>
      <c r="N3" s="11"/>
      <c r="O3" s="12"/>
      <c r="P3" s="13"/>
      <c r="Q3" s="13"/>
      <c r="R3" s="13"/>
      <c r="S3" s="11"/>
      <c r="T3" s="11"/>
      <c r="U3" s="11"/>
      <c r="V3" s="14"/>
      <c r="W3" s="14"/>
      <c r="X3" s="14"/>
      <c r="Y3" s="9"/>
      <c r="Z3" s="9"/>
      <c r="AA3" s="9"/>
    </row>
    <row r="4" s="2" customFormat="1" customHeight="1" spans="1:27">
      <c r="A4" s="29">
        <v>43437</v>
      </c>
      <c r="B4" s="71"/>
      <c r="C4" s="71"/>
      <c r="D4" s="30"/>
      <c r="E4" s="4"/>
      <c r="F4" s="71"/>
      <c r="G4" s="7"/>
      <c r="H4" s="7"/>
      <c r="I4" s="8"/>
      <c r="J4" s="9"/>
      <c r="K4" s="9"/>
      <c r="L4" s="9"/>
      <c r="M4" s="10"/>
      <c r="N4" s="11"/>
      <c r="O4" s="12"/>
      <c r="P4" s="13"/>
      <c r="Q4" s="13"/>
      <c r="R4" s="13"/>
      <c r="S4" s="11"/>
      <c r="T4" s="11"/>
      <c r="U4" s="11"/>
      <c r="V4" s="14"/>
      <c r="W4" s="14"/>
      <c r="X4" s="14"/>
      <c r="Y4" s="9"/>
      <c r="Z4" s="9"/>
      <c r="AA4" s="9"/>
    </row>
    <row r="5" s="2" customFormat="1" customHeight="1" spans="1:27">
      <c r="A5" s="29">
        <v>43438</v>
      </c>
      <c r="B5" s="4"/>
      <c r="C5" s="4"/>
      <c r="D5" s="5"/>
      <c r="E5" s="6"/>
      <c r="F5" s="4"/>
      <c r="G5" s="7"/>
      <c r="H5" s="7"/>
      <c r="I5" s="8"/>
      <c r="J5" s="9"/>
      <c r="K5" s="9"/>
      <c r="L5" s="9"/>
      <c r="M5" s="10"/>
      <c r="N5" s="11"/>
      <c r="O5" s="11"/>
      <c r="P5" s="13"/>
      <c r="Q5" s="13"/>
      <c r="R5" s="13"/>
      <c r="S5" s="11"/>
      <c r="T5" s="11"/>
      <c r="U5" s="11"/>
      <c r="V5" s="14"/>
      <c r="W5" s="14"/>
      <c r="X5" s="14"/>
      <c r="Y5" s="9"/>
      <c r="Z5" s="9"/>
      <c r="AA5" s="9"/>
    </row>
    <row r="6" s="2" customFormat="1" customHeight="1" spans="1:27">
      <c r="A6" s="29">
        <v>43439</v>
      </c>
      <c r="B6" s="4"/>
      <c r="C6" s="4"/>
      <c r="D6" s="5"/>
      <c r="E6" s="6"/>
      <c r="F6" s="4"/>
      <c r="G6" s="7"/>
      <c r="H6" s="7"/>
      <c r="I6" s="8"/>
      <c r="J6" s="9"/>
      <c r="K6" s="9"/>
      <c r="L6" s="9"/>
      <c r="M6" s="10"/>
      <c r="N6" s="11"/>
      <c r="O6" s="12"/>
      <c r="P6" s="13"/>
      <c r="Q6" s="13"/>
      <c r="R6" s="13"/>
      <c r="S6" s="11"/>
      <c r="T6" s="11"/>
      <c r="U6" s="11"/>
      <c r="V6" s="14"/>
      <c r="W6" s="14"/>
      <c r="X6" s="14"/>
      <c r="Y6" s="9"/>
      <c r="Z6" s="9"/>
      <c r="AA6" s="9"/>
    </row>
    <row r="7" s="2" customFormat="1" customHeight="1" spans="1:27">
      <c r="A7" s="29">
        <v>43440</v>
      </c>
      <c r="B7" s="4"/>
      <c r="C7" s="4"/>
      <c r="D7" s="5"/>
      <c r="E7" s="6"/>
      <c r="F7" s="4"/>
      <c r="G7" s="7"/>
      <c r="H7" s="7"/>
      <c r="I7" s="8"/>
      <c r="J7" s="9"/>
      <c r="K7" s="9"/>
      <c r="L7" s="9"/>
      <c r="M7" s="10"/>
      <c r="N7" s="11"/>
      <c r="O7" s="12"/>
      <c r="P7" s="13"/>
      <c r="Q7" s="13"/>
      <c r="R7" s="13"/>
      <c r="S7" s="11"/>
      <c r="T7" s="11"/>
      <c r="U7" s="11"/>
      <c r="V7" s="14"/>
      <c r="W7" s="14"/>
      <c r="X7" s="14"/>
      <c r="Y7" s="9"/>
      <c r="Z7" s="9"/>
      <c r="AA7" s="9"/>
    </row>
    <row r="8" s="2" customFormat="1" customHeight="1" spans="1:27">
      <c r="A8" s="29">
        <v>43441</v>
      </c>
      <c r="B8" s="4"/>
      <c r="C8" s="4"/>
      <c r="D8" s="5"/>
      <c r="E8" s="6"/>
      <c r="F8" s="4"/>
      <c r="G8" s="7"/>
      <c r="H8" s="7"/>
      <c r="I8" s="8"/>
      <c r="J8" s="9"/>
      <c r="K8" s="9"/>
      <c r="L8" s="9"/>
      <c r="M8" s="10"/>
      <c r="N8" s="11"/>
      <c r="O8" s="12"/>
      <c r="P8" s="13"/>
      <c r="Q8" s="13"/>
      <c r="R8" s="13"/>
      <c r="S8" s="11"/>
      <c r="T8" s="11"/>
      <c r="U8" s="11"/>
      <c r="V8" s="14"/>
      <c r="W8" s="14"/>
      <c r="X8" s="14"/>
      <c r="Y8" s="9"/>
      <c r="Z8" s="9"/>
      <c r="AA8" s="9"/>
    </row>
    <row r="9" s="2" customFormat="1" customHeight="1" spans="1:27">
      <c r="A9" s="29">
        <v>43442</v>
      </c>
      <c r="B9" s="4"/>
      <c r="C9" s="4"/>
      <c r="D9" s="5"/>
      <c r="E9" s="6"/>
      <c r="F9" s="4"/>
      <c r="G9" s="7"/>
      <c r="H9" s="7"/>
      <c r="I9" s="8"/>
      <c r="J9" s="9"/>
      <c r="K9" s="9"/>
      <c r="L9" s="9"/>
      <c r="M9" s="10"/>
      <c r="N9" s="11"/>
      <c r="O9" s="12"/>
      <c r="P9" s="13"/>
      <c r="Q9" s="13"/>
      <c r="R9" s="13"/>
      <c r="S9" s="11"/>
      <c r="T9" s="11"/>
      <c r="U9" s="11"/>
      <c r="V9" s="14"/>
      <c r="W9" s="14"/>
      <c r="X9" s="14"/>
      <c r="Y9" s="9"/>
      <c r="Z9" s="9"/>
      <c r="AA9" s="9"/>
    </row>
    <row r="10" s="2" customFormat="1" customHeight="1" spans="1:27">
      <c r="A10" s="29">
        <v>43443</v>
      </c>
      <c r="B10" s="4"/>
      <c r="C10" s="4"/>
      <c r="D10" s="5"/>
      <c r="E10" s="6"/>
      <c r="F10" s="4"/>
      <c r="G10" s="7"/>
      <c r="H10" s="7"/>
      <c r="I10" s="8"/>
      <c r="J10" s="9"/>
      <c r="K10" s="9"/>
      <c r="L10" s="9"/>
      <c r="M10" s="10"/>
      <c r="N10" s="11"/>
      <c r="O10" s="12"/>
      <c r="P10" s="13"/>
      <c r="Q10" s="13"/>
      <c r="R10" s="13"/>
      <c r="S10" s="11"/>
      <c r="T10" s="11"/>
      <c r="U10" s="11"/>
      <c r="V10" s="14"/>
      <c r="W10" s="14"/>
      <c r="X10" s="14"/>
      <c r="Y10" s="9"/>
      <c r="Z10" s="9"/>
      <c r="AA10" s="9"/>
    </row>
    <row r="11" s="2" customFormat="1" customHeight="1" spans="1:27">
      <c r="A11" s="29">
        <v>43444</v>
      </c>
      <c r="B11" s="4"/>
      <c r="C11" s="4"/>
      <c r="D11" s="5"/>
      <c r="E11" s="6"/>
      <c r="F11" s="4"/>
      <c r="G11" s="7"/>
      <c r="H11" s="7"/>
      <c r="I11" s="8"/>
      <c r="J11" s="9"/>
      <c r="K11" s="9"/>
      <c r="L11" s="9"/>
      <c r="M11" s="10"/>
      <c r="N11" s="11"/>
      <c r="O11" s="12"/>
      <c r="P11" s="13"/>
      <c r="Q11" s="13"/>
      <c r="R11" s="13"/>
      <c r="S11" s="11"/>
      <c r="T11" s="11"/>
      <c r="U11" s="11"/>
      <c r="V11" s="14"/>
      <c r="W11" s="14"/>
      <c r="X11" s="14"/>
      <c r="Y11" s="9"/>
      <c r="Z11" s="9"/>
      <c r="AA11" s="9"/>
    </row>
    <row r="12" s="2" customFormat="1" customHeight="1" spans="1:27">
      <c r="A12" s="29">
        <v>43445</v>
      </c>
      <c r="B12" s="4"/>
      <c r="C12" s="4"/>
      <c r="D12" s="5"/>
      <c r="E12" s="6"/>
      <c r="F12" s="4"/>
      <c r="G12" s="7"/>
      <c r="H12" s="7"/>
      <c r="I12" s="8"/>
      <c r="J12" s="9"/>
      <c r="K12" s="9"/>
      <c r="L12" s="9"/>
      <c r="M12" s="10"/>
      <c r="N12" s="11"/>
      <c r="O12" s="12"/>
      <c r="P12" s="13"/>
      <c r="Q12" s="13"/>
      <c r="R12" s="13"/>
      <c r="S12" s="11"/>
      <c r="T12" s="11"/>
      <c r="U12" s="11"/>
      <c r="V12" s="14"/>
      <c r="W12" s="14"/>
      <c r="X12" s="14"/>
      <c r="Y12" s="9"/>
      <c r="Z12" s="9"/>
      <c r="AA12" s="9"/>
    </row>
    <row r="13" s="2" customFormat="1" customHeight="1" spans="1:27">
      <c r="A13" s="29">
        <v>43446</v>
      </c>
      <c r="B13" s="4"/>
      <c r="C13" s="4"/>
      <c r="D13" s="5"/>
      <c r="E13" s="6"/>
      <c r="F13" s="4"/>
      <c r="G13" s="7"/>
      <c r="H13" s="7"/>
      <c r="I13" s="8"/>
      <c r="J13" s="9"/>
      <c r="K13" s="9"/>
      <c r="L13" s="9"/>
      <c r="M13" s="10"/>
      <c r="N13" s="11"/>
      <c r="O13" s="12"/>
      <c r="P13" s="13"/>
      <c r="Q13" s="13"/>
      <c r="R13" s="13"/>
      <c r="S13" s="11"/>
      <c r="T13" s="11"/>
      <c r="U13" s="11"/>
      <c r="V13" s="14"/>
      <c r="W13" s="14"/>
      <c r="X13" s="14"/>
      <c r="Y13" s="9"/>
      <c r="Z13" s="9"/>
      <c r="AA13" s="9"/>
    </row>
    <row r="14" s="2" customFormat="1" customHeight="1" spans="1:27">
      <c r="A14" s="29">
        <v>43447</v>
      </c>
      <c r="B14" s="4"/>
      <c r="C14" s="4"/>
      <c r="D14" s="5"/>
      <c r="E14" s="6"/>
      <c r="F14" s="4"/>
      <c r="G14" s="7"/>
      <c r="H14" s="7"/>
      <c r="I14" s="8"/>
      <c r="J14" s="9"/>
      <c r="K14" s="9"/>
      <c r="L14" s="9"/>
      <c r="M14" s="10"/>
      <c r="N14" s="11"/>
      <c r="O14" s="12"/>
      <c r="P14" s="13"/>
      <c r="Q14" s="13"/>
      <c r="R14" s="13"/>
      <c r="S14" s="11"/>
      <c r="T14" s="11"/>
      <c r="U14" s="11"/>
      <c r="V14" s="14"/>
      <c r="W14" s="14"/>
      <c r="X14" s="14"/>
      <c r="Y14" s="9"/>
      <c r="Z14" s="9"/>
      <c r="AA14" s="9"/>
    </row>
    <row r="15" s="2" customFormat="1" customHeight="1" spans="1:27">
      <c r="A15" s="29">
        <v>43448</v>
      </c>
      <c r="B15" s="4"/>
      <c r="C15" s="4"/>
      <c r="D15" s="5"/>
      <c r="E15" s="6"/>
      <c r="F15" s="4"/>
      <c r="G15" s="7"/>
      <c r="H15" s="7"/>
      <c r="I15" s="8"/>
      <c r="J15" s="9"/>
      <c r="K15" s="9"/>
      <c r="L15" s="9"/>
      <c r="M15" s="10"/>
      <c r="N15" s="11"/>
      <c r="O15" s="11"/>
      <c r="P15" s="13"/>
      <c r="Q15" s="13"/>
      <c r="R15" s="13"/>
      <c r="S15" s="11"/>
      <c r="T15" s="11"/>
      <c r="U15" s="11"/>
      <c r="V15" s="14"/>
      <c r="W15" s="14"/>
      <c r="X15" s="14"/>
      <c r="Y15" s="9"/>
      <c r="Z15" s="9"/>
      <c r="AA15" s="9"/>
    </row>
    <row r="16" s="2" customFormat="1" customHeight="1" spans="1:27">
      <c r="A16" s="29">
        <v>43449</v>
      </c>
      <c r="B16" s="4"/>
      <c r="C16" s="4"/>
      <c r="D16" s="5"/>
      <c r="E16" s="6"/>
      <c r="F16" s="4"/>
      <c r="G16" s="7"/>
      <c r="H16" s="7"/>
      <c r="I16" s="8"/>
      <c r="J16" s="9"/>
      <c r="K16" s="9"/>
      <c r="L16" s="9"/>
      <c r="M16" s="10"/>
      <c r="N16" s="11"/>
      <c r="O16" s="12"/>
      <c r="P16" s="13"/>
      <c r="Q16" s="13"/>
      <c r="R16" s="13"/>
      <c r="S16" s="11"/>
      <c r="T16" s="11"/>
      <c r="U16" s="11"/>
      <c r="V16" s="14"/>
      <c r="W16" s="14"/>
      <c r="X16" s="14"/>
      <c r="Y16" s="9"/>
      <c r="Z16" s="9"/>
      <c r="AA16" s="9"/>
    </row>
    <row r="17" s="2" customFormat="1" customHeight="1" spans="1:27">
      <c r="A17" s="29">
        <v>43450</v>
      </c>
      <c r="B17" s="4"/>
      <c r="C17" s="4"/>
      <c r="D17" s="5"/>
      <c r="E17" s="6"/>
      <c r="F17" s="4"/>
      <c r="G17" s="7"/>
      <c r="H17" s="7"/>
      <c r="I17" s="8"/>
      <c r="J17" s="9"/>
      <c r="K17" s="9"/>
      <c r="L17" s="9"/>
      <c r="M17" s="10"/>
      <c r="N17" s="11"/>
      <c r="O17" s="12"/>
      <c r="P17" s="13"/>
      <c r="Q17" s="13"/>
      <c r="R17" s="13"/>
      <c r="S17" s="11"/>
      <c r="T17" s="11"/>
      <c r="U17" s="11"/>
      <c r="V17" s="14"/>
      <c r="W17" s="14"/>
      <c r="X17" s="14"/>
      <c r="Y17" s="9"/>
      <c r="Z17" s="9"/>
      <c r="AA17" s="9"/>
    </row>
    <row r="18" s="2" customFormat="1" customHeight="1" spans="1:27">
      <c r="A18" s="29">
        <v>43451</v>
      </c>
      <c r="B18" s="4"/>
      <c r="C18" s="4"/>
      <c r="D18" s="5"/>
      <c r="E18" s="6"/>
      <c r="F18" s="4"/>
      <c r="G18" s="7"/>
      <c r="H18" s="7"/>
      <c r="I18" s="8"/>
      <c r="J18" s="9"/>
      <c r="K18" s="9"/>
      <c r="L18" s="9"/>
      <c r="M18" s="10"/>
      <c r="N18" s="11"/>
      <c r="O18" s="12"/>
      <c r="P18" s="13"/>
      <c r="Q18" s="13"/>
      <c r="R18" s="13"/>
      <c r="S18" s="11"/>
      <c r="T18" s="11"/>
      <c r="U18" s="11"/>
      <c r="V18" s="14"/>
      <c r="W18" s="14"/>
      <c r="X18" s="14"/>
      <c r="Y18" s="9"/>
      <c r="Z18" s="9"/>
      <c r="AA18" s="9"/>
    </row>
    <row r="19" s="2" customFormat="1" customHeight="1" spans="1:27">
      <c r="A19" s="29">
        <v>43452</v>
      </c>
      <c r="B19" s="4"/>
      <c r="C19" s="4"/>
      <c r="D19" s="5"/>
      <c r="E19" s="6"/>
      <c r="F19" s="4"/>
      <c r="G19" s="7"/>
      <c r="H19" s="7"/>
      <c r="I19" s="8"/>
      <c r="J19" s="9"/>
      <c r="K19" s="9"/>
      <c r="L19" s="9"/>
      <c r="M19" s="10"/>
      <c r="N19" s="11"/>
      <c r="O19" s="12"/>
      <c r="P19" s="13"/>
      <c r="Q19" s="13"/>
      <c r="R19" s="13"/>
      <c r="S19" s="11"/>
      <c r="T19" s="11"/>
      <c r="U19" s="11"/>
      <c r="V19" s="14"/>
      <c r="W19" s="14"/>
      <c r="X19" s="14"/>
      <c r="Y19" s="9"/>
      <c r="Z19" s="9"/>
      <c r="AA19" s="9"/>
    </row>
    <row r="20" s="2" customFormat="1" customHeight="1" spans="1:27">
      <c r="A20" s="29">
        <v>43453</v>
      </c>
      <c r="B20" s="4"/>
      <c r="C20" s="4"/>
      <c r="D20" s="5"/>
      <c r="E20" s="6"/>
      <c r="F20" s="4"/>
      <c r="G20" s="7"/>
      <c r="H20" s="7"/>
      <c r="I20" s="8"/>
      <c r="J20" s="9"/>
      <c r="K20" s="9"/>
      <c r="L20" s="9"/>
      <c r="M20" s="10"/>
      <c r="N20" s="11"/>
      <c r="O20" s="12"/>
      <c r="P20" s="13"/>
      <c r="Q20" s="13"/>
      <c r="R20" s="13"/>
      <c r="S20" s="11"/>
      <c r="T20" s="11"/>
      <c r="U20" s="11"/>
      <c r="V20" s="14"/>
      <c r="W20" s="14"/>
      <c r="X20" s="14"/>
      <c r="Y20" s="9"/>
      <c r="Z20" s="9"/>
      <c r="AA20" s="9"/>
    </row>
    <row r="21" s="2" customFormat="1" customHeight="1" spans="1:27">
      <c r="A21" s="29">
        <v>43454</v>
      </c>
      <c r="B21" s="4"/>
      <c r="C21" s="4"/>
      <c r="D21" s="5"/>
      <c r="E21" s="6"/>
      <c r="F21" s="4"/>
      <c r="G21" s="7"/>
      <c r="H21" s="7"/>
      <c r="I21" s="8"/>
      <c r="J21" s="9"/>
      <c r="K21" s="9"/>
      <c r="L21" s="9"/>
      <c r="M21" s="10"/>
      <c r="N21" s="11"/>
      <c r="O21" s="12"/>
      <c r="P21" s="13"/>
      <c r="Q21" s="13"/>
      <c r="R21" s="13"/>
      <c r="S21" s="11"/>
      <c r="T21" s="11"/>
      <c r="U21" s="11"/>
      <c r="V21" s="14"/>
      <c r="W21" s="14"/>
      <c r="X21" s="14"/>
      <c r="Y21" s="9"/>
      <c r="Z21" s="9"/>
      <c r="AA21" s="9"/>
    </row>
    <row r="22" s="2" customFormat="1" customHeight="1" spans="1:27">
      <c r="A22" s="29">
        <v>43455</v>
      </c>
      <c r="B22" s="4"/>
      <c r="C22" s="4"/>
      <c r="D22" s="5"/>
      <c r="E22" s="6"/>
      <c r="F22" s="4"/>
      <c r="G22" s="7"/>
      <c r="H22" s="7"/>
      <c r="I22" s="8"/>
      <c r="J22" s="9"/>
      <c r="K22" s="9"/>
      <c r="L22" s="9"/>
      <c r="M22" s="10"/>
      <c r="N22" s="11"/>
      <c r="O22" s="12"/>
      <c r="P22" s="13"/>
      <c r="Q22" s="13"/>
      <c r="R22" s="13"/>
      <c r="S22" s="11"/>
      <c r="T22" s="11"/>
      <c r="U22" s="11"/>
      <c r="V22" s="14"/>
      <c r="W22" s="14"/>
      <c r="X22" s="14"/>
      <c r="Y22" s="9"/>
      <c r="Z22" s="9"/>
      <c r="AA22" s="9"/>
    </row>
    <row r="23" s="2" customFormat="1" customHeight="1" spans="1:27">
      <c r="A23" s="29">
        <v>43456</v>
      </c>
      <c r="B23" s="4"/>
      <c r="C23" s="4"/>
      <c r="D23" s="5"/>
      <c r="E23" s="6"/>
      <c r="F23" s="4"/>
      <c r="G23" s="7"/>
      <c r="H23" s="7"/>
      <c r="I23" s="8"/>
      <c r="J23" s="9"/>
      <c r="K23" s="9"/>
      <c r="L23" s="9"/>
      <c r="M23" s="10"/>
      <c r="N23" s="11"/>
      <c r="O23" s="12"/>
      <c r="P23" s="13"/>
      <c r="Q23" s="13"/>
      <c r="R23" s="13"/>
      <c r="S23" s="11"/>
      <c r="T23" s="11"/>
      <c r="U23" s="11"/>
      <c r="V23" s="14"/>
      <c r="W23" s="14"/>
      <c r="X23" s="14"/>
      <c r="Y23" s="9"/>
      <c r="Z23" s="9"/>
      <c r="AA23" s="9"/>
    </row>
    <row r="24" s="2" customFormat="1" customHeight="1" spans="1:27">
      <c r="A24" s="29">
        <v>43457</v>
      </c>
      <c r="B24" s="4"/>
      <c r="C24" s="4"/>
      <c r="D24" s="5"/>
      <c r="E24" s="6"/>
      <c r="F24" s="4"/>
      <c r="G24" s="7"/>
      <c r="H24" s="7"/>
      <c r="I24" s="8"/>
      <c r="J24" s="9"/>
      <c r="K24" s="9"/>
      <c r="L24" s="9"/>
      <c r="M24" s="10"/>
      <c r="N24" s="11"/>
      <c r="O24" s="12"/>
      <c r="P24" s="13"/>
      <c r="Q24" s="13"/>
      <c r="R24" s="13"/>
      <c r="S24" s="11"/>
      <c r="T24" s="11"/>
      <c r="U24" s="11"/>
      <c r="V24" s="14"/>
      <c r="W24" s="14"/>
      <c r="X24" s="14"/>
      <c r="Y24" s="9"/>
      <c r="Z24" s="9"/>
      <c r="AA24" s="9"/>
    </row>
    <row r="25" s="2" customFormat="1" customHeight="1" spans="1:27">
      <c r="A25" s="29">
        <v>43458</v>
      </c>
      <c r="B25" s="4"/>
      <c r="C25" s="4"/>
      <c r="D25" s="5"/>
      <c r="E25" s="6"/>
      <c r="F25" s="4"/>
      <c r="G25" s="7"/>
      <c r="H25" s="7"/>
      <c r="I25" s="8"/>
      <c r="J25" s="9"/>
      <c r="K25" s="9"/>
      <c r="L25" s="9"/>
      <c r="M25" s="10"/>
      <c r="N25" s="11"/>
      <c r="O25" s="12"/>
      <c r="P25" s="13"/>
      <c r="Q25" s="13"/>
      <c r="R25" s="13"/>
      <c r="S25" s="11"/>
      <c r="T25" s="11"/>
      <c r="U25" s="11"/>
      <c r="V25" s="14"/>
      <c r="W25" s="14"/>
      <c r="X25" s="14"/>
      <c r="Y25" s="9"/>
      <c r="Z25" s="9"/>
      <c r="AA25" s="9"/>
    </row>
    <row r="26" s="2" customFormat="1" customHeight="1" spans="1:27">
      <c r="A26" s="29">
        <v>43459</v>
      </c>
      <c r="B26" s="4"/>
      <c r="C26" s="4"/>
      <c r="D26" s="5"/>
      <c r="E26" s="6"/>
      <c r="F26" s="4"/>
      <c r="G26" s="7"/>
      <c r="H26" s="7"/>
      <c r="I26" s="8"/>
      <c r="J26" s="9"/>
      <c r="K26" s="9"/>
      <c r="L26" s="9"/>
      <c r="M26" s="10"/>
      <c r="N26" s="11"/>
      <c r="O26" s="12"/>
      <c r="P26" s="13"/>
      <c r="Q26" s="13"/>
      <c r="R26" s="13"/>
      <c r="S26" s="11"/>
      <c r="T26" s="11"/>
      <c r="U26" s="11"/>
      <c r="V26" s="14"/>
      <c r="W26" s="14"/>
      <c r="X26" s="14"/>
      <c r="Y26" s="9"/>
      <c r="Z26" s="9"/>
      <c r="AA26" s="9"/>
    </row>
    <row r="27" s="2" customFormat="1" customHeight="1" spans="1:27">
      <c r="A27" s="29">
        <v>43460</v>
      </c>
      <c r="B27" s="4"/>
      <c r="C27" s="4"/>
      <c r="D27" s="5"/>
      <c r="E27" s="6"/>
      <c r="F27" s="4"/>
      <c r="G27" s="7"/>
      <c r="H27" s="7"/>
      <c r="I27" s="8"/>
      <c r="J27" s="9"/>
      <c r="K27" s="9"/>
      <c r="L27" s="9"/>
      <c r="M27" s="10"/>
      <c r="N27" s="11"/>
      <c r="O27" s="12"/>
      <c r="P27" s="13"/>
      <c r="Q27" s="13"/>
      <c r="R27" s="13"/>
      <c r="S27" s="11"/>
      <c r="T27" s="11"/>
      <c r="U27" s="11"/>
      <c r="V27" s="14"/>
      <c r="W27" s="14"/>
      <c r="X27" s="14"/>
      <c r="Y27" s="9"/>
      <c r="Z27" s="9"/>
      <c r="AA27" s="9"/>
    </row>
    <row r="28" s="2" customFormat="1" customHeight="1" spans="1:27">
      <c r="A28" s="29">
        <v>43461</v>
      </c>
      <c r="B28" s="4"/>
      <c r="C28" s="4"/>
      <c r="D28" s="5"/>
      <c r="E28" s="6"/>
      <c r="F28" s="4"/>
      <c r="G28" s="7"/>
      <c r="H28" s="7"/>
      <c r="I28" s="8"/>
      <c r="J28" s="9"/>
      <c r="K28" s="9"/>
      <c r="L28" s="9"/>
      <c r="M28" s="10"/>
      <c r="N28" s="11"/>
      <c r="O28" s="12"/>
      <c r="P28" s="13"/>
      <c r="Q28" s="13"/>
      <c r="R28" s="13"/>
      <c r="S28" s="11"/>
      <c r="T28" s="11"/>
      <c r="U28" s="11"/>
      <c r="V28" s="14"/>
      <c r="W28" s="14"/>
      <c r="X28" s="14"/>
      <c r="Y28" s="9"/>
      <c r="Z28" s="9"/>
      <c r="AA28" s="9"/>
    </row>
    <row r="29" s="2" customFormat="1" customHeight="1" spans="1:27">
      <c r="A29" s="29">
        <v>43462</v>
      </c>
      <c r="B29" s="4"/>
      <c r="C29" s="4"/>
      <c r="D29" s="5"/>
      <c r="E29" s="6"/>
      <c r="F29" s="4"/>
      <c r="G29" s="7"/>
      <c r="H29" s="7"/>
      <c r="I29" s="8"/>
      <c r="J29" s="9"/>
      <c r="K29" s="9"/>
      <c r="L29" s="9"/>
      <c r="M29" s="10"/>
      <c r="N29" s="11"/>
      <c r="O29" s="12"/>
      <c r="P29" s="13"/>
      <c r="Q29" s="13"/>
      <c r="R29" s="13"/>
      <c r="S29" s="11"/>
      <c r="T29" s="11"/>
      <c r="U29" s="11"/>
      <c r="V29" s="14"/>
      <c r="W29" s="14"/>
      <c r="X29" s="14"/>
      <c r="Y29" s="9"/>
      <c r="Z29" s="9"/>
      <c r="AA29" s="9"/>
    </row>
    <row r="30" s="2" customFormat="1" customHeight="1" spans="1:27">
      <c r="A30" s="29">
        <v>43463</v>
      </c>
      <c r="B30" s="4"/>
      <c r="C30" s="4"/>
      <c r="D30" s="5"/>
      <c r="E30" s="6"/>
      <c r="F30" s="4"/>
      <c r="G30" s="7"/>
      <c r="H30" s="7"/>
      <c r="I30" s="8"/>
      <c r="J30" s="9"/>
      <c r="K30" s="9"/>
      <c r="L30" s="9"/>
      <c r="M30" s="10"/>
      <c r="N30" s="11"/>
      <c r="O30" s="12"/>
      <c r="P30" s="13"/>
      <c r="Q30" s="13"/>
      <c r="R30" s="13"/>
      <c r="S30" s="11"/>
      <c r="T30" s="11"/>
      <c r="U30" s="11"/>
      <c r="V30" s="14"/>
      <c r="W30" s="14"/>
      <c r="X30" s="14"/>
      <c r="Y30" s="9"/>
      <c r="Z30" s="9"/>
      <c r="AA30" s="9"/>
    </row>
    <row r="31" s="2" customFormat="1" customHeight="1" spans="1:27">
      <c r="A31" s="29">
        <v>43464</v>
      </c>
      <c r="B31" s="4"/>
      <c r="C31" s="4"/>
      <c r="D31" s="5"/>
      <c r="E31" s="6"/>
      <c r="F31" s="4"/>
      <c r="G31" s="7"/>
      <c r="H31" s="7"/>
      <c r="I31" s="8"/>
      <c r="J31" s="9"/>
      <c r="K31" s="9"/>
      <c r="L31" s="9"/>
      <c r="M31" s="10"/>
      <c r="N31" s="11"/>
      <c r="O31" s="12"/>
      <c r="P31" s="13"/>
      <c r="Q31" s="13"/>
      <c r="R31" s="13"/>
      <c r="S31" s="11"/>
      <c r="T31" s="11"/>
      <c r="U31" s="11"/>
      <c r="V31" s="14"/>
      <c r="W31" s="14"/>
      <c r="X31" s="14"/>
      <c r="Y31" s="9"/>
      <c r="Z31" s="9"/>
      <c r="AA31" s="9"/>
    </row>
    <row r="32" s="2" customFormat="1" customHeight="1" spans="1:27">
      <c r="A32" s="29">
        <v>43465</v>
      </c>
      <c r="B32" s="4"/>
      <c r="C32" s="4"/>
      <c r="D32" s="5"/>
      <c r="E32" s="6"/>
      <c r="F32" s="4"/>
      <c r="G32" s="7"/>
      <c r="H32" s="7"/>
      <c r="I32" s="8"/>
      <c r="J32" s="9"/>
      <c r="K32" s="9"/>
      <c r="L32" s="9"/>
      <c r="M32" s="10"/>
      <c r="N32" s="11"/>
      <c r="O32" s="12"/>
      <c r="P32" s="13"/>
      <c r="Q32" s="13"/>
      <c r="R32" s="13"/>
      <c r="S32" s="11"/>
      <c r="T32" s="11"/>
      <c r="U32" s="11"/>
      <c r="V32" s="14"/>
      <c r="W32" s="14"/>
      <c r="X32" s="14"/>
      <c r="Y32" s="9"/>
      <c r="Z32" s="9"/>
      <c r="AA32" s="9"/>
    </row>
    <row r="33" s="66" customFormat="1" customHeight="1" spans="1:27">
      <c r="A33" s="72" t="s">
        <v>27</v>
      </c>
      <c r="B33" s="73" t="s">
        <v>1</v>
      </c>
      <c r="C33" s="73" t="s">
        <v>2</v>
      </c>
      <c r="D33" s="74" t="s">
        <v>3</v>
      </c>
      <c r="E33" s="75" t="s">
        <v>4</v>
      </c>
      <c r="F33" s="73" t="s">
        <v>5</v>
      </c>
      <c r="G33" s="76" t="s">
        <v>6</v>
      </c>
      <c r="H33" s="76" t="s">
        <v>7</v>
      </c>
      <c r="I33" s="83" t="s">
        <v>8</v>
      </c>
      <c r="J33" s="84" t="s">
        <v>9</v>
      </c>
      <c r="K33" s="84" t="s">
        <v>10</v>
      </c>
      <c r="L33" s="84" t="s">
        <v>11</v>
      </c>
      <c r="M33" s="85" t="s">
        <v>12</v>
      </c>
      <c r="N33" s="86" t="s">
        <v>13</v>
      </c>
      <c r="O33" s="87" t="s">
        <v>14</v>
      </c>
      <c r="P33" s="86" t="s">
        <v>29</v>
      </c>
      <c r="Q33" s="86" t="s">
        <v>30</v>
      </c>
      <c r="R33" s="86" t="s">
        <v>28</v>
      </c>
      <c r="S33" s="86" t="s">
        <v>18</v>
      </c>
      <c r="T33" s="86" t="s">
        <v>19</v>
      </c>
      <c r="U33" s="86" t="s">
        <v>20</v>
      </c>
      <c r="V33" s="89" t="s">
        <v>21</v>
      </c>
      <c r="W33" s="89" t="s">
        <v>22</v>
      </c>
      <c r="X33" s="89" t="s">
        <v>23</v>
      </c>
      <c r="Y33" s="84" t="s">
        <v>24</v>
      </c>
      <c r="Z33" s="84" t="s">
        <v>25</v>
      </c>
      <c r="AA33" s="84" t="s">
        <v>26</v>
      </c>
    </row>
    <row r="34" s="66" customFormat="1" customHeight="1" spans="1:27">
      <c r="A34" s="72"/>
      <c r="B34" s="22">
        <f t="shared" ref="B34:H34" si="0">SUM(B2:B32)</f>
        <v>0</v>
      </c>
      <c r="C34" s="22">
        <f t="shared" si="0"/>
        <v>0</v>
      </c>
      <c r="D34" s="26" t="e">
        <f>C34/B34</f>
        <v>#DIV/0!</v>
      </c>
      <c r="E34" s="27" t="e">
        <f>F34/C34</f>
        <v>#DIV/0!</v>
      </c>
      <c r="F34" s="22">
        <f t="shared" si="0"/>
        <v>0</v>
      </c>
      <c r="G34" s="28">
        <f t="shared" si="0"/>
        <v>0</v>
      </c>
      <c r="H34" s="28">
        <f t="shared" si="0"/>
        <v>0</v>
      </c>
      <c r="I34" s="36" t="e">
        <f>G34/F34</f>
        <v>#DIV/0!</v>
      </c>
      <c r="J34" s="42">
        <f t="shared" ref="J34:N34" si="1">SUM(J2:J32)</f>
        <v>0</v>
      </c>
      <c r="K34" s="42">
        <f t="shared" si="1"/>
        <v>0</v>
      </c>
      <c r="L34" s="42">
        <f t="shared" si="1"/>
        <v>0</v>
      </c>
      <c r="M34" s="38">
        <f t="shared" si="1"/>
        <v>0</v>
      </c>
      <c r="N34" s="39">
        <f t="shared" si="1"/>
        <v>0</v>
      </c>
      <c r="O34" s="40" t="e">
        <f>N34/M34</f>
        <v>#DIV/0!</v>
      </c>
      <c r="P34" s="39">
        <f t="shared" ref="P34:W34" si="2">SUM(P2:P32)</f>
        <v>0</v>
      </c>
      <c r="Q34" s="39">
        <f t="shared" si="2"/>
        <v>0</v>
      </c>
      <c r="R34" s="39">
        <f t="shared" si="2"/>
        <v>0</v>
      </c>
      <c r="S34" s="39">
        <f t="shared" si="2"/>
        <v>0</v>
      </c>
      <c r="T34" s="39">
        <f t="shared" si="2"/>
        <v>0</v>
      </c>
      <c r="U34" s="39">
        <f t="shared" si="2"/>
        <v>0</v>
      </c>
      <c r="V34" s="45">
        <f t="shared" si="2"/>
        <v>0</v>
      </c>
      <c r="W34" s="45">
        <f t="shared" si="2"/>
        <v>0</v>
      </c>
      <c r="X34" s="45"/>
      <c r="Y34" s="42"/>
      <c r="Z34" s="42"/>
      <c r="AA34" s="42"/>
    </row>
    <row r="35" s="2" customFormat="1" customHeight="1" spans="1:27">
      <c r="A35" s="29"/>
      <c r="B35" s="4"/>
      <c r="C35" s="4"/>
      <c r="D35" s="5"/>
      <c r="E35" s="6"/>
      <c r="F35" s="4"/>
      <c r="G35" s="7"/>
      <c r="H35" s="7"/>
      <c r="I35" s="8"/>
      <c r="J35" s="9"/>
      <c r="K35" s="9"/>
      <c r="L35" s="9"/>
      <c r="M35" s="10"/>
      <c r="N35" s="11"/>
      <c r="O35" s="12"/>
      <c r="P35" s="13"/>
      <c r="Q35" s="13"/>
      <c r="R35" s="13"/>
      <c r="S35" s="11"/>
      <c r="T35" s="11"/>
      <c r="U35" s="11"/>
      <c r="V35" s="14"/>
      <c r="W35" s="14"/>
      <c r="X35" s="14"/>
      <c r="Y35" s="9"/>
      <c r="Z35" s="9"/>
      <c r="AA35" s="9"/>
    </row>
    <row r="36" s="2" customFormat="1" customHeight="1" spans="1:27">
      <c r="A36" s="29"/>
      <c r="B36" s="4"/>
      <c r="C36" s="4"/>
      <c r="D36" s="5"/>
      <c r="E36" s="6"/>
      <c r="F36" s="4"/>
      <c r="G36" s="7"/>
      <c r="H36" s="7"/>
      <c r="I36" s="8"/>
      <c r="J36" s="9"/>
      <c r="K36" s="9"/>
      <c r="L36" s="9"/>
      <c r="M36" s="10"/>
      <c r="N36" s="11"/>
      <c r="O36" s="12"/>
      <c r="P36" s="13"/>
      <c r="Q36" s="13"/>
      <c r="R36" s="13"/>
      <c r="S36" s="11"/>
      <c r="T36" s="11"/>
      <c r="U36" s="11"/>
      <c r="V36" s="14"/>
      <c r="W36" s="14"/>
      <c r="X36" s="14"/>
      <c r="Y36" s="9"/>
      <c r="Z36" s="9"/>
      <c r="AA36" s="9"/>
    </row>
    <row r="37" s="2" customFormat="1" customHeight="1" spans="1:27">
      <c r="A37" s="29"/>
      <c r="B37" s="4"/>
      <c r="C37" s="4"/>
      <c r="D37" s="5"/>
      <c r="E37" s="6"/>
      <c r="F37" s="4"/>
      <c r="G37" s="7"/>
      <c r="H37" s="7"/>
      <c r="I37" s="8"/>
      <c r="J37" s="9"/>
      <c r="K37" s="9"/>
      <c r="L37" s="9"/>
      <c r="M37" s="10"/>
      <c r="N37" s="11"/>
      <c r="O37" s="12"/>
      <c r="P37" s="13"/>
      <c r="Q37" s="13"/>
      <c r="R37" s="13"/>
      <c r="S37" s="11"/>
      <c r="T37" s="11"/>
      <c r="U37" s="11"/>
      <c r="V37" s="14"/>
      <c r="W37" s="14"/>
      <c r="X37" s="14"/>
      <c r="Y37" s="9"/>
      <c r="Z37" s="9"/>
      <c r="AA37" s="9"/>
    </row>
  </sheetData>
  <mergeCells count="1">
    <mergeCell ref="A33:A34"/>
  </mergeCell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8" sqref="E8"/>
    </sheetView>
  </sheetViews>
  <sheetFormatPr defaultColWidth="13.125" defaultRowHeight="29" customHeight="1" outlineLevelCol="6"/>
  <cols>
    <col min="1" max="16383" width="13.125" style="51" customWidth="1"/>
    <col min="16384" max="16384" width="13.125" style="52"/>
  </cols>
  <sheetData>
    <row r="1" s="50" customFormat="1" ht="53" customHeight="1" spans="1:7">
      <c r="A1" s="53" t="s">
        <v>31</v>
      </c>
      <c r="B1" s="54"/>
      <c r="C1" s="54"/>
      <c r="D1" s="54"/>
      <c r="E1" s="54"/>
      <c r="F1" s="54"/>
      <c r="G1" s="55"/>
    </row>
    <row r="2" ht="37" customHeight="1" spans="1:7">
      <c r="A2" s="56" t="s">
        <v>32</v>
      </c>
      <c r="B2" s="51" t="s">
        <v>33</v>
      </c>
      <c r="C2" s="51" t="s">
        <v>34</v>
      </c>
      <c r="D2" s="51" t="s">
        <v>35</v>
      </c>
      <c r="E2" s="51" t="s">
        <v>36</v>
      </c>
      <c r="F2" s="51" t="s">
        <v>37</v>
      </c>
      <c r="G2" s="57" t="s">
        <v>38</v>
      </c>
    </row>
    <row r="3" ht="37" customHeight="1" spans="1:7">
      <c r="A3" s="56" t="s">
        <v>39</v>
      </c>
      <c r="B3" s="58"/>
      <c r="C3" s="58"/>
      <c r="D3" s="59"/>
      <c r="E3" s="58"/>
      <c r="F3" s="58"/>
      <c r="G3" s="60"/>
    </row>
    <row r="4" ht="37" customHeight="1" spans="1:7">
      <c r="A4" s="56" t="s">
        <v>40</v>
      </c>
      <c r="B4" s="58"/>
      <c r="C4" s="58"/>
      <c r="D4" s="59"/>
      <c r="E4" s="58"/>
      <c r="F4" s="58"/>
      <c r="G4" s="60"/>
    </row>
    <row r="5" ht="37" customHeight="1" spans="1:7">
      <c r="A5" s="56" t="s">
        <v>41</v>
      </c>
      <c r="B5" s="58"/>
      <c r="C5" s="58"/>
      <c r="D5" s="59"/>
      <c r="E5" s="58"/>
      <c r="F5" s="58"/>
      <c r="G5" s="60"/>
    </row>
    <row r="6" ht="37" customHeight="1" spans="1:7">
      <c r="A6" s="56" t="s">
        <v>42</v>
      </c>
      <c r="B6" s="58"/>
      <c r="C6" s="58"/>
      <c r="D6" s="59"/>
      <c r="E6" s="58"/>
      <c r="F6" s="58"/>
      <c r="G6" s="60"/>
    </row>
    <row r="7" ht="37" customHeight="1" spans="1:7">
      <c r="A7" s="56" t="s">
        <v>43</v>
      </c>
      <c r="B7" s="58">
        <v>80000</v>
      </c>
      <c r="C7" s="58">
        <v>228800</v>
      </c>
      <c r="D7" s="59">
        <f>C7/B7</f>
        <v>2.86</v>
      </c>
      <c r="E7" s="58">
        <v>20000</v>
      </c>
      <c r="F7" s="58">
        <v>28000</v>
      </c>
      <c r="G7" s="60">
        <f>F7/E7</f>
        <v>1.4</v>
      </c>
    </row>
    <row r="8" ht="37" customHeight="1" spans="1:7">
      <c r="A8" s="56" t="s">
        <v>44</v>
      </c>
      <c r="B8" s="58"/>
      <c r="C8" s="58"/>
      <c r="D8" s="59"/>
      <c r="E8" s="58"/>
      <c r="F8" s="58"/>
      <c r="G8" s="60"/>
    </row>
    <row r="9" ht="37" customHeight="1" spans="1:7">
      <c r="A9" s="56" t="s">
        <v>45</v>
      </c>
      <c r="B9" s="58"/>
      <c r="C9" s="58"/>
      <c r="D9" s="59"/>
      <c r="E9" s="58"/>
      <c r="F9" s="58"/>
      <c r="G9" s="60"/>
    </row>
    <row r="10" ht="37" customHeight="1" spans="1:7">
      <c r="A10" s="56" t="s">
        <v>46</v>
      </c>
      <c r="B10" s="58"/>
      <c r="C10" s="58"/>
      <c r="D10" s="59"/>
      <c r="E10" s="58"/>
      <c r="F10" s="58"/>
      <c r="G10" s="60"/>
    </row>
    <row r="11" ht="37" customHeight="1" spans="1:7">
      <c r="A11" s="56" t="s">
        <v>47</v>
      </c>
      <c r="B11" s="58"/>
      <c r="C11" s="58"/>
      <c r="D11" s="59"/>
      <c r="E11" s="58"/>
      <c r="F11" s="58"/>
      <c r="G11" s="60"/>
    </row>
    <row r="12" ht="37" customHeight="1" spans="1:7">
      <c r="A12" s="56" t="s">
        <v>48</v>
      </c>
      <c r="B12" s="58"/>
      <c r="C12" s="58"/>
      <c r="D12" s="59"/>
      <c r="E12" s="58"/>
      <c r="F12" s="58"/>
      <c r="G12" s="60"/>
    </row>
    <row r="13" ht="37" customHeight="1" spans="1:7">
      <c r="A13" s="56" t="s">
        <v>49</v>
      </c>
      <c r="B13" s="58"/>
      <c r="C13" s="58"/>
      <c r="D13" s="59"/>
      <c r="E13" s="58"/>
      <c r="F13" s="58"/>
      <c r="G13" s="60"/>
    </row>
    <row r="14" ht="37" customHeight="1" spans="1:7">
      <c r="A14" s="61" t="s">
        <v>50</v>
      </c>
      <c r="B14" s="62"/>
      <c r="C14" s="62"/>
      <c r="D14" s="63"/>
      <c r="E14" s="62"/>
      <c r="F14" s="62"/>
      <c r="G14" s="64"/>
    </row>
  </sheetData>
  <mergeCells count="1">
    <mergeCell ref="A1:G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5月详细</vt:lpstr>
      <vt:lpstr>6月详细</vt:lpstr>
      <vt:lpstr>7月详细</vt:lpstr>
      <vt:lpstr>8月详细</vt:lpstr>
      <vt:lpstr>9月详细</vt:lpstr>
      <vt:lpstr>10月详细</vt:lpstr>
      <vt:lpstr>11月详细</vt:lpstr>
      <vt:lpstr>12月详细</vt:lpstr>
      <vt:lpstr>计划表</vt:lpstr>
      <vt:lpstr>月度表（不用填）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李青椒</cp:lastModifiedBy>
  <dcterms:created xsi:type="dcterms:W3CDTF">2006-09-16T00:00:00Z</dcterms:created>
  <dcterms:modified xsi:type="dcterms:W3CDTF">2018-05-28T02:31:56Z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