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craft365-my.sharepoint.com/personal/fabian_lange_data-craft-kursteilnehmer_de/Documents/DataCraft/Einführung Excel/Tagesaufgaben/"/>
    </mc:Choice>
  </mc:AlternateContent>
  <xr:revisionPtr revIDLastSave="1038" documentId="8_{044EC654-0985-44BE-A7CC-DE4B3983D441}" xr6:coauthVersionLast="47" xr6:coauthVersionMax="47" xr10:uidLastSave="{C1B5292C-2DB8-4F04-863E-A2C41830C7C4}"/>
  <bookViews>
    <workbookView xWindow="-120" yWindow="-120" windowWidth="29040" windowHeight="15840" activeTab="13" xr2:uid="{18D2CD52-3A20-4D58-83A0-A05FF1AFD050}"/>
  </bookViews>
  <sheets>
    <sheet name="Zusammenfassung" sheetId="1" r:id="rId1"/>
    <sheet name="Januar" sheetId="2" r:id="rId2"/>
    <sheet name="Februar" sheetId="19" r:id="rId3"/>
    <sheet name="März" sheetId="20" r:id="rId4"/>
    <sheet name="April" sheetId="21" r:id="rId5"/>
    <sheet name="Mai" sheetId="22" r:id="rId6"/>
    <sheet name="Juni" sheetId="23" r:id="rId7"/>
    <sheet name="Juli" sheetId="24" r:id="rId8"/>
    <sheet name="August" sheetId="25" r:id="rId9"/>
    <sheet name="September" sheetId="26" r:id="rId10"/>
    <sheet name="Oktober" sheetId="27" r:id="rId11"/>
    <sheet name="November" sheetId="28" r:id="rId12"/>
    <sheet name="Dezember" sheetId="29" r:id="rId13"/>
    <sheet name="Feiertag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J4" i="1"/>
  <c r="K4" i="1"/>
  <c r="L4" i="1"/>
  <c r="M4" i="1"/>
  <c r="N4" i="1"/>
  <c r="O4" i="1"/>
  <c r="P4" i="1"/>
  <c r="I5" i="1"/>
  <c r="J5" i="1"/>
  <c r="K5" i="1"/>
  <c r="L5" i="1"/>
  <c r="M5" i="1"/>
  <c r="N5" i="1"/>
  <c r="O5" i="1"/>
  <c r="P5" i="1"/>
  <c r="I7" i="1"/>
  <c r="J7" i="1"/>
  <c r="K7" i="1"/>
  <c r="L7" i="1"/>
  <c r="M7" i="1"/>
  <c r="N7" i="1"/>
  <c r="O7" i="1"/>
  <c r="P7" i="1"/>
  <c r="I8" i="1"/>
  <c r="J8" i="1"/>
  <c r="K8" i="1"/>
  <c r="L8" i="1"/>
  <c r="M8" i="1"/>
  <c r="N8" i="1"/>
  <c r="O8" i="1"/>
  <c r="P8" i="1"/>
  <c r="P3" i="1"/>
  <c r="O3" i="1"/>
  <c r="N3" i="1"/>
  <c r="M3" i="1"/>
  <c r="L3" i="1"/>
  <c r="K3" i="1"/>
  <c r="J3" i="1"/>
  <c r="I3" i="1"/>
  <c r="H4" i="1"/>
  <c r="H5" i="1"/>
  <c r="H7" i="1"/>
  <c r="H8" i="1"/>
  <c r="H3" i="1"/>
  <c r="G4" i="1"/>
  <c r="G5" i="1"/>
  <c r="G7" i="1"/>
  <c r="G8" i="1"/>
  <c r="G3" i="1"/>
  <c r="D40" i="29"/>
  <c r="D39" i="29"/>
  <c r="D38" i="29"/>
  <c r="I36" i="29"/>
  <c r="I35" i="29"/>
  <c r="I34" i="29"/>
  <c r="I33" i="29"/>
  <c r="I32" i="29"/>
  <c r="I31" i="29"/>
  <c r="I30" i="29"/>
  <c r="I29" i="29"/>
  <c r="I28" i="29"/>
  <c r="I27" i="29"/>
  <c r="I26" i="29"/>
  <c r="I25" i="29"/>
  <c r="I24" i="29"/>
  <c r="I23" i="29"/>
  <c r="I22" i="29"/>
  <c r="I21" i="29"/>
  <c r="I20" i="29"/>
  <c r="I19" i="29"/>
  <c r="I18" i="29"/>
  <c r="I17" i="29"/>
  <c r="I16" i="29"/>
  <c r="I15" i="29"/>
  <c r="I14" i="29"/>
  <c r="I13" i="29"/>
  <c r="I12" i="29"/>
  <c r="I11" i="29"/>
  <c r="I10" i="29"/>
  <c r="I9" i="29"/>
  <c r="I8" i="29"/>
  <c r="I7" i="29"/>
  <c r="I6" i="29"/>
  <c r="D42" i="29" s="1"/>
  <c r="D43" i="29" s="1"/>
  <c r="A6" i="29"/>
  <c r="A7" i="29" s="1"/>
  <c r="D40" i="28"/>
  <c r="D39" i="28"/>
  <c r="D38" i="28"/>
  <c r="I36" i="28"/>
  <c r="I35" i="28"/>
  <c r="I34" i="28"/>
  <c r="I33" i="28"/>
  <c r="I32" i="28"/>
  <c r="I31" i="28"/>
  <c r="I30" i="28"/>
  <c r="I29" i="28"/>
  <c r="I28" i="28"/>
  <c r="I27" i="28"/>
  <c r="I26" i="28"/>
  <c r="I25" i="28"/>
  <c r="I24" i="28"/>
  <c r="I23" i="28"/>
  <c r="I22" i="28"/>
  <c r="I21" i="28"/>
  <c r="I20" i="28"/>
  <c r="I19" i="28"/>
  <c r="I18" i="28"/>
  <c r="I17" i="28"/>
  <c r="I16" i="28"/>
  <c r="I15" i="28"/>
  <c r="I14" i="28"/>
  <c r="I13" i="28"/>
  <c r="I12" i="28"/>
  <c r="I11" i="28"/>
  <c r="I10" i="28"/>
  <c r="I9" i="28"/>
  <c r="I8" i="28"/>
  <c r="I7" i="28"/>
  <c r="I6" i="28"/>
  <c r="D42" i="28" s="1"/>
  <c r="A6" i="28"/>
  <c r="A7" i="28" s="1"/>
  <c r="D40" i="27"/>
  <c r="D39" i="27"/>
  <c r="D38" i="27"/>
  <c r="I36" i="27"/>
  <c r="I35" i="27"/>
  <c r="I34" i="27"/>
  <c r="I33" i="27"/>
  <c r="I32" i="27"/>
  <c r="I31" i="27"/>
  <c r="I30" i="27"/>
  <c r="I29" i="27"/>
  <c r="I28" i="27"/>
  <c r="I27" i="27"/>
  <c r="I26" i="27"/>
  <c r="I25" i="27"/>
  <c r="I24" i="27"/>
  <c r="I23" i="27"/>
  <c r="I22" i="27"/>
  <c r="I21" i="27"/>
  <c r="I20" i="27"/>
  <c r="I19" i="27"/>
  <c r="I18" i="27"/>
  <c r="I17" i="27"/>
  <c r="I16" i="27"/>
  <c r="I15" i="27"/>
  <c r="I14" i="27"/>
  <c r="I13" i="27"/>
  <c r="I12" i="27"/>
  <c r="I11" i="27"/>
  <c r="I10" i="27"/>
  <c r="I9" i="27"/>
  <c r="I8" i="27"/>
  <c r="I7" i="27"/>
  <c r="I6" i="27"/>
  <c r="D42" i="27" s="1"/>
  <c r="D43" i="27" s="1"/>
  <c r="A6" i="27"/>
  <c r="C6" i="27" s="1"/>
  <c r="D40" i="26"/>
  <c r="D39" i="26"/>
  <c r="D38" i="26"/>
  <c r="I36" i="26"/>
  <c r="I35" i="26"/>
  <c r="I34" i="26"/>
  <c r="I33" i="26"/>
  <c r="I32" i="26"/>
  <c r="I31" i="26"/>
  <c r="I30" i="26"/>
  <c r="I29" i="26"/>
  <c r="I28" i="26"/>
  <c r="I27" i="26"/>
  <c r="I26" i="26"/>
  <c r="I25" i="26"/>
  <c r="I24" i="26"/>
  <c r="I23" i="26"/>
  <c r="I22" i="26"/>
  <c r="I21" i="26"/>
  <c r="I20" i="26"/>
  <c r="I19" i="26"/>
  <c r="I18" i="26"/>
  <c r="I17" i="26"/>
  <c r="I16" i="26"/>
  <c r="I15" i="26"/>
  <c r="I14" i="26"/>
  <c r="I13" i="26"/>
  <c r="I12" i="26"/>
  <c r="I11" i="26"/>
  <c r="I10" i="26"/>
  <c r="I9" i="26"/>
  <c r="I8" i="26"/>
  <c r="I7" i="26"/>
  <c r="I6" i="26"/>
  <c r="D42" i="26" s="1"/>
  <c r="A6" i="26"/>
  <c r="A7" i="26" s="1"/>
  <c r="D40" i="25"/>
  <c r="D39" i="25"/>
  <c r="D38" i="25"/>
  <c r="I36" i="25"/>
  <c r="I35" i="25"/>
  <c r="I34" i="25"/>
  <c r="I33" i="25"/>
  <c r="I32" i="25"/>
  <c r="I31" i="25"/>
  <c r="I30" i="25"/>
  <c r="I29" i="25"/>
  <c r="I28" i="25"/>
  <c r="I27" i="25"/>
  <c r="I26" i="25"/>
  <c r="I25" i="25"/>
  <c r="I24" i="25"/>
  <c r="I23" i="25"/>
  <c r="I22" i="25"/>
  <c r="I21" i="25"/>
  <c r="I20" i="25"/>
  <c r="I19" i="25"/>
  <c r="I18" i="25"/>
  <c r="I17" i="25"/>
  <c r="I16" i="25"/>
  <c r="I15" i="25"/>
  <c r="I14" i="25"/>
  <c r="I13" i="25"/>
  <c r="I12" i="25"/>
  <c r="I11" i="25"/>
  <c r="I10" i="25"/>
  <c r="I9" i="25"/>
  <c r="I8" i="25"/>
  <c r="I7" i="25"/>
  <c r="A7" i="25"/>
  <c r="A8" i="25" s="1"/>
  <c r="I6" i="25"/>
  <c r="D42" i="25" s="1"/>
  <c r="D43" i="25" s="1"/>
  <c r="C6" i="25"/>
  <c r="A6" i="25"/>
  <c r="B6" i="25" s="1"/>
  <c r="D40" i="24"/>
  <c r="D39" i="24"/>
  <c r="D38" i="24"/>
  <c r="I36" i="24"/>
  <c r="I35" i="24"/>
  <c r="I34" i="24"/>
  <c r="I33" i="24"/>
  <c r="I32" i="24"/>
  <c r="I31" i="24"/>
  <c r="I30" i="24"/>
  <c r="I29" i="24"/>
  <c r="I28" i="24"/>
  <c r="I27" i="24"/>
  <c r="I26" i="24"/>
  <c r="I25" i="24"/>
  <c r="I24" i="24"/>
  <c r="I23" i="24"/>
  <c r="I22" i="24"/>
  <c r="I21" i="24"/>
  <c r="I20" i="24"/>
  <c r="I19" i="24"/>
  <c r="I18" i="24"/>
  <c r="I17" i="24"/>
  <c r="I16" i="24"/>
  <c r="I15" i="24"/>
  <c r="I14" i="24"/>
  <c r="I13" i="24"/>
  <c r="I12" i="24"/>
  <c r="I11" i="24"/>
  <c r="I10" i="24"/>
  <c r="I9" i="24"/>
  <c r="I8" i="24"/>
  <c r="I7" i="24"/>
  <c r="A7" i="24"/>
  <c r="A8" i="24" s="1"/>
  <c r="I6" i="24"/>
  <c r="D42" i="24" s="1"/>
  <c r="D43" i="24" s="1"/>
  <c r="B6" i="24"/>
  <c r="A6" i="24"/>
  <c r="C6" i="24" s="1"/>
  <c r="D40" i="23"/>
  <c r="D39" i="23"/>
  <c r="D38" i="23"/>
  <c r="I36" i="23"/>
  <c r="I35" i="23"/>
  <c r="I34" i="23"/>
  <c r="I33" i="23"/>
  <c r="I32" i="23"/>
  <c r="I31" i="23"/>
  <c r="I30" i="23"/>
  <c r="I29" i="23"/>
  <c r="I28" i="23"/>
  <c r="I27" i="23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3" i="23"/>
  <c r="I12" i="23"/>
  <c r="I11" i="23"/>
  <c r="I10" i="23"/>
  <c r="I9" i="23"/>
  <c r="I8" i="23"/>
  <c r="I7" i="23"/>
  <c r="I6" i="23"/>
  <c r="D42" i="23" s="1"/>
  <c r="A6" i="23"/>
  <c r="B6" i="23" s="1"/>
  <c r="D40" i="22"/>
  <c r="D39" i="22"/>
  <c r="D38" i="22"/>
  <c r="I36" i="22"/>
  <c r="I35" i="22"/>
  <c r="I34" i="22"/>
  <c r="I33" i="22"/>
  <c r="I32" i="22"/>
  <c r="I31" i="22"/>
  <c r="I30" i="22"/>
  <c r="I29" i="22"/>
  <c r="I28" i="22"/>
  <c r="I27" i="22"/>
  <c r="I26" i="22"/>
  <c r="I25" i="22"/>
  <c r="I24" i="22"/>
  <c r="I23" i="22"/>
  <c r="I22" i="22"/>
  <c r="I21" i="22"/>
  <c r="I20" i="22"/>
  <c r="I19" i="22"/>
  <c r="I18" i="22"/>
  <c r="I17" i="22"/>
  <c r="I16" i="22"/>
  <c r="I15" i="22"/>
  <c r="I14" i="22"/>
  <c r="I13" i="22"/>
  <c r="I12" i="22"/>
  <c r="I11" i="22"/>
  <c r="I10" i="22"/>
  <c r="I9" i="22"/>
  <c r="I8" i="22"/>
  <c r="I7" i="22"/>
  <c r="I6" i="22"/>
  <c r="D42" i="22" s="1"/>
  <c r="D43" i="22" s="1"/>
  <c r="A6" i="22"/>
  <c r="D40" i="21"/>
  <c r="D39" i="21"/>
  <c r="D38" i="21"/>
  <c r="I36" i="21"/>
  <c r="I35" i="21"/>
  <c r="I34" i="21"/>
  <c r="I33" i="21"/>
  <c r="I32" i="21"/>
  <c r="I31" i="21"/>
  <c r="I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D42" i="21" s="1"/>
  <c r="A6" i="21"/>
  <c r="C6" i="21" s="1"/>
  <c r="D40" i="20"/>
  <c r="D39" i="20"/>
  <c r="D38" i="20"/>
  <c r="I36" i="20"/>
  <c r="I35" i="20"/>
  <c r="I34" i="20"/>
  <c r="I33" i="20"/>
  <c r="I32" i="20"/>
  <c r="I31" i="20"/>
  <c r="I30" i="20"/>
  <c r="I29" i="20"/>
  <c r="I28" i="20"/>
  <c r="I27" i="20"/>
  <c r="I26" i="20"/>
  <c r="I25" i="20"/>
  <c r="I24" i="20"/>
  <c r="I23" i="20"/>
  <c r="I22" i="20"/>
  <c r="I21" i="20"/>
  <c r="I20" i="20"/>
  <c r="I19" i="20"/>
  <c r="I18" i="20"/>
  <c r="I17" i="20"/>
  <c r="I16" i="20"/>
  <c r="I15" i="20"/>
  <c r="I14" i="20"/>
  <c r="I13" i="20"/>
  <c r="I12" i="20"/>
  <c r="I11" i="20"/>
  <c r="I10" i="20"/>
  <c r="I9" i="20"/>
  <c r="I8" i="20"/>
  <c r="I7" i="20"/>
  <c r="I6" i="20"/>
  <c r="D42" i="20" s="1"/>
  <c r="A6" i="20"/>
  <c r="C6" i="20" s="1"/>
  <c r="D40" i="19"/>
  <c r="F5" i="1" s="1"/>
  <c r="D39" i="19"/>
  <c r="F4" i="1" s="1"/>
  <c r="D38" i="19"/>
  <c r="F3" i="1" s="1"/>
  <c r="I36" i="19"/>
  <c r="I35" i="19"/>
  <c r="I34" i="19"/>
  <c r="I33" i="19"/>
  <c r="I32" i="19"/>
  <c r="I31" i="19"/>
  <c r="I30" i="19"/>
  <c r="I29" i="19"/>
  <c r="I28" i="19"/>
  <c r="I27" i="19"/>
  <c r="I26" i="19"/>
  <c r="I25" i="19"/>
  <c r="I24" i="19"/>
  <c r="I23" i="19"/>
  <c r="I22" i="19"/>
  <c r="I21" i="19"/>
  <c r="I20" i="19"/>
  <c r="I19" i="19"/>
  <c r="I18" i="19"/>
  <c r="I17" i="19"/>
  <c r="I16" i="19"/>
  <c r="I15" i="19"/>
  <c r="I14" i="19"/>
  <c r="I13" i="19"/>
  <c r="I12" i="19"/>
  <c r="I11" i="19"/>
  <c r="I10" i="19"/>
  <c r="I9" i="19"/>
  <c r="I8" i="19"/>
  <c r="I7" i="19"/>
  <c r="I6" i="19"/>
  <c r="A6" i="19"/>
  <c r="B6" i="19" s="1"/>
  <c r="A18" i="14"/>
  <c r="C23" i="2" s="1"/>
  <c r="A14" i="14"/>
  <c r="A5" i="14"/>
  <c r="A4" i="14"/>
  <c r="A16" i="14"/>
  <c r="A17" i="14"/>
  <c r="C12" i="2"/>
  <c r="C15" i="2"/>
  <c r="C16" i="2"/>
  <c r="C17" i="2"/>
  <c r="C20" i="2"/>
  <c r="C21" i="2"/>
  <c r="C29" i="2"/>
  <c r="C30" i="2"/>
  <c r="C31" i="2"/>
  <c r="C32" i="2"/>
  <c r="C33" i="2"/>
  <c r="C34" i="2"/>
  <c r="C35" i="2"/>
  <c r="C36" i="2"/>
  <c r="B2" i="14" a="1"/>
  <c r="B2" i="14" s="1"/>
  <c r="A7" i="14"/>
  <c r="A6" i="14" s="1"/>
  <c r="A9" i="14"/>
  <c r="A15" i="14"/>
  <c r="A19" i="14"/>
  <c r="A20" i="14" s="1"/>
  <c r="A3" i="14"/>
  <c r="D40" i="2"/>
  <c r="E5" i="1" s="1"/>
  <c r="D39" i="2"/>
  <c r="E4" i="1" s="1"/>
  <c r="D38" i="2"/>
  <c r="E3" i="1" s="1"/>
  <c r="B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6" i="2"/>
  <c r="A6" i="2"/>
  <c r="C11" i="2" l="1"/>
  <c r="Q3" i="1"/>
  <c r="Q4" i="1"/>
  <c r="Q5" i="1"/>
  <c r="C6" i="22"/>
  <c r="D42" i="19"/>
  <c r="F7" i="1" s="1"/>
  <c r="B6" i="1"/>
  <c r="B8" i="1" s="1"/>
  <c r="B13" i="1"/>
  <c r="D43" i="28"/>
  <c r="A8" i="29"/>
  <c r="C7" i="29"/>
  <c r="B7" i="29"/>
  <c r="B6" i="29"/>
  <c r="C6" i="29"/>
  <c r="A8" i="28"/>
  <c r="C7" i="28"/>
  <c r="B7" i="28"/>
  <c r="B6" i="28"/>
  <c r="C6" i="28"/>
  <c r="D43" i="26"/>
  <c r="B6" i="27"/>
  <c r="A7" i="27"/>
  <c r="C6" i="26"/>
  <c r="A8" i="26"/>
  <c r="C7" i="26"/>
  <c r="B7" i="26"/>
  <c r="B6" i="26"/>
  <c r="A9" i="25"/>
  <c r="C8" i="25"/>
  <c r="B8" i="25"/>
  <c r="B7" i="25"/>
  <c r="C7" i="25"/>
  <c r="D43" i="21"/>
  <c r="D43" i="23"/>
  <c r="A9" i="24"/>
  <c r="B8" i="24"/>
  <c r="C8" i="24"/>
  <c r="C7" i="24"/>
  <c r="B7" i="24"/>
  <c r="C6" i="23"/>
  <c r="A7" i="23"/>
  <c r="A8" i="23" s="1"/>
  <c r="A9" i="23"/>
  <c r="C8" i="23"/>
  <c r="B8" i="23"/>
  <c r="C7" i="23"/>
  <c r="B7" i="23"/>
  <c r="A7" i="22"/>
  <c r="A8" i="22" s="1"/>
  <c r="A9" i="22" s="1"/>
  <c r="C8" i="22"/>
  <c r="B8" i="22"/>
  <c r="B6" i="22"/>
  <c r="B7" i="22"/>
  <c r="C7" i="22"/>
  <c r="A7" i="21"/>
  <c r="A8" i="21" s="1"/>
  <c r="C8" i="21" s="1"/>
  <c r="B6" i="21"/>
  <c r="C7" i="21"/>
  <c r="D43" i="20"/>
  <c r="A7" i="20"/>
  <c r="A8" i="20" s="1"/>
  <c r="C8" i="20"/>
  <c r="B8" i="20"/>
  <c r="A9" i="20"/>
  <c r="B6" i="20"/>
  <c r="B7" i="20"/>
  <c r="C7" i="20"/>
  <c r="C6" i="19"/>
  <c r="A7" i="19"/>
  <c r="C14" i="2"/>
  <c r="C13" i="2"/>
  <c r="C28" i="2"/>
  <c r="C27" i="2"/>
  <c r="C26" i="2"/>
  <c r="C22" i="2"/>
  <c r="C25" i="2"/>
  <c r="C24" i="2"/>
  <c r="C18" i="2"/>
  <c r="C10" i="2"/>
  <c r="C9" i="2"/>
  <c r="C8" i="2"/>
  <c r="C7" i="2"/>
  <c r="C19" i="2"/>
  <c r="C6" i="2"/>
  <c r="A13" i="14"/>
  <c r="A11" i="14"/>
  <c r="A10" i="14"/>
  <c r="A8" i="14"/>
  <c r="A12" i="14"/>
  <c r="D42" i="2"/>
  <c r="A7" i="2"/>
  <c r="D43" i="19" l="1"/>
  <c r="F8" i="1" s="1"/>
  <c r="D43" i="2"/>
  <c r="E8" i="1" s="1"/>
  <c r="Q8" i="1" s="1"/>
  <c r="E7" i="1"/>
  <c r="Q7" i="1" s="1"/>
  <c r="A9" i="29"/>
  <c r="C8" i="29"/>
  <c r="B8" i="29"/>
  <c r="A9" i="28"/>
  <c r="C8" i="28"/>
  <c r="B8" i="28"/>
  <c r="A8" i="27"/>
  <c r="C7" i="27"/>
  <c r="B7" i="27"/>
  <c r="B8" i="26"/>
  <c r="C8" i="26"/>
  <c r="A9" i="26"/>
  <c r="C9" i="25"/>
  <c r="A10" i="25"/>
  <c r="B9" i="25"/>
  <c r="A10" i="24"/>
  <c r="C9" i="24"/>
  <c r="B9" i="24"/>
  <c r="A10" i="23"/>
  <c r="B9" i="23"/>
  <c r="C9" i="23"/>
  <c r="A10" i="22"/>
  <c r="C9" i="22"/>
  <c r="B9" i="22"/>
  <c r="B7" i="21"/>
  <c r="B8" i="21"/>
  <c r="A9" i="21"/>
  <c r="A10" i="21"/>
  <c r="C9" i="21"/>
  <c r="B9" i="21"/>
  <c r="A10" i="20"/>
  <c r="C9" i="20"/>
  <c r="B9" i="20"/>
  <c r="A8" i="19"/>
  <c r="C7" i="19"/>
  <c r="B7" i="19"/>
  <c r="B7" i="2"/>
  <c r="A8" i="2"/>
  <c r="B14" i="1" l="1"/>
  <c r="A10" i="29"/>
  <c r="C9" i="29"/>
  <c r="B9" i="29"/>
  <c r="A10" i="28"/>
  <c r="C9" i="28"/>
  <c r="B9" i="28"/>
  <c r="C8" i="27"/>
  <c r="A9" i="27"/>
  <c r="B8" i="27"/>
  <c r="A10" i="26"/>
  <c r="C9" i="26"/>
  <c r="B9" i="26"/>
  <c r="A11" i="25"/>
  <c r="C10" i="25"/>
  <c r="B10" i="25"/>
  <c r="A11" i="24"/>
  <c r="C10" i="24"/>
  <c r="B10" i="24"/>
  <c r="A11" i="23"/>
  <c r="C10" i="23"/>
  <c r="B10" i="23"/>
  <c r="A11" i="22"/>
  <c r="C10" i="22"/>
  <c r="B10" i="22"/>
  <c r="A11" i="21"/>
  <c r="C10" i="21"/>
  <c r="B10" i="21"/>
  <c r="A11" i="20"/>
  <c r="C10" i="20"/>
  <c r="B10" i="20"/>
  <c r="A9" i="19"/>
  <c r="C8" i="19"/>
  <c r="B8" i="19"/>
  <c r="A9" i="2"/>
  <c r="B8" i="2"/>
  <c r="A11" i="29" l="1"/>
  <c r="C10" i="29"/>
  <c r="B10" i="29"/>
  <c r="A11" i="28"/>
  <c r="B10" i="28"/>
  <c r="C10" i="28"/>
  <c r="A10" i="27"/>
  <c r="C9" i="27"/>
  <c r="B9" i="27"/>
  <c r="A11" i="26"/>
  <c r="B10" i="26"/>
  <c r="C10" i="26"/>
  <c r="A12" i="25"/>
  <c r="C11" i="25"/>
  <c r="B11" i="25"/>
  <c r="A12" i="24"/>
  <c r="C11" i="24"/>
  <c r="B11" i="24"/>
  <c r="A12" i="23"/>
  <c r="C11" i="23"/>
  <c r="B11" i="23"/>
  <c r="B11" i="22"/>
  <c r="C11" i="22"/>
  <c r="A12" i="22"/>
  <c r="B11" i="21"/>
  <c r="A12" i="21"/>
  <c r="C11" i="21"/>
  <c r="C11" i="20"/>
  <c r="A12" i="20"/>
  <c r="B11" i="20"/>
  <c r="A10" i="19"/>
  <c r="C9" i="19"/>
  <c r="B9" i="19"/>
  <c r="A10" i="2"/>
  <c r="B9" i="2"/>
  <c r="A12" i="29" l="1"/>
  <c r="C11" i="29"/>
  <c r="B11" i="29"/>
  <c r="B11" i="28"/>
  <c r="C11" i="28"/>
  <c r="A12" i="28"/>
  <c r="A11" i="27"/>
  <c r="C10" i="27"/>
  <c r="B10" i="27"/>
  <c r="C11" i="26"/>
  <c r="B11" i="26"/>
  <c r="A12" i="26"/>
  <c r="A13" i="25"/>
  <c r="C12" i="25"/>
  <c r="B12" i="25"/>
  <c r="A13" i="24"/>
  <c r="C12" i="24"/>
  <c r="B12" i="24"/>
  <c r="C12" i="23"/>
  <c r="A13" i="23"/>
  <c r="B12" i="23"/>
  <c r="A13" i="22"/>
  <c r="C12" i="22"/>
  <c r="B12" i="22"/>
  <c r="A13" i="21"/>
  <c r="C12" i="21"/>
  <c r="B12" i="21"/>
  <c r="A13" i="20"/>
  <c r="C12" i="20"/>
  <c r="B12" i="20"/>
  <c r="A11" i="19"/>
  <c r="C10" i="19"/>
  <c r="B10" i="19"/>
  <c r="A11" i="2"/>
  <c r="B10" i="2"/>
  <c r="A13" i="29" l="1"/>
  <c r="C12" i="29"/>
  <c r="B12" i="29"/>
  <c r="A13" i="28"/>
  <c r="C12" i="28"/>
  <c r="B12" i="28"/>
  <c r="A12" i="27"/>
  <c r="B11" i="27"/>
  <c r="C11" i="27"/>
  <c r="A13" i="26"/>
  <c r="C12" i="26"/>
  <c r="B12" i="26"/>
  <c r="A14" i="25"/>
  <c r="C13" i="25"/>
  <c r="B13" i="25"/>
  <c r="A14" i="24"/>
  <c r="C13" i="24"/>
  <c r="B13" i="24"/>
  <c r="A14" i="23"/>
  <c r="C13" i="23"/>
  <c r="B13" i="23"/>
  <c r="A14" i="22"/>
  <c r="C13" i="22"/>
  <c r="B13" i="22"/>
  <c r="A14" i="21"/>
  <c r="C13" i="21"/>
  <c r="B13" i="21"/>
  <c r="A14" i="20"/>
  <c r="B13" i="20"/>
  <c r="C13" i="20"/>
  <c r="C11" i="19"/>
  <c r="B11" i="19"/>
  <c r="A12" i="19"/>
  <c r="A12" i="2"/>
  <c r="B11" i="2"/>
  <c r="A14" i="29" l="1"/>
  <c r="C13" i="29"/>
  <c r="B13" i="29"/>
  <c r="A14" i="28"/>
  <c r="C13" i="28"/>
  <c r="B13" i="28"/>
  <c r="C12" i="27"/>
  <c r="A13" i="27"/>
  <c r="B12" i="27"/>
  <c r="A14" i="26"/>
  <c r="C13" i="26"/>
  <c r="B13" i="26"/>
  <c r="A15" i="25"/>
  <c r="C14" i="25"/>
  <c r="B14" i="25"/>
  <c r="A15" i="24"/>
  <c r="C14" i="24"/>
  <c r="B14" i="24"/>
  <c r="A15" i="23"/>
  <c r="C14" i="23"/>
  <c r="B14" i="23"/>
  <c r="B14" i="22"/>
  <c r="C14" i="22"/>
  <c r="A15" i="22"/>
  <c r="B14" i="21"/>
  <c r="A15" i="21"/>
  <c r="C14" i="21"/>
  <c r="B14" i="20"/>
  <c r="C14" i="20"/>
  <c r="A15" i="20"/>
  <c r="C12" i="19"/>
  <c r="B12" i="19"/>
  <c r="A13" i="19"/>
  <c r="A13" i="2"/>
  <c r="B12" i="2"/>
  <c r="A15" i="29" l="1"/>
  <c r="C14" i="29"/>
  <c r="B14" i="29"/>
  <c r="C14" i="28"/>
  <c r="B14" i="28"/>
  <c r="A15" i="28"/>
  <c r="A14" i="27"/>
  <c r="C13" i="27"/>
  <c r="B13" i="27"/>
  <c r="B14" i="26"/>
  <c r="A15" i="26"/>
  <c r="C14" i="26"/>
  <c r="C15" i="25"/>
  <c r="A16" i="25"/>
  <c r="B15" i="25"/>
  <c r="A16" i="24"/>
  <c r="C15" i="24"/>
  <c r="B15" i="24"/>
  <c r="C15" i="23"/>
  <c r="A16" i="23"/>
  <c r="B15" i="23"/>
  <c r="A16" i="22"/>
  <c r="C15" i="22"/>
  <c r="B15" i="22"/>
  <c r="A16" i="21"/>
  <c r="C15" i="21"/>
  <c r="B15" i="21"/>
  <c r="A16" i="20"/>
  <c r="C15" i="20"/>
  <c r="B15" i="20"/>
  <c r="A14" i="19"/>
  <c r="C13" i="19"/>
  <c r="B13" i="19"/>
  <c r="A14" i="2"/>
  <c r="B13" i="2"/>
  <c r="A16" i="29" l="1"/>
  <c r="C15" i="29"/>
  <c r="B15" i="29"/>
  <c r="A16" i="28"/>
  <c r="C15" i="28"/>
  <c r="B15" i="28"/>
  <c r="B14" i="27"/>
  <c r="A15" i="27"/>
  <c r="C14" i="27"/>
  <c r="A16" i="26"/>
  <c r="C15" i="26"/>
  <c r="B15" i="26"/>
  <c r="A17" i="25"/>
  <c r="C16" i="25"/>
  <c r="B16" i="25"/>
  <c r="A17" i="24"/>
  <c r="B16" i="24"/>
  <c r="C16" i="24"/>
  <c r="A17" i="23"/>
  <c r="C16" i="23"/>
  <c r="B16" i="23"/>
  <c r="A17" i="22"/>
  <c r="B16" i="22"/>
  <c r="C16" i="22"/>
  <c r="A17" i="21"/>
  <c r="C16" i="21"/>
  <c r="B16" i="21"/>
  <c r="A17" i="20"/>
  <c r="C16" i="20"/>
  <c r="B16" i="20"/>
  <c r="A15" i="19"/>
  <c r="C14" i="19"/>
  <c r="B14" i="19"/>
  <c r="A15" i="2"/>
  <c r="B14" i="2"/>
  <c r="A17" i="29" l="1"/>
  <c r="C16" i="29"/>
  <c r="B16" i="29"/>
  <c r="A17" i="28"/>
  <c r="C16" i="28"/>
  <c r="B16" i="28"/>
  <c r="C15" i="27"/>
  <c r="A16" i="27"/>
  <c r="B15" i="27"/>
  <c r="A17" i="26"/>
  <c r="B16" i="26"/>
  <c r="C16" i="26"/>
  <c r="A18" i="25"/>
  <c r="C17" i="25"/>
  <c r="B17" i="25"/>
  <c r="A18" i="24"/>
  <c r="C17" i="24"/>
  <c r="B17" i="24"/>
  <c r="A18" i="23"/>
  <c r="C17" i="23"/>
  <c r="B17" i="23"/>
  <c r="B17" i="22"/>
  <c r="A18" i="22"/>
  <c r="C17" i="22"/>
  <c r="A18" i="21"/>
  <c r="C17" i="21"/>
  <c r="B17" i="21"/>
  <c r="C17" i="20"/>
  <c r="A18" i="20"/>
  <c r="B17" i="20"/>
  <c r="A16" i="19"/>
  <c r="C15" i="19"/>
  <c r="B15" i="19"/>
  <c r="A16" i="2"/>
  <c r="B15" i="2"/>
  <c r="A18" i="29" l="1"/>
  <c r="C17" i="29"/>
  <c r="B17" i="29"/>
  <c r="A18" i="28"/>
  <c r="C17" i="28"/>
  <c r="B17" i="28"/>
  <c r="A17" i="27"/>
  <c r="C16" i="27"/>
  <c r="B16" i="27"/>
  <c r="C17" i="26"/>
  <c r="A18" i="26"/>
  <c r="B17" i="26"/>
  <c r="C18" i="25"/>
  <c r="A19" i="25"/>
  <c r="B18" i="25"/>
  <c r="A19" i="24"/>
  <c r="C18" i="24"/>
  <c r="B18" i="24"/>
  <c r="C18" i="23"/>
  <c r="A19" i="23"/>
  <c r="B18" i="23"/>
  <c r="A19" i="22"/>
  <c r="C18" i="22"/>
  <c r="B18" i="22"/>
  <c r="A19" i="21"/>
  <c r="C18" i="21"/>
  <c r="B18" i="21"/>
  <c r="A19" i="20"/>
  <c r="C18" i="20"/>
  <c r="B18" i="20"/>
  <c r="A17" i="19"/>
  <c r="C16" i="19"/>
  <c r="B16" i="19"/>
  <c r="A17" i="2"/>
  <c r="B16" i="2"/>
  <c r="A19" i="29" l="1"/>
  <c r="C18" i="29"/>
  <c r="B18" i="29"/>
  <c r="A19" i="28"/>
  <c r="C18" i="28"/>
  <c r="B18" i="28"/>
  <c r="A18" i="27"/>
  <c r="B17" i="27"/>
  <c r="C17" i="27"/>
  <c r="A19" i="26"/>
  <c r="C18" i="26"/>
  <c r="B18" i="26"/>
  <c r="A20" i="25"/>
  <c r="C19" i="25"/>
  <c r="B19" i="25"/>
  <c r="A20" i="24"/>
  <c r="C19" i="24"/>
  <c r="B19" i="24"/>
  <c r="A20" i="23"/>
  <c r="B19" i="23"/>
  <c r="C19" i="23"/>
  <c r="A20" i="22"/>
  <c r="C19" i="22"/>
  <c r="B19" i="22"/>
  <c r="A20" i="21"/>
  <c r="C19" i="21"/>
  <c r="B19" i="21"/>
  <c r="A20" i="20"/>
  <c r="C19" i="20"/>
  <c r="B19" i="20"/>
  <c r="A18" i="19"/>
  <c r="C17" i="19"/>
  <c r="B17" i="19"/>
  <c r="A18" i="2"/>
  <c r="B17" i="2"/>
  <c r="A20" i="29" l="1"/>
  <c r="C19" i="29"/>
  <c r="B19" i="29"/>
  <c r="A20" i="28"/>
  <c r="C19" i="28"/>
  <c r="B19" i="28"/>
  <c r="C18" i="27"/>
  <c r="A19" i="27"/>
  <c r="B18" i="27"/>
  <c r="A20" i="26"/>
  <c r="C19" i="26"/>
  <c r="B19" i="26"/>
  <c r="A21" i="25"/>
  <c r="C20" i="25"/>
  <c r="B20" i="25"/>
  <c r="A21" i="24"/>
  <c r="C20" i="24"/>
  <c r="B20" i="24"/>
  <c r="A21" i="23"/>
  <c r="C20" i="23"/>
  <c r="B20" i="23"/>
  <c r="C20" i="22"/>
  <c r="A21" i="22"/>
  <c r="B20" i="22"/>
  <c r="C20" i="21"/>
  <c r="B20" i="21"/>
  <c r="A21" i="21"/>
  <c r="C20" i="20"/>
  <c r="B20" i="20"/>
  <c r="A21" i="20"/>
  <c r="A19" i="19"/>
  <c r="C18" i="19"/>
  <c r="B18" i="19"/>
  <c r="A19" i="2"/>
  <c r="B18" i="2"/>
  <c r="A21" i="29" l="1"/>
  <c r="C20" i="29"/>
  <c r="B20" i="29"/>
  <c r="A21" i="28"/>
  <c r="C20" i="28"/>
  <c r="B20" i="28"/>
  <c r="A20" i="27"/>
  <c r="C19" i="27"/>
  <c r="B19" i="27"/>
  <c r="C20" i="26"/>
  <c r="B20" i="26"/>
  <c r="A21" i="26"/>
  <c r="A22" i="25"/>
  <c r="C21" i="25"/>
  <c r="B21" i="25"/>
  <c r="A22" i="24"/>
  <c r="C21" i="24"/>
  <c r="B21" i="24"/>
  <c r="A22" i="23"/>
  <c r="B21" i="23"/>
  <c r="C21" i="23"/>
  <c r="A22" i="22"/>
  <c r="C21" i="22"/>
  <c r="B21" i="22"/>
  <c r="A22" i="21"/>
  <c r="C21" i="21"/>
  <c r="B21" i="21"/>
  <c r="A22" i="20"/>
  <c r="C21" i="20"/>
  <c r="B21" i="20"/>
  <c r="A20" i="19"/>
  <c r="C19" i="19"/>
  <c r="B19" i="19"/>
  <c r="A20" i="2"/>
  <c r="B19" i="2"/>
  <c r="A22" i="29" l="1"/>
  <c r="C21" i="29"/>
  <c r="B21" i="29"/>
  <c r="A22" i="28"/>
  <c r="C21" i="28"/>
  <c r="B21" i="28"/>
  <c r="A21" i="27"/>
  <c r="B20" i="27"/>
  <c r="C20" i="27"/>
  <c r="A22" i="26"/>
  <c r="C21" i="26"/>
  <c r="B21" i="26"/>
  <c r="A23" i="25"/>
  <c r="C22" i="25"/>
  <c r="B22" i="25"/>
  <c r="A23" i="24"/>
  <c r="C22" i="24"/>
  <c r="B22" i="24"/>
  <c r="A23" i="23"/>
  <c r="C22" i="23"/>
  <c r="B22" i="23"/>
  <c r="A23" i="22"/>
  <c r="B22" i="22"/>
  <c r="C22" i="22"/>
  <c r="A23" i="21"/>
  <c r="C22" i="21"/>
  <c r="B22" i="21"/>
  <c r="A23" i="20"/>
  <c r="C22" i="20"/>
  <c r="B22" i="20"/>
  <c r="A21" i="19"/>
  <c r="C20" i="19"/>
  <c r="B20" i="19"/>
  <c r="A21" i="2"/>
  <c r="B20" i="2"/>
  <c r="A23" i="29" l="1"/>
  <c r="C22" i="29"/>
  <c r="B22" i="29"/>
  <c r="A23" i="28"/>
  <c r="C22" i="28"/>
  <c r="B22" i="28"/>
  <c r="A22" i="27"/>
  <c r="C21" i="27"/>
  <c r="B21" i="27"/>
  <c r="A23" i="26"/>
  <c r="B22" i="26"/>
  <c r="C22" i="26"/>
  <c r="A24" i="25"/>
  <c r="C23" i="25"/>
  <c r="B23" i="25"/>
  <c r="A24" i="24"/>
  <c r="C23" i="24"/>
  <c r="B23" i="24"/>
  <c r="A24" i="23"/>
  <c r="C23" i="23"/>
  <c r="B23" i="23"/>
  <c r="C23" i="22"/>
  <c r="B23" i="22"/>
  <c r="A24" i="22"/>
  <c r="B23" i="21"/>
  <c r="C23" i="21"/>
  <c r="A24" i="21"/>
  <c r="B23" i="20"/>
  <c r="A24" i="20"/>
  <c r="C23" i="20"/>
  <c r="A22" i="19"/>
  <c r="B21" i="19"/>
  <c r="C21" i="19"/>
  <c r="A22" i="2"/>
  <c r="B21" i="2"/>
  <c r="A24" i="29" l="1"/>
  <c r="C23" i="29"/>
  <c r="B23" i="29"/>
  <c r="C23" i="28"/>
  <c r="B23" i="28"/>
  <c r="A24" i="28"/>
  <c r="A23" i="27"/>
  <c r="C22" i="27"/>
  <c r="B22" i="27"/>
  <c r="C23" i="26"/>
  <c r="B23" i="26"/>
  <c r="A24" i="26"/>
  <c r="C24" i="25"/>
  <c r="A25" i="25"/>
  <c r="B24" i="25"/>
  <c r="A25" i="24"/>
  <c r="C24" i="24"/>
  <c r="B24" i="24"/>
  <c r="C24" i="23"/>
  <c r="A25" i="23"/>
  <c r="B24" i="23"/>
  <c r="A25" i="22"/>
  <c r="C24" i="22"/>
  <c r="B24" i="22"/>
  <c r="A25" i="21"/>
  <c r="C24" i="21"/>
  <c r="B24" i="21"/>
  <c r="A25" i="20"/>
  <c r="C24" i="20"/>
  <c r="B24" i="20"/>
  <c r="A23" i="19"/>
  <c r="C22" i="19"/>
  <c r="B22" i="19"/>
  <c r="A23" i="2"/>
  <c r="B22" i="2"/>
  <c r="A25" i="29" l="1"/>
  <c r="C24" i="29"/>
  <c r="B24" i="29"/>
  <c r="A25" i="28"/>
  <c r="C24" i="28"/>
  <c r="B24" i="28"/>
  <c r="A24" i="27"/>
  <c r="C23" i="27"/>
  <c r="B23" i="27"/>
  <c r="A25" i="26"/>
  <c r="C24" i="26"/>
  <c r="B24" i="26"/>
  <c r="A26" i="25"/>
  <c r="C25" i="25"/>
  <c r="B25" i="25"/>
  <c r="A26" i="24"/>
  <c r="C25" i="24"/>
  <c r="B25" i="24"/>
  <c r="A26" i="23"/>
  <c r="C25" i="23"/>
  <c r="B25" i="23"/>
  <c r="A26" i="22"/>
  <c r="C25" i="22"/>
  <c r="B25" i="22"/>
  <c r="A26" i="21"/>
  <c r="C25" i="21"/>
  <c r="B25" i="21"/>
  <c r="A26" i="20"/>
  <c r="C25" i="20"/>
  <c r="B25" i="20"/>
  <c r="C23" i="19"/>
  <c r="B23" i="19"/>
  <c r="A24" i="19"/>
  <c r="A24" i="2"/>
  <c r="B23" i="2"/>
  <c r="A26" i="29" l="1"/>
  <c r="C25" i="29"/>
  <c r="B25" i="29"/>
  <c r="A26" i="28"/>
  <c r="C25" i="28"/>
  <c r="B25" i="28"/>
  <c r="A25" i="27"/>
  <c r="C24" i="27"/>
  <c r="B24" i="27"/>
  <c r="A26" i="26"/>
  <c r="B25" i="26"/>
  <c r="C25" i="26"/>
  <c r="A27" i="25"/>
  <c r="C26" i="25"/>
  <c r="B26" i="25"/>
  <c r="A27" i="24"/>
  <c r="C26" i="24"/>
  <c r="B26" i="24"/>
  <c r="A27" i="23"/>
  <c r="C26" i="23"/>
  <c r="B26" i="23"/>
  <c r="C26" i="22"/>
  <c r="B26" i="22"/>
  <c r="A27" i="22"/>
  <c r="C26" i="21"/>
  <c r="A27" i="21"/>
  <c r="B26" i="21"/>
  <c r="B26" i="20"/>
  <c r="C26" i="20"/>
  <c r="A27" i="20"/>
  <c r="B24" i="19"/>
  <c r="A25" i="19"/>
  <c r="C24" i="19"/>
  <c r="A25" i="2"/>
  <c r="B24" i="2"/>
  <c r="A27" i="29" l="1"/>
  <c r="C26" i="29"/>
  <c r="B26" i="29"/>
  <c r="B26" i="28"/>
  <c r="C26" i="28"/>
  <c r="A27" i="28"/>
  <c r="A26" i="27"/>
  <c r="C25" i="27"/>
  <c r="B25" i="27"/>
  <c r="B26" i="26"/>
  <c r="A27" i="26"/>
  <c r="C26" i="26"/>
  <c r="A28" i="25"/>
  <c r="C27" i="25"/>
  <c r="B27" i="25"/>
  <c r="A28" i="24"/>
  <c r="C27" i="24"/>
  <c r="B27" i="24"/>
  <c r="A28" i="23"/>
  <c r="B27" i="23"/>
  <c r="C27" i="23"/>
  <c r="A28" i="22"/>
  <c r="C27" i="22"/>
  <c r="B27" i="22"/>
  <c r="A28" i="21"/>
  <c r="C27" i="21"/>
  <c r="B27" i="21"/>
  <c r="A28" i="20"/>
  <c r="C27" i="20"/>
  <c r="B27" i="20"/>
  <c r="A26" i="19"/>
  <c r="C25" i="19"/>
  <c r="B25" i="19"/>
  <c r="A26" i="2"/>
  <c r="B25" i="2"/>
  <c r="A28" i="29" l="1"/>
  <c r="C27" i="29"/>
  <c r="B27" i="29"/>
  <c r="A28" i="28"/>
  <c r="C27" i="28"/>
  <c r="B27" i="28"/>
  <c r="A27" i="27"/>
  <c r="B26" i="27"/>
  <c r="C26" i="27"/>
  <c r="A28" i="26"/>
  <c r="C27" i="26"/>
  <c r="B27" i="26"/>
  <c r="A29" i="25"/>
  <c r="C28" i="25"/>
  <c r="B28" i="25"/>
  <c r="A29" i="24"/>
  <c r="C28" i="24"/>
  <c r="B28" i="24"/>
  <c r="A29" i="23"/>
  <c r="C28" i="23"/>
  <c r="B28" i="23"/>
  <c r="A29" i="22"/>
  <c r="C28" i="22"/>
  <c r="B28" i="22"/>
  <c r="A29" i="21"/>
  <c r="C28" i="21"/>
  <c r="B28" i="21"/>
  <c r="A29" i="20"/>
  <c r="C28" i="20"/>
  <c r="B28" i="20"/>
  <c r="A27" i="19"/>
  <c r="C26" i="19"/>
  <c r="B26" i="19"/>
  <c r="A27" i="2"/>
  <c r="B26" i="2"/>
  <c r="A29" i="29" l="1"/>
  <c r="C28" i="29"/>
  <c r="B28" i="29"/>
  <c r="A29" i="28"/>
  <c r="C28" i="28"/>
  <c r="B28" i="28"/>
  <c r="A28" i="27"/>
  <c r="C27" i="27"/>
  <c r="B27" i="27"/>
  <c r="A29" i="26"/>
  <c r="C28" i="26"/>
  <c r="B28" i="26"/>
  <c r="A30" i="25"/>
  <c r="C29" i="25"/>
  <c r="B29" i="25"/>
  <c r="A30" i="24"/>
  <c r="C29" i="24"/>
  <c r="B29" i="24"/>
  <c r="A30" i="23"/>
  <c r="C29" i="23"/>
  <c r="B29" i="23"/>
  <c r="B29" i="22"/>
  <c r="A30" i="22"/>
  <c r="C29" i="22"/>
  <c r="C29" i="21"/>
  <c r="B29" i="21"/>
  <c r="A30" i="21"/>
  <c r="C29" i="20"/>
  <c r="A30" i="20"/>
  <c r="B29" i="20"/>
  <c r="A28" i="19"/>
  <c r="C27" i="19"/>
  <c r="B27" i="19"/>
  <c r="A28" i="2"/>
  <c r="B27" i="2"/>
  <c r="A30" i="29" l="1"/>
  <c r="C29" i="29"/>
  <c r="B29" i="29"/>
  <c r="A30" i="28"/>
  <c r="C29" i="28"/>
  <c r="B29" i="28"/>
  <c r="A29" i="27"/>
  <c r="C28" i="27"/>
  <c r="B28" i="27"/>
  <c r="C29" i="26"/>
  <c r="B29" i="26"/>
  <c r="A30" i="26"/>
  <c r="A31" i="25"/>
  <c r="C30" i="25"/>
  <c r="B30" i="25"/>
  <c r="A31" i="24"/>
  <c r="C30" i="24"/>
  <c r="B30" i="24"/>
  <c r="C30" i="23"/>
  <c r="A31" i="23"/>
  <c r="B30" i="23"/>
  <c r="A31" i="22"/>
  <c r="C30" i="22"/>
  <c r="B30" i="22"/>
  <c r="A31" i="21"/>
  <c r="C30" i="21"/>
  <c r="B30" i="21"/>
  <c r="A31" i="20"/>
  <c r="C30" i="20"/>
  <c r="B30" i="20"/>
  <c r="A29" i="19"/>
  <c r="C28" i="19"/>
  <c r="B28" i="19"/>
  <c r="A29" i="2"/>
  <c r="B28" i="2"/>
  <c r="A31" i="29" l="1"/>
  <c r="C30" i="29"/>
  <c r="B30" i="29"/>
  <c r="A31" i="28"/>
  <c r="C30" i="28"/>
  <c r="B30" i="28"/>
  <c r="C29" i="27"/>
  <c r="A30" i="27"/>
  <c r="B29" i="27"/>
  <c r="A31" i="26"/>
  <c r="C30" i="26"/>
  <c r="B30" i="26"/>
  <c r="A32" i="25"/>
  <c r="C31" i="25"/>
  <c r="B31" i="25"/>
  <c r="A32" i="24"/>
  <c r="C31" i="24"/>
  <c r="B31" i="24"/>
  <c r="A32" i="23"/>
  <c r="C31" i="23"/>
  <c r="B31" i="23"/>
  <c r="A32" i="22"/>
  <c r="B31" i="22"/>
  <c r="C31" i="22"/>
  <c r="A32" i="21"/>
  <c r="C31" i="21"/>
  <c r="B31" i="21"/>
  <c r="A32" i="20"/>
  <c r="C31" i="20"/>
  <c r="B31" i="20"/>
  <c r="C29" i="19"/>
  <c r="B29" i="19"/>
  <c r="A30" i="19"/>
  <c r="A30" i="2"/>
  <c r="B29" i="2"/>
  <c r="A32" i="29" l="1"/>
  <c r="C31" i="29"/>
  <c r="B31" i="29"/>
  <c r="A32" i="28"/>
  <c r="B31" i="28"/>
  <c r="C31" i="28"/>
  <c r="A31" i="27"/>
  <c r="C30" i="27"/>
  <c r="B30" i="27"/>
  <c r="A32" i="26"/>
  <c r="C31" i="26"/>
  <c r="B31" i="26"/>
  <c r="A33" i="25"/>
  <c r="C32" i="25"/>
  <c r="B32" i="25"/>
  <c r="A33" i="24"/>
  <c r="C32" i="24"/>
  <c r="B32" i="24"/>
  <c r="A33" i="23"/>
  <c r="C32" i="23"/>
  <c r="B32" i="23"/>
  <c r="B32" i="22"/>
  <c r="C32" i="22"/>
  <c r="A33" i="22"/>
  <c r="B32" i="21"/>
  <c r="C32" i="21"/>
  <c r="A33" i="21"/>
  <c r="B32" i="20"/>
  <c r="A33" i="20"/>
  <c r="C32" i="20"/>
  <c r="A31" i="19"/>
  <c r="C30" i="19"/>
  <c r="B30" i="19"/>
  <c r="A31" i="2"/>
  <c r="B30" i="2"/>
  <c r="A33" i="29" l="1"/>
  <c r="C32" i="29"/>
  <c r="B32" i="29"/>
  <c r="A33" i="28"/>
  <c r="C32" i="28"/>
  <c r="B32" i="28"/>
  <c r="A32" i="27"/>
  <c r="C31" i="27"/>
  <c r="B31" i="27"/>
  <c r="C32" i="26"/>
  <c r="A33" i="26"/>
  <c r="B32" i="26"/>
  <c r="C33" i="25"/>
  <c r="A34" i="25"/>
  <c r="B33" i="25"/>
  <c r="A34" i="24"/>
  <c r="C33" i="24"/>
  <c r="B33" i="24"/>
  <c r="C33" i="23"/>
  <c r="A34" i="23"/>
  <c r="B33" i="23"/>
  <c r="A34" i="22"/>
  <c r="C33" i="22"/>
  <c r="B33" i="22"/>
  <c r="A34" i="21"/>
  <c r="C33" i="21"/>
  <c r="B33" i="21"/>
  <c r="A34" i="20"/>
  <c r="C33" i="20"/>
  <c r="B33" i="20"/>
  <c r="A32" i="19"/>
  <c r="C31" i="19"/>
  <c r="B31" i="19"/>
  <c r="A32" i="2"/>
  <c r="B31" i="2"/>
  <c r="A34" i="29" l="1"/>
  <c r="C33" i="29"/>
  <c r="B33" i="29"/>
  <c r="A34" i="28"/>
  <c r="C33" i="28"/>
  <c r="B33" i="28"/>
  <c r="C32" i="27"/>
  <c r="A33" i="27"/>
  <c r="B32" i="27"/>
  <c r="A34" i="26"/>
  <c r="C33" i="26"/>
  <c r="B33" i="26"/>
  <c r="A35" i="25"/>
  <c r="C34" i="25"/>
  <c r="B34" i="25"/>
  <c r="A35" i="24"/>
  <c r="C34" i="24"/>
  <c r="B34" i="24"/>
  <c r="A35" i="23"/>
  <c r="B34" i="23"/>
  <c r="C34" i="23"/>
  <c r="A35" i="22"/>
  <c r="C34" i="22"/>
  <c r="B34" i="22"/>
  <c r="A35" i="21"/>
  <c r="C34" i="21"/>
  <c r="B34" i="21"/>
  <c r="A35" i="20"/>
  <c r="C34" i="20"/>
  <c r="B34" i="20"/>
  <c r="A33" i="19"/>
  <c r="C32" i="19"/>
  <c r="B32" i="19"/>
  <c r="A33" i="2"/>
  <c r="B32" i="2"/>
  <c r="A35" i="29" l="1"/>
  <c r="C34" i="29"/>
  <c r="B34" i="29"/>
  <c r="A35" i="28"/>
  <c r="C34" i="28"/>
  <c r="B34" i="28"/>
  <c r="C33" i="27"/>
  <c r="A34" i="27"/>
  <c r="B33" i="27"/>
  <c r="A35" i="26"/>
  <c r="B34" i="26"/>
  <c r="C34" i="26"/>
  <c r="A36" i="25"/>
  <c r="C35" i="25"/>
  <c r="B35" i="25"/>
  <c r="A36" i="24"/>
  <c r="C35" i="24"/>
  <c r="B35" i="24"/>
  <c r="A36" i="23"/>
  <c r="C35" i="23"/>
  <c r="B35" i="23"/>
  <c r="B35" i="22"/>
  <c r="C35" i="22"/>
  <c r="A36" i="22"/>
  <c r="C35" i="21"/>
  <c r="B35" i="21"/>
  <c r="A36" i="21"/>
  <c r="C35" i="20"/>
  <c r="B35" i="20"/>
  <c r="A36" i="20"/>
  <c r="C33" i="19"/>
  <c r="A34" i="19"/>
  <c r="B33" i="19"/>
  <c r="A34" i="2"/>
  <c r="B33" i="2"/>
  <c r="A36" i="29" l="1"/>
  <c r="C35" i="29"/>
  <c r="B35" i="29"/>
  <c r="B35" i="28"/>
  <c r="A36" i="28"/>
  <c r="C35" i="28"/>
  <c r="A35" i="27"/>
  <c r="C34" i="27"/>
  <c r="B34" i="27"/>
  <c r="B35" i="26"/>
  <c r="A36" i="26"/>
  <c r="C35" i="26"/>
  <c r="C36" i="25"/>
  <c r="B36" i="25"/>
  <c r="C36" i="24"/>
  <c r="B36" i="24"/>
  <c r="C36" i="23"/>
  <c r="B36" i="23"/>
  <c r="C36" i="22"/>
  <c r="B36" i="22"/>
  <c r="C36" i="21"/>
  <c r="B36" i="21"/>
  <c r="C36" i="20"/>
  <c r="B36" i="20"/>
  <c r="A35" i="19"/>
  <c r="C34" i="19"/>
  <c r="B34" i="19"/>
  <c r="A35" i="2"/>
  <c r="B34" i="2"/>
  <c r="C36" i="29" l="1"/>
  <c r="B36" i="29"/>
  <c r="C36" i="28"/>
  <c r="B36" i="28"/>
  <c r="A36" i="27"/>
  <c r="B35" i="27"/>
  <c r="C35" i="27"/>
  <c r="C36" i="26"/>
  <c r="B36" i="26"/>
  <c r="A36" i="19"/>
  <c r="C35" i="19"/>
  <c r="B35" i="19"/>
  <c r="A36" i="2"/>
  <c r="B36" i="2" s="1"/>
  <c r="B35" i="2"/>
  <c r="C36" i="27" l="1"/>
  <c r="B36" i="27"/>
  <c r="C36" i="19"/>
  <c r="B36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<sst xmlns="http://schemas.openxmlformats.org/spreadsheetml/2006/main" count="530" uniqueCount="81">
  <si>
    <t>Zusammenfassung</t>
  </si>
  <si>
    <t>Aktuelles Jahr:</t>
  </si>
  <si>
    <t>Urlaubsanspruch Jahr:</t>
  </si>
  <si>
    <t>Urlaubstage genommen:</t>
  </si>
  <si>
    <t>Urlaubstage übrig:</t>
  </si>
  <si>
    <t>Vertragliche Arbeitszeit
(Std/Woche):</t>
  </si>
  <si>
    <t>Arbeitstage
(Tage/Woche):</t>
  </si>
  <si>
    <t>Anzahl Krankheitstage ganzes Jahr</t>
  </si>
  <si>
    <t>Überstunden ganzes Jahr:</t>
  </si>
  <si>
    <t>Urlaubstage genommen, 
die nicht in dieser Datei erfasst sind:</t>
  </si>
  <si>
    <t>Bundesland:</t>
  </si>
  <si>
    <t>Januar</t>
  </si>
  <si>
    <t>Monat:</t>
  </si>
  <si>
    <t>Datum</t>
  </si>
  <si>
    <t>Wochentag</t>
  </si>
  <si>
    <t>Feiertag</t>
  </si>
  <si>
    <t>Arbeit (A), Krank (K), Urlaub (U), Frei (F)</t>
  </si>
  <si>
    <t>Arbeitsbeginn</t>
  </si>
  <si>
    <t>Arbeitsende</t>
  </si>
  <si>
    <t>Pausenbeginn</t>
  </si>
  <si>
    <t>Pausenende</t>
  </si>
  <si>
    <t>Arbeitszeit</t>
  </si>
  <si>
    <t>Anzahl an Arbeitstagen:</t>
  </si>
  <si>
    <t>Anzahl an Krankheitstagen:</t>
  </si>
  <si>
    <t>Anzahl an Urlaubstagen:</t>
  </si>
  <si>
    <t>Gesamte Arbeitszeit:</t>
  </si>
  <si>
    <t>Überstunden:</t>
  </si>
  <si>
    <t>Neujahrstag</t>
  </si>
  <si>
    <t>Karfreitag</t>
  </si>
  <si>
    <t>Ostermontag</t>
  </si>
  <si>
    <t>Ostersonntag</t>
  </si>
  <si>
    <t>Erster Mai</t>
  </si>
  <si>
    <t>Christi Himmelfahrt</t>
  </si>
  <si>
    <t>Pfingstmontag</t>
  </si>
  <si>
    <t>Tag der deutschen Einheit</t>
  </si>
  <si>
    <t>1. Weihnachtsfeiertag</t>
  </si>
  <si>
    <t>2. Weihnachtsfeiertag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</si>
  <si>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</si>
  <si>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</si>
  <si>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</si>
  <si>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</si>
  <si>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</si>
  <si>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</si>
  <si>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</si>
  <si>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</si>
  <si>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</si>
  <si>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</si>
  <si>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</si>
  <si>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</si>
  <si>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</si>
  <si>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</si>
  <si>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</si>
  <si>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</si>
  <si>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Heilige Drei Könige</t>
  </si>
  <si>
    <t>Frauentag</t>
  </si>
  <si>
    <t>Pfingstsonntag</t>
  </si>
  <si>
    <t>Fronleichnam</t>
  </si>
  <si>
    <t>Reformationstag</t>
  </si>
  <si>
    <t>Allerheiligen</t>
  </si>
  <si>
    <t>Buß- und Bettag</t>
  </si>
  <si>
    <t>x</t>
  </si>
  <si>
    <t>Maria Himmelfahrt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</si>
  <si>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</si>
  <si>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</si>
  <si>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</si>
  <si>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</si>
  <si>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</si>
  <si>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</si>
  <si>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</si>
  <si>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</si>
  <si>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</si>
  <si>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Dezember</t>
  </si>
  <si>
    <t>November</t>
  </si>
  <si>
    <t>Übersicht einzelner Monate:</t>
  </si>
  <si>
    <t>ja</t>
  </si>
  <si>
    <t>nein</t>
  </si>
  <si>
    <t>Arbeitstage</t>
  </si>
  <si>
    <t>Urlaubstage</t>
  </si>
  <si>
    <t>Krankheitstage</t>
  </si>
  <si>
    <t>Überstunden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</si>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</sst>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  <xf numFmtId="14" fontId="3" fillId="0" borderId="0" xfId="0" applyNumberFormat="1" applyFont="1"/>
    <xf numFmtId="0" fontId="0" fillId="0" borderId="0" xfId="0" applyProtection="1">
      <protection locked="0"/>
    </xf>
    <xf numFmtId="164" fontId="0" fillId="0" borderId="0" xfId="0" applyNumberFormat="1" applyAlignment="1" applyProtection="1">
      <alignment horizontal="center"/>
      <protection locked="0"/>
    </xf>
    <xf numFmtId="2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1" fillId="0" borderId="0" xfId="0" applyFont="1"/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Standard" xfId="0" builtinId="0"/>
  </cellStyles>
  <dxfs count="49">
    <dxf>
      <font>
        <color theme="0"/>
      </font>
    </dxf>
    <dxf>
      <font>
        <color rgb="FF92D05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</dxf>
    <dxf>
      <font>
        <color rgb="FF92D05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</dxf>
    <dxf>
      <font>
        <color rgb="FF92D05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</dxf>
    <dxf>
      <font>
        <color rgb="FF92D05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</dxf>
    <dxf>
      <font>
        <color rgb="FF92D05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</dxf>
    <dxf>
      <font>
        <color rgb="FF92D05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</dxf>
    <dxf>
      <font>
        <color rgb="FF92D05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</dxf>
    <dxf>
      <font>
        <color rgb="FF92D05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</dxf>
    <dxf>
      <font>
        <color rgb="FF92D05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</dxf>
    <dxf>
      <font>
        <color rgb="FF92D05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</dxf>
    <dxf>
      <font>
        <color rgb="FF92D05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</dxf>
    <dxf>
      <font>
        <color rgb="FF92D05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/>
      </font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0C3D-90D0-4B4F-97E0-14FC9E45F73F}">
  <dimension ref="A1:Q18"/>
  <sheetViews>
    <sheetView workbookViewId="0"/>
  </sheetViews>
  <sheetFormatPr baseColWidth="10" defaultRowHeight="15" x14ac:dyDescent="0.25"/>
  <cols>
    <col min="1" max="1" width="55.85546875" customWidth="1"/>
    <col min="2" max="2" width="25.42578125" bestFit="1" customWidth="1"/>
    <col min="4" max="4" width="14.28515625" bestFit="1" customWidth="1"/>
  </cols>
  <sheetData>
    <row r="1" spans="1:17" ht="23.25" x14ac:dyDescent="0.35">
      <c r="A1" s="1" t="s">
        <v>0</v>
      </c>
      <c r="B1" s="10" t="s">
        <v>74</v>
      </c>
      <c r="C1" s="10" t="s">
        <v>75</v>
      </c>
    </row>
    <row r="2" spans="1:17" x14ac:dyDescent="0.25">
      <c r="D2" s="20"/>
      <c r="E2" s="21" t="s">
        <v>11</v>
      </c>
      <c r="F2" s="21" t="s">
        <v>62</v>
      </c>
      <c r="G2" s="21" t="s">
        <v>63</v>
      </c>
      <c r="H2" s="21" t="s">
        <v>64</v>
      </c>
      <c r="I2" s="21" t="s">
        <v>65</v>
      </c>
      <c r="J2" s="21" t="s">
        <v>66</v>
      </c>
      <c r="K2" s="21" t="s">
        <v>67</v>
      </c>
      <c r="L2" s="21" t="s">
        <v>68</v>
      </c>
      <c r="M2" s="21" t="s">
        <v>69</v>
      </c>
      <c r="N2" s="21" t="s">
        <v>70</v>
      </c>
      <c r="O2" s="21" t="s">
        <v>72</v>
      </c>
      <c r="P2" s="21" t="s">
        <v>71</v>
      </c>
      <c r="Q2" s="21" t="s">
        <v>80</v>
      </c>
    </row>
    <row r="3" spans="1:17" x14ac:dyDescent="0.25">
      <c r="A3" t="s">
        <v>1</v>
      </c>
      <c r="B3" s="8">
        <v>2023</v>
      </c>
      <c r="D3" s="21" t="s">
        <v>76</v>
      </c>
      <c r="E3" s="20">
        <f>Januar!D38</f>
        <v>0</v>
      </c>
      <c r="F3" s="20">
        <f>Februar!D38</f>
        <v>0</v>
      </c>
      <c r="G3" s="20">
        <f>März!D38</f>
        <v>0</v>
      </c>
      <c r="H3" s="20">
        <f>April!D38</f>
        <v>0</v>
      </c>
      <c r="I3" s="20">
        <f>Mai!D38</f>
        <v>0</v>
      </c>
      <c r="J3" s="20">
        <f>Juni!D38</f>
        <v>0</v>
      </c>
      <c r="K3" s="20">
        <f>Juli!D38</f>
        <v>0</v>
      </c>
      <c r="L3" s="20">
        <f>August!D38</f>
        <v>0</v>
      </c>
      <c r="M3" s="20">
        <f>September!D38</f>
        <v>0</v>
      </c>
      <c r="N3" s="20">
        <f>Oktober!D38</f>
        <v>0</v>
      </c>
      <c r="O3" s="20">
        <f>November!D38</f>
        <v>0</v>
      </c>
      <c r="P3" s="20">
        <f>Dezember!D38</f>
        <v>0</v>
      </c>
      <c r="Q3" s="20">
        <f>SUM(E3:P3)</f>
        <v>0</v>
      </c>
    </row>
    <row r="4" spans="1:17" x14ac:dyDescent="0.25">
      <c r="B4" s="3"/>
      <c r="D4" s="21" t="s">
        <v>78</v>
      </c>
      <c r="E4" s="20">
        <f>Januar!D39</f>
        <v>0</v>
      </c>
      <c r="F4" s="20">
        <f>Februar!D39</f>
        <v>0</v>
      </c>
      <c r="G4" s="20">
        <f>März!D39</f>
        <v>0</v>
      </c>
      <c r="H4" s="20">
        <f>April!D39</f>
        <v>0</v>
      </c>
      <c r="I4" s="20">
        <f>Mai!D39</f>
        <v>0</v>
      </c>
      <c r="J4" s="20">
        <f>Juni!D39</f>
        <v>0</v>
      </c>
      <c r="K4" s="20">
        <f>Juli!D39</f>
        <v>0</v>
      </c>
      <c r="L4" s="20">
        <f>August!D39</f>
        <v>0</v>
      </c>
      <c r="M4" s="20">
        <f>September!D39</f>
        <v>0</v>
      </c>
      <c r="N4" s="20">
        <f>Oktober!D39</f>
        <v>0</v>
      </c>
      <c r="O4" s="20">
        <f>November!D39</f>
        <v>0</v>
      </c>
      <c r="P4" s="20">
        <f>Dezember!D39</f>
        <v>0</v>
      </c>
      <c r="Q4" s="20">
        <f>SUM(E4:P4)</f>
        <v>0</v>
      </c>
    </row>
    <row r="5" spans="1:17" x14ac:dyDescent="0.25">
      <c r="A5" t="s">
        <v>2</v>
      </c>
      <c r="B5" s="3">
        <v>20</v>
      </c>
      <c r="D5" s="21" t="s">
        <v>77</v>
      </c>
      <c r="E5" s="20">
        <f>Januar!D40</f>
        <v>0</v>
      </c>
      <c r="F5" s="20">
        <f>Februar!D40</f>
        <v>0</v>
      </c>
      <c r="G5" s="20">
        <f>März!D40</f>
        <v>0</v>
      </c>
      <c r="H5" s="20">
        <f>April!D40</f>
        <v>0</v>
      </c>
      <c r="I5" s="20">
        <f>Mai!D40</f>
        <v>0</v>
      </c>
      <c r="J5" s="20">
        <f>Juni!D40</f>
        <v>0</v>
      </c>
      <c r="K5" s="20">
        <f>Juli!D40</f>
        <v>0</v>
      </c>
      <c r="L5" s="20">
        <f>August!D40</f>
        <v>0</v>
      </c>
      <c r="M5" s="20">
        <f>September!D40</f>
        <v>0</v>
      </c>
      <c r="N5" s="20">
        <f>Oktober!D40</f>
        <v>0</v>
      </c>
      <c r="O5" s="20">
        <f>November!D40</f>
        <v>0</v>
      </c>
      <c r="P5" s="20">
        <f>Dezember!D40</f>
        <v>0</v>
      </c>
      <c r="Q5" s="20">
        <f>SUM(E5:P5)</f>
        <v>0</v>
      </c>
    </row>
    <row r="6" spans="1:17" x14ac:dyDescent="0.25">
      <c r="A6" t="s">
        <v>3</v>
      </c>
      <c r="B6" s="3">
        <f>Januar!D40+Februar!D40+März!D40+April!D40+Mai!D40+Juni!D40+Juli!D40+August!D40+September!D40+Oktober!D40+November!D40+Dezember!D40</f>
        <v>0</v>
      </c>
      <c r="D6" s="21"/>
      <c r="E6" s="2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25">
      <c r="A7" t="s">
        <v>9</v>
      </c>
      <c r="B7" s="3">
        <v>0</v>
      </c>
      <c r="D7" s="21" t="s">
        <v>21</v>
      </c>
      <c r="E7" s="20">
        <f>Januar!D42</f>
        <v>0</v>
      </c>
      <c r="F7" s="20">
        <f>Februar!D42</f>
        <v>0</v>
      </c>
      <c r="G7" s="20">
        <f>März!D42</f>
        <v>0</v>
      </c>
      <c r="H7" s="20">
        <f>April!D42</f>
        <v>0</v>
      </c>
      <c r="I7" s="20">
        <f>Mai!D42</f>
        <v>0</v>
      </c>
      <c r="J7" s="20">
        <f>Juni!D42</f>
        <v>0</v>
      </c>
      <c r="K7" s="20">
        <f>Juli!D42</f>
        <v>0</v>
      </c>
      <c r="L7" s="20">
        <f>August!D42</f>
        <v>0</v>
      </c>
      <c r="M7" s="20">
        <f>September!D42</f>
        <v>0</v>
      </c>
      <c r="N7" s="20">
        <f>Oktober!D42</f>
        <v>0</v>
      </c>
      <c r="O7" s="20">
        <f>November!D42</f>
        <v>0</v>
      </c>
      <c r="P7" s="20">
        <f>Dezember!D42</f>
        <v>0</v>
      </c>
      <c r="Q7" s="20">
        <f>SUM(E7:P7)</f>
        <v>0</v>
      </c>
    </row>
    <row r="8" spans="1:17" x14ac:dyDescent="0.25">
      <c r="A8" t="s">
        <v>4</v>
      </c>
      <c r="B8" s="3">
        <f>B5-B6-B7</f>
        <v>20</v>
      </c>
      <c r="D8" s="21" t="s">
        <v>79</v>
      </c>
      <c r="E8" s="20">
        <f>Januar!D43</f>
        <v>0</v>
      </c>
      <c r="F8" s="20">
        <f>Februar!D43</f>
        <v>0</v>
      </c>
      <c r="G8" s="20">
        <f>März!D43</f>
        <v>0</v>
      </c>
      <c r="H8" s="20">
        <f>April!D43</f>
        <v>0</v>
      </c>
      <c r="I8" s="20">
        <f>Mai!D43</f>
        <v>0</v>
      </c>
      <c r="J8" s="20">
        <f>Juni!D43</f>
        <v>0</v>
      </c>
      <c r="K8" s="20">
        <f>Juli!D43</f>
        <v>0</v>
      </c>
      <c r="L8" s="20">
        <f>August!D43</f>
        <v>0</v>
      </c>
      <c r="M8" s="20">
        <f>September!D43</f>
        <v>0</v>
      </c>
      <c r="N8" s="20">
        <f>Oktober!D43</f>
        <v>0</v>
      </c>
      <c r="O8" s="20">
        <f>November!D43</f>
        <v>0</v>
      </c>
      <c r="P8" s="20">
        <f>Dezember!D43</f>
        <v>0</v>
      </c>
      <c r="Q8" s="20">
        <f>SUM(E8:P8)</f>
        <v>0</v>
      </c>
    </row>
    <row r="9" spans="1:17" x14ac:dyDescent="0.25">
      <c r="B9" s="3"/>
    </row>
    <row r="10" spans="1:17" x14ac:dyDescent="0.25">
      <c r="A10" t="s">
        <v>5</v>
      </c>
      <c r="B10" s="3">
        <v>40</v>
      </c>
    </row>
    <row r="11" spans="1:17" x14ac:dyDescent="0.25">
      <c r="A11" t="s">
        <v>6</v>
      </c>
      <c r="B11" s="3">
        <v>5</v>
      </c>
    </row>
    <row r="12" spans="1:17" x14ac:dyDescent="0.25">
      <c r="B12" s="3"/>
    </row>
    <row r="13" spans="1:17" x14ac:dyDescent="0.25">
      <c r="A13" t="s">
        <v>7</v>
      </c>
      <c r="B13" s="3">
        <f>Januar!D39+Februar!D39+März!D39+April!D39+Mai!D39+Juni!D39+Juli!D39+August!D39+September!D39+Oktober!D39+November!D39+Dezember!D39</f>
        <v>0</v>
      </c>
    </row>
    <row r="14" spans="1:17" x14ac:dyDescent="0.25">
      <c r="A14" t="s">
        <v>8</v>
      </c>
      <c r="B14" s="23">
        <f>Januar!D43+Februar!D43+März!D43+April!D43+Mai!D43+Juni!D43+Juli!D43+August!D43+September!D43+Oktober!D43+November!D43+Dezember!D43</f>
        <v>0</v>
      </c>
    </row>
    <row r="15" spans="1:17" x14ac:dyDescent="0.25">
      <c r="B15" s="3"/>
    </row>
    <row r="16" spans="1:17" x14ac:dyDescent="0.25">
      <c r="A16" t="s">
        <v>10</v>
      </c>
      <c r="B16" s="8" t="s">
        <v>38</v>
      </c>
    </row>
    <row r="17" spans="1:2" x14ac:dyDescent="0.25">
      <c r="B17" s="3"/>
    </row>
    <row r="18" spans="1:2" x14ac:dyDescent="0.25">
      <c r="A18" t="s">
        <v>73</v>
      </c>
      <c r="B18" s="8" t="s">
        <v>74</v>
      </c>
    </row>
  </sheetData>
  <phoneticPr fontId="5" type="noConversion"/>
  <conditionalFormatting sqref="D2:Q8">
    <cfRule type="expression" dxfId="48" priority="1">
      <formula>$B$18="nein"</formula>
    </cfRule>
  </conditionalFormatting>
  <dataValidations count="1">
    <dataValidation type="list" allowBlank="1" showInputMessage="1" showErrorMessage="1" sqref="B18" xr:uid="{E5CF3898-D391-444B-9B15-82B3571D824A}">
      <formula1>$B$1:$C$1</formula1>
    </dataValidation>
  </dataValidation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A1A74F-00D6-4033-B4AA-E09E7EAC7B0B}">
          <x14:formula1>
            <xm:f>Feiertage!$C$2:$R$2</xm:f>
          </x14:formula1>
          <xm:sqref>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6D37-80F6-479B-B2B3-2206B970F8A9}">
  <dimension ref="A1:I43"/>
  <sheetViews>
    <sheetView workbookViewId="0"/>
  </sheetViews>
  <sheetFormatPr baseColWidth="10" defaultRowHeight="15" x14ac:dyDescent="0.25"/>
  <cols>
    <col min="3" max="3" width="25.28515625" bestFit="1" customWidth="1"/>
    <col min="4" max="4" width="19.85546875" customWidth="1"/>
    <col min="5" max="9" width="14.7109375" customWidth="1"/>
  </cols>
  <sheetData>
    <row r="1" spans="1:9" ht="23.25" x14ac:dyDescent="0.35">
      <c r="A1" s="1" t="s">
        <v>11</v>
      </c>
    </row>
    <row r="3" spans="1:9" x14ac:dyDescent="0.25">
      <c r="A3" t="s">
        <v>12</v>
      </c>
      <c r="B3" s="15">
        <v>1</v>
      </c>
    </row>
    <row r="5" spans="1:9" ht="60" x14ac:dyDescent="0.25">
      <c r="A5" t="s">
        <v>13</v>
      </c>
      <c r="B5" t="s">
        <v>14</v>
      </c>
      <c r="C5" t="s">
        <v>15</v>
      </c>
      <c r="D5" s="16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>
        <f>DATE(Zusammenfassung!$B$3,$B$3,1)</f>
        <v>44927</v>
      </c>
      <c r="B6" t="str">
        <f>TEXT(A6,"TTTT")</f>
        <v>Sonntag</v>
      </c>
      <c r="C6" t="str">
        <f>_xlfn.IFNA(_xlfn.XLOOKUP(A6,Feiertage!$A$3:$A$20,Feiertage!$B$3:$B$20)," ")</f>
        <v>Neujahrstag</v>
      </c>
      <c r="D6" s="5"/>
      <c r="E6" s="6"/>
      <c r="F6" s="6"/>
      <c r="G6" s="7"/>
      <c r="H6" s="7"/>
      <c r="I6" s="17">
        <f>(F6-E6-(H6-G6))*24</f>
        <v>0</v>
      </c>
    </row>
    <row r="7" spans="1:9" x14ac:dyDescent="0.25">
      <c r="A7" s="2">
        <f>A6+1</f>
        <v>44928</v>
      </c>
      <c r="B7" t="str">
        <f t="shared" ref="B7:B36" si="0">TEXT(A7,"TTTT")</f>
        <v>Montag</v>
      </c>
      <c r="C7" t="str">
        <f>_xlfn.IFNA(_xlfn.XLOOKUP(A7,Feiertage!$A$3:$A$20,Feiertage!$B$3:$B$20)," ")</f>
        <v xml:space="preserve"> </v>
      </c>
      <c r="D7" s="5"/>
      <c r="E7" s="6"/>
      <c r="F7" s="6"/>
      <c r="G7" s="7"/>
      <c r="H7" s="7"/>
      <c r="I7" s="17">
        <f t="shared" ref="I7:I36" si="1">(F7-E7-(H7-G7))*24</f>
        <v>0</v>
      </c>
    </row>
    <row r="8" spans="1:9" x14ac:dyDescent="0.25">
      <c r="A8" s="2">
        <f t="shared" ref="A8:A36" si="2">A7+1</f>
        <v>44929</v>
      </c>
      <c r="B8" t="str">
        <f t="shared" si="0"/>
        <v>Dienstag</v>
      </c>
      <c r="C8" t="str">
        <f>_xlfn.IFNA(_xlfn.XLOOKUP(A8,Feiertage!$A$3:$A$20,Feiertage!$B$3:$B$20)," ")</f>
        <v xml:space="preserve"> </v>
      </c>
      <c r="D8" s="5"/>
      <c r="E8" s="6"/>
      <c r="F8" s="6"/>
      <c r="G8" s="8"/>
      <c r="H8" s="8"/>
      <c r="I8" s="17">
        <f t="shared" si="1"/>
        <v>0</v>
      </c>
    </row>
    <row r="9" spans="1:9" x14ac:dyDescent="0.25">
      <c r="A9" s="2">
        <f t="shared" si="2"/>
        <v>44930</v>
      </c>
      <c r="B9" t="str">
        <f t="shared" si="0"/>
        <v>Mittwoch</v>
      </c>
      <c r="C9" t="str">
        <f>_xlfn.IFNA(_xlfn.XLOOKUP(A9,Feiertage!$A$3:$A$20,Feiertage!$B$3:$B$20)," ")</f>
        <v xml:space="preserve"> </v>
      </c>
      <c r="D9" s="5"/>
      <c r="E9" s="6"/>
      <c r="F9" s="6"/>
      <c r="G9" s="8"/>
      <c r="H9" s="8"/>
      <c r="I9" s="17">
        <f t="shared" si="1"/>
        <v>0</v>
      </c>
    </row>
    <row r="10" spans="1:9" x14ac:dyDescent="0.25">
      <c r="A10" s="2">
        <f t="shared" si="2"/>
        <v>44931</v>
      </c>
      <c r="B10" t="str">
        <f t="shared" si="0"/>
        <v>Donnerstag</v>
      </c>
      <c r="C10" t="str">
        <f>_xlfn.IFNA(_xlfn.XLOOKUP(A10,Feiertage!$A$3:$A$20,Feiertage!$B$3:$B$20)," ")</f>
        <v xml:space="preserve"> </v>
      </c>
      <c r="D10" s="5"/>
      <c r="E10" s="6"/>
      <c r="F10" s="6"/>
      <c r="G10" s="8"/>
      <c r="H10" s="8"/>
      <c r="I10" s="17">
        <f t="shared" si="1"/>
        <v>0</v>
      </c>
    </row>
    <row r="11" spans="1:9" x14ac:dyDescent="0.25">
      <c r="A11" s="2">
        <f t="shared" si="2"/>
        <v>44932</v>
      </c>
      <c r="B11" t="str">
        <f t="shared" si="0"/>
        <v>Freitag</v>
      </c>
      <c r="C11" t="str">
        <f>_xlfn.IFNA(_xlfn.XLOOKUP(A11,Feiertage!$A$3:$A$20,Feiertage!$B$3:$B$20)," ")</f>
        <v>Heilige Drei Könige</v>
      </c>
      <c r="D11" s="5"/>
      <c r="E11" s="6"/>
      <c r="F11" s="6"/>
      <c r="G11" s="8"/>
      <c r="H11" s="8"/>
      <c r="I11" s="17">
        <f t="shared" si="1"/>
        <v>0</v>
      </c>
    </row>
    <row r="12" spans="1:9" x14ac:dyDescent="0.25">
      <c r="A12" s="2">
        <f t="shared" si="2"/>
        <v>44933</v>
      </c>
      <c r="B12" t="str">
        <f t="shared" si="0"/>
        <v>Samstag</v>
      </c>
      <c r="C12" t="str">
        <f>_xlfn.IFNA(_xlfn.XLOOKUP(A12,Feiertage!$A$3:$A$20,Feiertage!$B$3:$B$20)," ")</f>
        <v xml:space="preserve"> </v>
      </c>
      <c r="D12" s="5"/>
      <c r="E12" s="6"/>
      <c r="F12" s="6"/>
      <c r="G12" s="8"/>
      <c r="H12" s="8"/>
      <c r="I12" s="17">
        <f t="shared" si="1"/>
        <v>0</v>
      </c>
    </row>
    <row r="13" spans="1:9" x14ac:dyDescent="0.25">
      <c r="A13" s="2">
        <f t="shared" si="2"/>
        <v>44934</v>
      </c>
      <c r="B13" t="str">
        <f t="shared" si="0"/>
        <v>Sonntag</v>
      </c>
      <c r="C13" t="str">
        <f>_xlfn.IFNA(_xlfn.XLOOKUP(A13,Feiertage!$A$3:$A$20,Feiertage!$B$3:$B$20)," ")</f>
        <v xml:space="preserve"> </v>
      </c>
      <c r="D13" s="5"/>
      <c r="E13" s="6"/>
      <c r="F13" s="6"/>
      <c r="G13" s="8"/>
      <c r="H13" s="8"/>
      <c r="I13" s="17">
        <f t="shared" si="1"/>
        <v>0</v>
      </c>
    </row>
    <row r="14" spans="1:9" x14ac:dyDescent="0.25">
      <c r="A14" s="2">
        <f t="shared" si="2"/>
        <v>44935</v>
      </c>
      <c r="B14" t="str">
        <f t="shared" si="0"/>
        <v>Montag</v>
      </c>
      <c r="C14" t="str">
        <f>_xlfn.IFNA(_xlfn.XLOOKUP(A14,Feiertage!$A$3:$A$20,Feiertage!$B$3:$B$20)," ")</f>
        <v xml:space="preserve"> </v>
      </c>
      <c r="D14" s="5"/>
      <c r="E14" s="6"/>
      <c r="F14" s="6"/>
      <c r="G14" s="8"/>
      <c r="H14" s="8"/>
      <c r="I14" s="17">
        <f t="shared" si="1"/>
        <v>0</v>
      </c>
    </row>
    <row r="15" spans="1:9" x14ac:dyDescent="0.25">
      <c r="A15" s="2">
        <f t="shared" si="2"/>
        <v>44936</v>
      </c>
      <c r="B15" t="str">
        <f t="shared" si="0"/>
        <v>Dienstag</v>
      </c>
      <c r="C15" t="str">
        <f>_xlfn.IFNA(_xlfn.XLOOKUP(A15,Feiertage!$A$3:$A$20,Feiertage!$B$3:$B$20)," ")</f>
        <v xml:space="preserve"> </v>
      </c>
      <c r="D15" s="5"/>
      <c r="E15" s="6"/>
      <c r="F15" s="6"/>
      <c r="G15" s="7"/>
      <c r="H15" s="7"/>
      <c r="I15" s="17">
        <f t="shared" si="1"/>
        <v>0</v>
      </c>
    </row>
    <row r="16" spans="1:9" x14ac:dyDescent="0.25">
      <c r="A16" s="2">
        <f t="shared" si="2"/>
        <v>44937</v>
      </c>
      <c r="B16" t="str">
        <f t="shared" si="0"/>
        <v>Mittwoch</v>
      </c>
      <c r="C16" t="str">
        <f>_xlfn.IFNA(_xlfn.XLOOKUP(A16,Feiertage!$A$3:$A$20,Feiertage!$B$3:$B$20)," ")</f>
        <v xml:space="preserve"> </v>
      </c>
      <c r="D16" s="5"/>
      <c r="E16" s="6"/>
      <c r="F16" s="6"/>
      <c r="G16" s="7"/>
      <c r="H16" s="7"/>
      <c r="I16" s="17">
        <f t="shared" si="1"/>
        <v>0</v>
      </c>
    </row>
    <row r="17" spans="1:9" x14ac:dyDescent="0.25">
      <c r="A17" s="2">
        <f t="shared" si="2"/>
        <v>44938</v>
      </c>
      <c r="B17" t="str">
        <f t="shared" si="0"/>
        <v>Donnerstag</v>
      </c>
      <c r="C17" t="str">
        <f>_xlfn.IFNA(_xlfn.XLOOKUP(A17,Feiertage!$A$3:$A$20,Feiertage!$B$3:$B$20)," ")</f>
        <v xml:space="preserve"> </v>
      </c>
      <c r="D17" s="5"/>
      <c r="E17" s="6"/>
      <c r="F17" s="6"/>
      <c r="G17" s="8"/>
      <c r="H17" s="8"/>
      <c r="I17" s="17">
        <f t="shared" si="1"/>
        <v>0</v>
      </c>
    </row>
    <row r="18" spans="1:9" x14ac:dyDescent="0.25">
      <c r="A18" s="2">
        <f t="shared" si="2"/>
        <v>44939</v>
      </c>
      <c r="B18" t="str">
        <f t="shared" si="0"/>
        <v>Freitag</v>
      </c>
      <c r="C18" t="str">
        <f>_xlfn.IFNA(_xlfn.XLOOKUP(A18,Feiertage!$A$3:$A$20,Feiertage!$B$3:$B$20)," ")</f>
        <v xml:space="preserve"> </v>
      </c>
      <c r="D18" s="5"/>
      <c r="E18" s="6"/>
      <c r="F18" s="6"/>
      <c r="G18" s="8"/>
      <c r="H18" s="8"/>
      <c r="I18" s="17">
        <f t="shared" si="1"/>
        <v>0</v>
      </c>
    </row>
    <row r="19" spans="1:9" x14ac:dyDescent="0.25">
      <c r="A19" s="2">
        <f t="shared" si="2"/>
        <v>44940</v>
      </c>
      <c r="B19" t="str">
        <f t="shared" si="0"/>
        <v>Samstag</v>
      </c>
      <c r="C19" t="str">
        <f>_xlfn.IFNA(_xlfn.XLOOKUP(A19,Feiertage!$A$3:$A$20,Feiertage!$B$3:$B$20)," ")</f>
        <v xml:space="preserve"> </v>
      </c>
      <c r="D19" s="5"/>
      <c r="E19" s="6"/>
      <c r="F19" s="6"/>
      <c r="G19" s="8"/>
      <c r="H19" s="8"/>
      <c r="I19" s="17">
        <f t="shared" si="1"/>
        <v>0</v>
      </c>
    </row>
    <row r="20" spans="1:9" x14ac:dyDescent="0.25">
      <c r="A20" s="2">
        <f t="shared" si="2"/>
        <v>44941</v>
      </c>
      <c r="B20" t="str">
        <f t="shared" si="0"/>
        <v>Sonntag</v>
      </c>
      <c r="C20" t="str">
        <f>_xlfn.IFNA(_xlfn.XLOOKUP(A20,Feiertage!$A$3:$A$20,Feiertage!$B$3:$B$20)," ")</f>
        <v xml:space="preserve"> </v>
      </c>
      <c r="D20" s="5"/>
      <c r="E20" s="6"/>
      <c r="F20" s="6"/>
      <c r="G20" s="8"/>
      <c r="H20" s="8"/>
      <c r="I20" s="17">
        <f t="shared" si="1"/>
        <v>0</v>
      </c>
    </row>
    <row r="21" spans="1:9" x14ac:dyDescent="0.25">
      <c r="A21" s="2">
        <f t="shared" si="2"/>
        <v>44942</v>
      </c>
      <c r="B21" t="str">
        <f t="shared" si="0"/>
        <v>Montag</v>
      </c>
      <c r="C21" t="str">
        <f>_xlfn.IFNA(_xlfn.XLOOKUP(A21,Feiertage!$A$3:$A$20,Feiertage!$B$3:$B$20)," ")</f>
        <v xml:space="preserve"> </v>
      </c>
      <c r="D21" s="5"/>
      <c r="E21" s="6"/>
      <c r="F21" s="6"/>
      <c r="G21" s="8"/>
      <c r="H21" s="8"/>
      <c r="I21" s="17">
        <f t="shared" si="1"/>
        <v>0</v>
      </c>
    </row>
    <row r="22" spans="1:9" x14ac:dyDescent="0.25">
      <c r="A22" s="2">
        <f t="shared" si="2"/>
        <v>44943</v>
      </c>
      <c r="B22" t="str">
        <f t="shared" si="0"/>
        <v>Dienstag</v>
      </c>
      <c r="C22" t="str">
        <f>_xlfn.IFNA(_xlfn.XLOOKUP(A22,Feiertage!$A$3:$A$20,Feiertage!$B$3:$B$20)," ")</f>
        <v xml:space="preserve"> </v>
      </c>
      <c r="D22" s="5"/>
      <c r="E22" s="6"/>
      <c r="F22" s="6"/>
      <c r="G22" s="8"/>
      <c r="H22" s="8"/>
      <c r="I22" s="17">
        <f t="shared" si="1"/>
        <v>0</v>
      </c>
    </row>
    <row r="23" spans="1:9" x14ac:dyDescent="0.25">
      <c r="A23" s="2">
        <f t="shared" si="2"/>
        <v>44944</v>
      </c>
      <c r="B23" t="str">
        <f t="shared" si="0"/>
        <v>Mittwoch</v>
      </c>
      <c r="C23" t="str">
        <f>_xlfn.IFNA(_xlfn.XLOOKUP(A23,Feiertage!$A$3:$A$20,Feiertage!$B$3:$B$20)," ")</f>
        <v xml:space="preserve"> </v>
      </c>
      <c r="D23" s="5"/>
      <c r="E23" s="6"/>
      <c r="F23" s="6"/>
      <c r="G23" s="8"/>
      <c r="H23" s="8"/>
      <c r="I23" s="17">
        <f t="shared" si="1"/>
        <v>0</v>
      </c>
    </row>
    <row r="24" spans="1:9" x14ac:dyDescent="0.25">
      <c r="A24" s="2">
        <f t="shared" si="2"/>
        <v>44945</v>
      </c>
      <c r="B24" t="str">
        <f t="shared" si="0"/>
        <v>Donnerstag</v>
      </c>
      <c r="C24" t="str">
        <f>_xlfn.IFNA(_xlfn.XLOOKUP(A24,Feiertage!$A$3:$A$20,Feiertage!$B$3:$B$20)," ")</f>
        <v xml:space="preserve"> </v>
      </c>
      <c r="D24" s="5"/>
      <c r="E24" s="6"/>
      <c r="F24" s="6"/>
      <c r="G24" s="8"/>
      <c r="H24" s="8"/>
      <c r="I24" s="17">
        <f t="shared" si="1"/>
        <v>0</v>
      </c>
    </row>
    <row r="25" spans="1:9" x14ac:dyDescent="0.25">
      <c r="A25" s="2">
        <f t="shared" si="2"/>
        <v>44946</v>
      </c>
      <c r="B25" t="str">
        <f t="shared" si="0"/>
        <v>Freitag</v>
      </c>
      <c r="C25" t="str">
        <f>_xlfn.IFNA(_xlfn.XLOOKUP(A25,Feiertage!$A$3:$A$20,Feiertage!$B$3:$B$20)," ")</f>
        <v xml:space="preserve"> </v>
      </c>
      <c r="D25" s="5"/>
      <c r="E25" s="6"/>
      <c r="F25" s="6"/>
      <c r="G25" s="8"/>
      <c r="H25" s="8"/>
      <c r="I25" s="17">
        <f t="shared" si="1"/>
        <v>0</v>
      </c>
    </row>
    <row r="26" spans="1:9" x14ac:dyDescent="0.25">
      <c r="A26" s="2">
        <f t="shared" si="2"/>
        <v>44947</v>
      </c>
      <c r="B26" t="str">
        <f t="shared" si="0"/>
        <v>Samstag</v>
      </c>
      <c r="C26" t="str">
        <f>_xlfn.IFNA(_xlfn.XLOOKUP(A26,Feiertage!$A$3:$A$20,Feiertage!$B$3:$B$20)," ")</f>
        <v xml:space="preserve"> </v>
      </c>
      <c r="D26" s="5"/>
      <c r="E26" s="6"/>
      <c r="F26" s="6"/>
      <c r="G26" s="8"/>
      <c r="H26" s="8"/>
      <c r="I26" s="17">
        <f t="shared" si="1"/>
        <v>0</v>
      </c>
    </row>
    <row r="27" spans="1:9" x14ac:dyDescent="0.25">
      <c r="A27" s="2">
        <f t="shared" si="2"/>
        <v>44948</v>
      </c>
      <c r="B27" t="str">
        <f t="shared" si="0"/>
        <v>Sonntag</v>
      </c>
      <c r="C27" t="str">
        <f>_xlfn.IFNA(_xlfn.XLOOKUP(A27,Feiertage!$A$3:$A$20,Feiertage!$B$3:$B$20)," ")</f>
        <v xml:space="preserve"> </v>
      </c>
      <c r="D27" s="5"/>
      <c r="E27" s="6"/>
      <c r="F27" s="6"/>
      <c r="G27" s="8"/>
      <c r="H27" s="8"/>
      <c r="I27" s="17">
        <f t="shared" si="1"/>
        <v>0</v>
      </c>
    </row>
    <row r="28" spans="1:9" x14ac:dyDescent="0.25">
      <c r="A28" s="2">
        <f t="shared" si="2"/>
        <v>44949</v>
      </c>
      <c r="B28" t="str">
        <f t="shared" si="0"/>
        <v>Montag</v>
      </c>
      <c r="C28" t="str">
        <f>_xlfn.IFNA(_xlfn.XLOOKUP(A28,Feiertage!$A$3:$A$20,Feiertage!$B$3:$B$20)," ")</f>
        <v xml:space="preserve"> </v>
      </c>
      <c r="D28" s="5"/>
      <c r="E28" s="6"/>
      <c r="F28" s="6"/>
      <c r="G28" s="7"/>
      <c r="H28" s="7"/>
      <c r="I28" s="17">
        <f t="shared" si="1"/>
        <v>0</v>
      </c>
    </row>
    <row r="29" spans="1:9" x14ac:dyDescent="0.25">
      <c r="A29" s="2">
        <f t="shared" si="2"/>
        <v>44950</v>
      </c>
      <c r="B29" t="str">
        <f t="shared" si="0"/>
        <v>Dienstag</v>
      </c>
      <c r="C29" t="str">
        <f>_xlfn.IFNA(_xlfn.XLOOKUP(A29,Feiertage!$A$3:$A$20,Feiertage!$B$3:$B$20)," ")</f>
        <v xml:space="preserve"> </v>
      </c>
      <c r="D29" s="5"/>
      <c r="E29" s="6"/>
      <c r="F29" s="6"/>
      <c r="G29" s="8"/>
      <c r="H29" s="8"/>
      <c r="I29" s="17">
        <f t="shared" si="1"/>
        <v>0</v>
      </c>
    </row>
    <row r="30" spans="1:9" x14ac:dyDescent="0.25">
      <c r="A30" s="2">
        <f t="shared" si="2"/>
        <v>44951</v>
      </c>
      <c r="B30" t="str">
        <f t="shared" si="0"/>
        <v>Mittwoch</v>
      </c>
      <c r="C30" t="str">
        <f>_xlfn.IFNA(_xlfn.XLOOKUP(A30,Feiertage!$A$3:$A$20,Feiertage!$B$3:$B$20)," ")</f>
        <v xml:space="preserve"> </v>
      </c>
      <c r="D30" s="5"/>
      <c r="E30" s="6"/>
      <c r="F30" s="6"/>
      <c r="G30" s="8"/>
      <c r="H30" s="8"/>
      <c r="I30" s="17">
        <f t="shared" si="1"/>
        <v>0</v>
      </c>
    </row>
    <row r="31" spans="1:9" x14ac:dyDescent="0.25">
      <c r="A31" s="2">
        <f t="shared" si="2"/>
        <v>44952</v>
      </c>
      <c r="B31" t="str">
        <f t="shared" si="0"/>
        <v>Donnerstag</v>
      </c>
      <c r="C31" t="str">
        <f>_xlfn.IFNA(_xlfn.XLOOKUP(A31,Feiertage!$A$3:$A$20,Feiertage!$B$3:$B$20)," ")</f>
        <v xml:space="preserve"> </v>
      </c>
      <c r="D31" s="5"/>
      <c r="E31" s="6"/>
      <c r="F31" s="6"/>
      <c r="G31" s="8"/>
      <c r="H31" s="8"/>
      <c r="I31" s="17">
        <f t="shared" si="1"/>
        <v>0</v>
      </c>
    </row>
    <row r="32" spans="1:9" x14ac:dyDescent="0.25">
      <c r="A32" s="2">
        <f t="shared" si="2"/>
        <v>44953</v>
      </c>
      <c r="B32" t="str">
        <f t="shared" si="0"/>
        <v>Freitag</v>
      </c>
      <c r="C32" t="str">
        <f>_xlfn.IFNA(_xlfn.XLOOKUP(A32,Feiertage!$A$3:$A$20,Feiertage!$B$3:$B$20)," ")</f>
        <v xml:space="preserve"> </v>
      </c>
      <c r="D32" s="5"/>
      <c r="E32" s="6"/>
      <c r="F32" s="6"/>
      <c r="G32" s="8"/>
      <c r="H32" s="8"/>
      <c r="I32" s="17">
        <f t="shared" si="1"/>
        <v>0</v>
      </c>
    </row>
    <row r="33" spans="1:9" x14ac:dyDescent="0.25">
      <c r="A33" s="2">
        <f t="shared" si="2"/>
        <v>44954</v>
      </c>
      <c r="B33" t="str">
        <f t="shared" si="0"/>
        <v>Samstag</v>
      </c>
      <c r="C33" t="str">
        <f>_xlfn.IFNA(_xlfn.XLOOKUP(A33,Feiertage!$A$3:$A$20,Feiertage!$B$3:$B$20)," ")</f>
        <v xml:space="preserve"> </v>
      </c>
      <c r="D33" s="5"/>
      <c r="E33" s="6"/>
      <c r="F33" s="6"/>
      <c r="G33" s="8"/>
      <c r="H33" s="8"/>
      <c r="I33" s="17">
        <f t="shared" si="1"/>
        <v>0</v>
      </c>
    </row>
    <row r="34" spans="1:9" x14ac:dyDescent="0.25">
      <c r="A34" s="2">
        <f t="shared" si="2"/>
        <v>44955</v>
      </c>
      <c r="B34" t="str">
        <f t="shared" si="0"/>
        <v>Sonntag</v>
      </c>
      <c r="C34" t="str">
        <f>_xlfn.IFNA(_xlfn.XLOOKUP(A34,Feiertage!$A$3:$A$20,Feiertage!$B$3:$B$20)," ")</f>
        <v xml:space="preserve"> </v>
      </c>
      <c r="D34" s="5"/>
      <c r="E34" s="6"/>
      <c r="F34" s="6"/>
      <c r="G34" s="8"/>
      <c r="H34" s="8"/>
      <c r="I34" s="17">
        <f t="shared" si="1"/>
        <v>0</v>
      </c>
    </row>
    <row r="35" spans="1:9" x14ac:dyDescent="0.25">
      <c r="A35" s="2">
        <f t="shared" si="2"/>
        <v>44956</v>
      </c>
      <c r="B35" t="str">
        <f t="shared" si="0"/>
        <v>Montag</v>
      </c>
      <c r="C35" t="str">
        <f>_xlfn.IFNA(_xlfn.XLOOKUP(A35,Feiertage!$A$3:$A$20,Feiertage!$B$3:$B$20)," ")</f>
        <v xml:space="preserve"> </v>
      </c>
      <c r="D35" s="5"/>
      <c r="E35" s="6"/>
      <c r="F35" s="6"/>
      <c r="G35" s="8"/>
      <c r="H35" s="8"/>
      <c r="I35" s="17">
        <f t="shared" si="1"/>
        <v>0</v>
      </c>
    </row>
    <row r="36" spans="1:9" x14ac:dyDescent="0.25">
      <c r="A36" s="2">
        <f t="shared" si="2"/>
        <v>44957</v>
      </c>
      <c r="B36" t="str">
        <f t="shared" si="0"/>
        <v>Dienstag</v>
      </c>
      <c r="C36" t="str">
        <f>_xlfn.IFNA(_xlfn.XLOOKUP(A36,Feiertage!$A$3:$A$20,Feiertage!$B$3:$B$20)," ")</f>
        <v xml:space="preserve"> </v>
      </c>
      <c r="D36" s="5"/>
      <c r="E36" s="6"/>
      <c r="F36" s="6"/>
      <c r="G36" s="8"/>
      <c r="H36" s="8"/>
      <c r="I36" s="17">
        <f t="shared" si="1"/>
        <v>0</v>
      </c>
    </row>
    <row r="37" spans="1:9" x14ac:dyDescent="0.25">
      <c r="A37" s="2"/>
    </row>
    <row r="38" spans="1:9" x14ac:dyDescent="0.25">
      <c r="A38" s="2"/>
      <c r="C38" s="18" t="s">
        <v>22</v>
      </c>
      <c r="D38">
        <f>COUNTIF($D$6:$D$36,"A")</f>
        <v>0</v>
      </c>
    </row>
    <row r="39" spans="1:9" x14ac:dyDescent="0.25">
      <c r="A39" s="2"/>
      <c r="C39" s="18" t="s">
        <v>23</v>
      </c>
      <c r="D39">
        <f>COUNTIF($D$6:$D$36,"K")</f>
        <v>0</v>
      </c>
    </row>
    <row r="40" spans="1:9" x14ac:dyDescent="0.25">
      <c r="A40" s="2"/>
      <c r="C40" s="18" t="s">
        <v>24</v>
      </c>
      <c r="D40">
        <f>COUNTIF($D$6:$D$36,"U")</f>
        <v>0</v>
      </c>
    </row>
    <row r="41" spans="1:9" x14ac:dyDescent="0.25">
      <c r="A41" s="2"/>
      <c r="C41" s="18"/>
    </row>
    <row r="42" spans="1:9" x14ac:dyDescent="0.25">
      <c r="A42" s="2"/>
      <c r="C42" s="18" t="s">
        <v>25</v>
      </c>
      <c r="D42" s="19">
        <f>SUM(I6:I36)</f>
        <v>0</v>
      </c>
    </row>
    <row r="43" spans="1:9" x14ac:dyDescent="0.25">
      <c r="C43" s="18" t="s">
        <v>26</v>
      </c>
      <c r="D43" s="15">
        <f>D42-(D38*(Zusammenfassung!B10/Zusammenfassung!B11))</f>
        <v>0</v>
      </c>
    </row>
  </sheetData>
  <conditionalFormatting sqref="A6:I36">
    <cfRule type="expression" dxfId="47" priority="2">
      <formula>NOT(IF(OR($C6=" ",$C6="x"),1,0))</formula>
    </cfRule>
    <cfRule type="expression" dxfId="46" priority="17">
      <formula>WEEKDAY($A6,2)&gt;5</formula>
    </cfRule>
  </conditionalFormatting>
  <conditionalFormatting sqref="C6:C36">
    <cfRule type="expression" dxfId="45" priority="1">
      <formula>AND($C6="x",OR($B6="Samstag", $B6="Sonntag"))</formula>
    </cfRule>
    <cfRule type="cellIs" dxfId="44" priority="4" operator="equal">
      <formula>"x"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B763-6D6B-4584-819B-1D5550292C1B}">
  <dimension ref="A1:I43"/>
  <sheetViews>
    <sheetView workbookViewId="0"/>
  </sheetViews>
  <sheetFormatPr baseColWidth="10" defaultRowHeight="15" x14ac:dyDescent="0.25"/>
  <cols>
    <col min="3" max="3" width="25.28515625" bestFit="1" customWidth="1"/>
    <col min="4" max="4" width="19.85546875" customWidth="1"/>
    <col min="5" max="9" width="14.7109375" customWidth="1"/>
  </cols>
  <sheetData>
    <row r="1" spans="1:9" ht="23.25" x14ac:dyDescent="0.35">
      <c r="A1" s="1" t="s">
        <v>62</v>
      </c>
    </row>
    <row r="3" spans="1:9" x14ac:dyDescent="0.25">
      <c r="A3" t="s">
        <v>12</v>
      </c>
      <c r="B3" s="15">
        <v>2</v>
      </c>
    </row>
    <row r="5" spans="1:9" ht="60" x14ac:dyDescent="0.25">
      <c r="A5" t="s">
        <v>13</v>
      </c>
      <c r="B5" t="s">
        <v>14</v>
      </c>
      <c r="C5" t="s">
        <v>15</v>
      </c>
      <c r="D5" s="16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>
        <f>DATE(Zusammenfassung!$B$3,$B$3,1)</f>
        <v>44958</v>
      </c>
      <c r="B6" t="str">
        <f>TEXT(A6,"TTTT")</f>
        <v>Mittwoch</v>
      </c>
      <c r="C6" t="str">
        <f>_xlfn.IFNA(_xlfn.XLOOKUP(A6,Feiertage!$A$3:$A$20,Feiertage!$B$3:$B$20)," ")</f>
        <v xml:space="preserve"> </v>
      </c>
      <c r="D6" s="5"/>
      <c r="E6" s="6"/>
      <c r="F6" s="6"/>
      <c r="G6" s="7"/>
      <c r="H6" s="7"/>
      <c r="I6" s="17">
        <f>(F6-E6-(H6-G6))*24</f>
        <v>0</v>
      </c>
    </row>
    <row r="7" spans="1:9" x14ac:dyDescent="0.25">
      <c r="A7" s="2">
        <f>A6+1</f>
        <v>44959</v>
      </c>
      <c r="B7" t="str">
        <f t="shared" ref="B7:B36" si="0">TEXT(A7,"TTTT")</f>
        <v>Donnerstag</v>
      </c>
      <c r="C7" t="str">
        <f>_xlfn.IFNA(_xlfn.XLOOKUP(A7,Feiertage!$A$3:$A$20,Feiertage!$B$3:$B$20)," ")</f>
        <v xml:space="preserve"> </v>
      </c>
      <c r="D7" s="5"/>
      <c r="E7" s="6"/>
      <c r="F7" s="6"/>
      <c r="G7" s="8"/>
      <c r="H7" s="8"/>
      <c r="I7" s="17">
        <f t="shared" ref="I7:I36" si="1">(F7-E7-(H7-G7))*24</f>
        <v>0</v>
      </c>
    </row>
    <row r="8" spans="1:9" x14ac:dyDescent="0.25">
      <c r="A8" s="2">
        <f t="shared" ref="A8:A36" si="2">A7+1</f>
        <v>44960</v>
      </c>
      <c r="B8" t="str">
        <f t="shared" si="0"/>
        <v>Freitag</v>
      </c>
      <c r="C8" t="str">
        <f>_xlfn.IFNA(_xlfn.XLOOKUP(A8,Feiertage!$A$3:$A$20,Feiertage!$B$3:$B$20)," ")</f>
        <v xml:space="preserve"> </v>
      </c>
      <c r="D8" s="5"/>
      <c r="E8" s="6"/>
      <c r="F8" s="6"/>
      <c r="G8" s="8"/>
      <c r="H8" s="8"/>
      <c r="I8" s="17">
        <f t="shared" si="1"/>
        <v>0</v>
      </c>
    </row>
    <row r="9" spans="1:9" x14ac:dyDescent="0.25">
      <c r="A9" s="2">
        <f t="shared" si="2"/>
        <v>44961</v>
      </c>
      <c r="B9" t="str">
        <f t="shared" si="0"/>
        <v>Samstag</v>
      </c>
      <c r="C9" t="str">
        <f>_xlfn.IFNA(_xlfn.XLOOKUP(A9,Feiertage!$A$3:$A$20,Feiertage!$B$3:$B$20)," ")</f>
        <v xml:space="preserve"> </v>
      </c>
      <c r="D9" s="5"/>
      <c r="E9" s="6"/>
      <c r="F9" s="6"/>
      <c r="G9" s="8"/>
      <c r="H9" s="8"/>
      <c r="I9" s="17">
        <f t="shared" si="1"/>
        <v>0</v>
      </c>
    </row>
    <row r="10" spans="1:9" x14ac:dyDescent="0.25">
      <c r="A10" s="2">
        <f t="shared" si="2"/>
        <v>44962</v>
      </c>
      <c r="B10" t="str">
        <f t="shared" si="0"/>
        <v>Sonntag</v>
      </c>
      <c r="C10" t="str">
        <f>_xlfn.IFNA(_xlfn.XLOOKUP(A10,Feiertage!$A$3:$A$20,Feiertage!$B$3:$B$20)," ")</f>
        <v xml:space="preserve"> </v>
      </c>
      <c r="D10" s="5"/>
      <c r="E10" s="6"/>
      <c r="F10" s="6"/>
      <c r="G10" s="8"/>
      <c r="H10" s="8"/>
      <c r="I10" s="17">
        <f t="shared" si="1"/>
        <v>0</v>
      </c>
    </row>
    <row r="11" spans="1:9" x14ac:dyDescent="0.25">
      <c r="A11" s="2">
        <f t="shared" si="2"/>
        <v>44963</v>
      </c>
      <c r="B11" t="str">
        <f t="shared" si="0"/>
        <v>Montag</v>
      </c>
      <c r="C11" t="str">
        <f>_xlfn.IFNA(_xlfn.XLOOKUP(A11,Feiertage!$A$3:$A$20,Feiertage!$B$3:$B$20)," ")</f>
        <v xml:space="preserve"> </v>
      </c>
      <c r="D11" s="5"/>
      <c r="E11" s="6"/>
      <c r="F11" s="6"/>
      <c r="G11" s="8"/>
      <c r="H11" s="8"/>
      <c r="I11" s="17">
        <f t="shared" si="1"/>
        <v>0</v>
      </c>
    </row>
    <row r="12" spans="1:9" x14ac:dyDescent="0.25">
      <c r="A12" s="2">
        <f t="shared" si="2"/>
        <v>44964</v>
      </c>
      <c r="B12" t="str">
        <f t="shared" si="0"/>
        <v>Dienstag</v>
      </c>
      <c r="C12" t="str">
        <f>_xlfn.IFNA(_xlfn.XLOOKUP(A12,Feiertage!$A$3:$A$20,Feiertage!$B$3:$B$20)," ")</f>
        <v xml:space="preserve"> </v>
      </c>
      <c r="D12" s="5"/>
      <c r="E12" s="6"/>
      <c r="F12" s="6"/>
      <c r="G12" s="8"/>
      <c r="H12" s="8"/>
      <c r="I12" s="17">
        <f t="shared" si="1"/>
        <v>0</v>
      </c>
    </row>
    <row r="13" spans="1:9" x14ac:dyDescent="0.25">
      <c r="A13" s="2">
        <f t="shared" si="2"/>
        <v>44965</v>
      </c>
      <c r="B13" t="str">
        <f t="shared" si="0"/>
        <v>Mittwoch</v>
      </c>
      <c r="C13" t="str">
        <f>_xlfn.IFNA(_xlfn.XLOOKUP(A13,Feiertage!$A$3:$A$20,Feiertage!$B$3:$B$20)," ")</f>
        <v xml:space="preserve"> </v>
      </c>
      <c r="D13" s="5"/>
      <c r="E13" s="6"/>
      <c r="F13" s="6"/>
      <c r="G13" s="8"/>
      <c r="H13" s="8"/>
      <c r="I13" s="17">
        <f t="shared" si="1"/>
        <v>0</v>
      </c>
    </row>
    <row r="14" spans="1:9" x14ac:dyDescent="0.25">
      <c r="A14" s="2">
        <f t="shared" si="2"/>
        <v>44966</v>
      </c>
      <c r="B14" t="str">
        <f t="shared" si="0"/>
        <v>Donnerstag</v>
      </c>
      <c r="C14" t="str">
        <f>_xlfn.IFNA(_xlfn.XLOOKUP(A14,Feiertage!$A$3:$A$20,Feiertage!$B$3:$B$20)," ")</f>
        <v xml:space="preserve"> </v>
      </c>
      <c r="D14" s="5"/>
      <c r="E14" s="6"/>
      <c r="F14" s="6"/>
      <c r="G14" s="8"/>
      <c r="H14" s="8"/>
      <c r="I14" s="17">
        <f t="shared" si="1"/>
        <v>0</v>
      </c>
    </row>
    <row r="15" spans="1:9" x14ac:dyDescent="0.25">
      <c r="A15" s="2">
        <f t="shared" si="2"/>
        <v>44967</v>
      </c>
      <c r="B15" t="str">
        <f t="shared" si="0"/>
        <v>Freitag</v>
      </c>
      <c r="C15" t="str">
        <f>_xlfn.IFNA(_xlfn.XLOOKUP(A15,Feiertage!$A$3:$A$20,Feiertage!$B$3:$B$20)," ")</f>
        <v xml:space="preserve"> </v>
      </c>
      <c r="D15" s="5"/>
      <c r="E15" s="6"/>
      <c r="F15" s="6"/>
      <c r="G15" s="8"/>
      <c r="H15" s="8"/>
      <c r="I15" s="17">
        <f t="shared" si="1"/>
        <v>0</v>
      </c>
    </row>
    <row r="16" spans="1:9" x14ac:dyDescent="0.25">
      <c r="A16" s="2">
        <f t="shared" si="2"/>
        <v>44968</v>
      </c>
      <c r="B16" t="str">
        <f t="shared" si="0"/>
        <v>Samstag</v>
      </c>
      <c r="C16" t="str">
        <f>_xlfn.IFNA(_xlfn.XLOOKUP(A16,Feiertage!$A$3:$A$20,Feiertage!$B$3:$B$20)," ")</f>
        <v xml:space="preserve"> </v>
      </c>
      <c r="D16" s="5"/>
      <c r="E16" s="6"/>
      <c r="F16" s="6"/>
      <c r="G16" s="8"/>
      <c r="H16" s="8"/>
      <c r="I16" s="17">
        <f t="shared" si="1"/>
        <v>0</v>
      </c>
    </row>
    <row r="17" spans="1:9" x14ac:dyDescent="0.25">
      <c r="A17" s="2">
        <f t="shared" si="2"/>
        <v>44969</v>
      </c>
      <c r="B17" t="str">
        <f t="shared" si="0"/>
        <v>Sonntag</v>
      </c>
      <c r="C17" t="str">
        <f>_xlfn.IFNA(_xlfn.XLOOKUP(A17,Feiertage!$A$3:$A$20,Feiertage!$B$3:$B$20)," ")</f>
        <v xml:space="preserve"> </v>
      </c>
      <c r="D17" s="5"/>
      <c r="E17" s="6"/>
      <c r="F17" s="6"/>
      <c r="G17" s="8"/>
      <c r="H17" s="8"/>
      <c r="I17" s="17">
        <f t="shared" si="1"/>
        <v>0</v>
      </c>
    </row>
    <row r="18" spans="1:9" x14ac:dyDescent="0.25">
      <c r="A18" s="2">
        <f t="shared" si="2"/>
        <v>44970</v>
      </c>
      <c r="B18" t="str">
        <f t="shared" si="0"/>
        <v>Montag</v>
      </c>
      <c r="C18" t="str">
        <f>_xlfn.IFNA(_xlfn.XLOOKUP(A18,Feiertage!$A$3:$A$20,Feiertage!$B$3:$B$20)," ")</f>
        <v xml:space="preserve"> </v>
      </c>
      <c r="D18" s="5"/>
      <c r="E18" s="6"/>
      <c r="F18" s="6"/>
      <c r="G18" s="8"/>
      <c r="H18" s="8"/>
      <c r="I18" s="17">
        <f t="shared" si="1"/>
        <v>0</v>
      </c>
    </row>
    <row r="19" spans="1:9" x14ac:dyDescent="0.25">
      <c r="A19" s="2">
        <f t="shared" si="2"/>
        <v>44971</v>
      </c>
      <c r="B19" t="str">
        <f t="shared" si="0"/>
        <v>Dienstag</v>
      </c>
      <c r="C19" t="str">
        <f>_xlfn.IFNA(_xlfn.XLOOKUP(A19,Feiertage!$A$3:$A$20,Feiertage!$B$3:$B$20)," ")</f>
        <v xml:space="preserve"> </v>
      </c>
      <c r="D19" s="5"/>
      <c r="E19" s="6"/>
      <c r="F19" s="6"/>
      <c r="G19" s="8"/>
      <c r="H19" s="8"/>
      <c r="I19" s="17">
        <f t="shared" si="1"/>
        <v>0</v>
      </c>
    </row>
    <row r="20" spans="1:9" x14ac:dyDescent="0.25">
      <c r="A20" s="2">
        <f t="shared" si="2"/>
        <v>44972</v>
      </c>
      <c r="B20" t="str">
        <f t="shared" si="0"/>
        <v>Mittwoch</v>
      </c>
      <c r="C20" t="str">
        <f>_xlfn.IFNA(_xlfn.XLOOKUP(A20,Feiertage!$A$3:$A$20,Feiertage!$B$3:$B$20)," ")</f>
        <v xml:space="preserve"> </v>
      </c>
      <c r="D20" s="5"/>
      <c r="E20" s="6"/>
      <c r="F20" s="6"/>
      <c r="G20" s="8"/>
      <c r="H20" s="8"/>
      <c r="I20" s="17">
        <f t="shared" si="1"/>
        <v>0</v>
      </c>
    </row>
    <row r="21" spans="1:9" x14ac:dyDescent="0.25">
      <c r="A21" s="2">
        <f t="shared" si="2"/>
        <v>44973</v>
      </c>
      <c r="B21" t="str">
        <f t="shared" si="0"/>
        <v>Donnerstag</v>
      </c>
      <c r="C21" t="str">
        <f>_xlfn.IFNA(_xlfn.XLOOKUP(A21,Feiertage!$A$3:$A$20,Feiertage!$B$3:$B$20)," ")</f>
        <v xml:space="preserve"> </v>
      </c>
      <c r="D21" s="5"/>
      <c r="E21" s="6"/>
      <c r="F21" s="6"/>
      <c r="G21" s="8"/>
      <c r="H21" s="8"/>
      <c r="I21" s="17">
        <f t="shared" si="1"/>
        <v>0</v>
      </c>
    </row>
    <row r="22" spans="1:9" x14ac:dyDescent="0.25">
      <c r="A22" s="2">
        <f t="shared" si="2"/>
        <v>44974</v>
      </c>
      <c r="B22" t="str">
        <f t="shared" si="0"/>
        <v>Freitag</v>
      </c>
      <c r="C22" t="str">
        <f>_xlfn.IFNA(_xlfn.XLOOKUP(A22,Feiertage!$A$3:$A$20,Feiertage!$B$3:$B$20)," ")</f>
        <v xml:space="preserve"> </v>
      </c>
      <c r="D22" s="5"/>
      <c r="E22" s="6"/>
      <c r="F22" s="6"/>
      <c r="G22" s="8"/>
      <c r="H22" s="8"/>
      <c r="I22" s="17">
        <f t="shared" si="1"/>
        <v>0</v>
      </c>
    </row>
    <row r="23" spans="1:9" x14ac:dyDescent="0.25">
      <c r="A23" s="2">
        <f t="shared" si="2"/>
        <v>44975</v>
      </c>
      <c r="B23" t="str">
        <f t="shared" si="0"/>
        <v>Samstag</v>
      </c>
      <c r="C23" t="str">
        <f>_xlfn.IFNA(_xlfn.XLOOKUP(A23,Feiertage!$A$3:$A$20,Feiertage!$B$3:$B$20)," ")</f>
        <v xml:space="preserve"> </v>
      </c>
      <c r="D23" s="5"/>
      <c r="E23" s="6"/>
      <c r="F23" s="6"/>
      <c r="G23" s="8"/>
      <c r="H23" s="8"/>
      <c r="I23" s="17">
        <f t="shared" si="1"/>
        <v>0</v>
      </c>
    </row>
    <row r="24" spans="1:9" x14ac:dyDescent="0.25">
      <c r="A24" s="2">
        <f t="shared" si="2"/>
        <v>44976</v>
      </c>
      <c r="B24" t="str">
        <f t="shared" si="0"/>
        <v>Sonntag</v>
      </c>
      <c r="C24" t="str">
        <f>_xlfn.IFNA(_xlfn.XLOOKUP(A24,Feiertage!$A$3:$A$20,Feiertage!$B$3:$B$20)," ")</f>
        <v xml:space="preserve"> </v>
      </c>
      <c r="D24" s="5"/>
      <c r="E24" s="6"/>
      <c r="F24" s="6"/>
      <c r="G24" s="8"/>
      <c r="H24" s="8"/>
      <c r="I24" s="17">
        <f t="shared" si="1"/>
        <v>0</v>
      </c>
    </row>
    <row r="25" spans="1:9" x14ac:dyDescent="0.25">
      <c r="A25" s="2">
        <f t="shared" si="2"/>
        <v>44977</v>
      </c>
      <c r="B25" t="str">
        <f t="shared" si="0"/>
        <v>Montag</v>
      </c>
      <c r="C25" t="str">
        <f>_xlfn.IFNA(_xlfn.XLOOKUP(A25,Feiertage!$A$3:$A$20,Feiertage!$B$3:$B$20)," ")</f>
        <v xml:space="preserve"> </v>
      </c>
      <c r="D25" s="5"/>
      <c r="E25" s="6"/>
      <c r="F25" s="6"/>
      <c r="G25" s="8"/>
      <c r="H25" s="8"/>
      <c r="I25" s="17">
        <f t="shared" si="1"/>
        <v>0</v>
      </c>
    </row>
    <row r="26" spans="1:9" x14ac:dyDescent="0.25">
      <c r="A26" s="2">
        <f t="shared" si="2"/>
        <v>44978</v>
      </c>
      <c r="B26" t="str">
        <f t="shared" si="0"/>
        <v>Dienstag</v>
      </c>
      <c r="C26" t="str">
        <f>_xlfn.IFNA(_xlfn.XLOOKUP(A26,Feiertage!$A$3:$A$20,Feiertage!$B$3:$B$20)," ")</f>
        <v xml:space="preserve"> </v>
      </c>
      <c r="D26" s="5"/>
      <c r="E26" s="6"/>
      <c r="F26" s="6"/>
      <c r="G26" s="8"/>
      <c r="H26" s="8"/>
      <c r="I26" s="17">
        <f t="shared" si="1"/>
        <v>0</v>
      </c>
    </row>
    <row r="27" spans="1:9" x14ac:dyDescent="0.25">
      <c r="A27" s="2">
        <f t="shared" si="2"/>
        <v>44979</v>
      </c>
      <c r="B27" t="str">
        <f t="shared" si="0"/>
        <v>Mittwoch</v>
      </c>
      <c r="C27" t="str">
        <f>_xlfn.IFNA(_xlfn.XLOOKUP(A27,Feiertage!$A$3:$A$20,Feiertage!$B$3:$B$20)," ")</f>
        <v xml:space="preserve"> </v>
      </c>
      <c r="D27" s="5"/>
      <c r="E27" s="6"/>
      <c r="F27" s="6"/>
      <c r="G27" s="8"/>
      <c r="H27" s="8"/>
      <c r="I27" s="17">
        <f t="shared" si="1"/>
        <v>0</v>
      </c>
    </row>
    <row r="28" spans="1:9" x14ac:dyDescent="0.25">
      <c r="A28" s="2">
        <f t="shared" si="2"/>
        <v>44980</v>
      </c>
      <c r="B28" t="str">
        <f t="shared" si="0"/>
        <v>Donnerstag</v>
      </c>
      <c r="C28" t="str">
        <f>_xlfn.IFNA(_xlfn.XLOOKUP(A28,Feiertage!$A$3:$A$20,Feiertage!$B$3:$B$20)," ")</f>
        <v xml:space="preserve"> </v>
      </c>
      <c r="D28" s="5"/>
      <c r="E28" s="6"/>
      <c r="F28" s="6"/>
      <c r="G28" s="7"/>
      <c r="H28" s="7"/>
      <c r="I28" s="17">
        <f t="shared" si="1"/>
        <v>0</v>
      </c>
    </row>
    <row r="29" spans="1:9" x14ac:dyDescent="0.25">
      <c r="A29" s="2">
        <f t="shared" si="2"/>
        <v>44981</v>
      </c>
      <c r="B29" t="str">
        <f t="shared" si="0"/>
        <v>Freitag</v>
      </c>
      <c r="C29" t="str">
        <f>_xlfn.IFNA(_xlfn.XLOOKUP(A29,Feiertage!$A$3:$A$20,Feiertage!$B$3:$B$20)," ")</f>
        <v xml:space="preserve"> </v>
      </c>
      <c r="D29" s="5"/>
      <c r="E29" s="6"/>
      <c r="F29" s="6"/>
      <c r="G29" s="8"/>
      <c r="H29" s="8"/>
      <c r="I29" s="17">
        <f t="shared" si="1"/>
        <v>0</v>
      </c>
    </row>
    <row r="30" spans="1:9" x14ac:dyDescent="0.25">
      <c r="A30" s="2">
        <f t="shared" si="2"/>
        <v>44982</v>
      </c>
      <c r="B30" t="str">
        <f t="shared" si="0"/>
        <v>Samstag</v>
      </c>
      <c r="C30" t="str">
        <f>_xlfn.IFNA(_xlfn.XLOOKUP(A30,Feiertage!$A$3:$A$20,Feiertage!$B$3:$B$20)," ")</f>
        <v xml:space="preserve"> </v>
      </c>
      <c r="D30" s="5"/>
      <c r="E30" s="6"/>
      <c r="F30" s="6"/>
      <c r="G30" s="8"/>
      <c r="H30" s="8"/>
      <c r="I30" s="17">
        <f t="shared" si="1"/>
        <v>0</v>
      </c>
    </row>
    <row r="31" spans="1:9" x14ac:dyDescent="0.25">
      <c r="A31" s="2">
        <f t="shared" si="2"/>
        <v>44983</v>
      </c>
      <c r="B31" t="str">
        <f t="shared" si="0"/>
        <v>Sonntag</v>
      </c>
      <c r="C31" t="str">
        <f>_xlfn.IFNA(_xlfn.XLOOKUP(A31,Feiertage!$A$3:$A$20,Feiertage!$B$3:$B$20)," ")</f>
        <v xml:space="preserve"> </v>
      </c>
      <c r="D31" s="5"/>
      <c r="E31" s="6"/>
      <c r="F31" s="6"/>
      <c r="G31" s="8"/>
      <c r="H31" s="8"/>
      <c r="I31" s="17">
        <f t="shared" si="1"/>
        <v>0</v>
      </c>
    </row>
    <row r="32" spans="1:9" x14ac:dyDescent="0.25">
      <c r="A32" s="2">
        <f t="shared" si="2"/>
        <v>44984</v>
      </c>
      <c r="B32" t="str">
        <f t="shared" si="0"/>
        <v>Montag</v>
      </c>
      <c r="C32" t="str">
        <f>_xlfn.IFNA(_xlfn.XLOOKUP(A32,Feiertage!$A$3:$A$20,Feiertage!$B$3:$B$20)," ")</f>
        <v xml:space="preserve"> </v>
      </c>
      <c r="D32" s="5"/>
      <c r="E32" s="6"/>
      <c r="F32" s="6"/>
      <c r="G32" s="8"/>
      <c r="H32" s="8"/>
      <c r="I32" s="17">
        <f t="shared" si="1"/>
        <v>0</v>
      </c>
    </row>
    <row r="33" spans="1:9" x14ac:dyDescent="0.25">
      <c r="A33" s="2">
        <f t="shared" si="2"/>
        <v>44985</v>
      </c>
      <c r="B33" t="str">
        <f t="shared" si="0"/>
        <v>Dienstag</v>
      </c>
      <c r="C33" t="str">
        <f>_xlfn.IFNA(_xlfn.XLOOKUP(A33,Feiertage!$A$3:$A$20,Feiertage!$B$3:$B$20)," ")</f>
        <v xml:space="preserve"> </v>
      </c>
      <c r="D33" s="5"/>
      <c r="E33" s="6"/>
      <c r="F33" s="6"/>
      <c r="G33" s="8"/>
      <c r="H33" s="8"/>
      <c r="I33" s="17">
        <f t="shared" si="1"/>
        <v>0</v>
      </c>
    </row>
    <row r="34" spans="1:9" hidden="1" x14ac:dyDescent="0.25">
      <c r="A34" s="2">
        <f t="shared" si="2"/>
        <v>44986</v>
      </c>
      <c r="B34" t="str">
        <f t="shared" si="0"/>
        <v>Mittwoch</v>
      </c>
      <c r="C34" t="str">
        <f>_xlfn.IFNA(_xlfn.XLOOKUP(A34,Feiertage!$A$3:$A$20,Feiertage!$B$3:$B$20)," ")</f>
        <v xml:space="preserve"> </v>
      </c>
      <c r="E34" s="14"/>
      <c r="F34" s="14"/>
      <c r="G34" s="3"/>
      <c r="H34" s="3"/>
      <c r="I34" s="17">
        <f t="shared" si="1"/>
        <v>0</v>
      </c>
    </row>
    <row r="35" spans="1:9" hidden="1" x14ac:dyDescent="0.25">
      <c r="A35" s="2">
        <f t="shared" si="2"/>
        <v>44987</v>
      </c>
      <c r="B35" t="str">
        <f t="shared" si="0"/>
        <v>Donnerstag</v>
      </c>
      <c r="C35" t="str">
        <f>_xlfn.IFNA(_xlfn.XLOOKUP(A35,Feiertage!$A$3:$A$20,Feiertage!$B$3:$B$20)," ")</f>
        <v xml:space="preserve"> </v>
      </c>
      <c r="E35" s="14"/>
      <c r="F35" s="14"/>
      <c r="G35" s="3"/>
      <c r="H35" s="3"/>
      <c r="I35" s="17">
        <f t="shared" si="1"/>
        <v>0</v>
      </c>
    </row>
    <row r="36" spans="1:9" hidden="1" x14ac:dyDescent="0.25">
      <c r="A36" s="2">
        <f t="shared" si="2"/>
        <v>44988</v>
      </c>
      <c r="B36" t="str">
        <f t="shared" si="0"/>
        <v>Freitag</v>
      </c>
      <c r="C36" t="str">
        <f>_xlfn.IFNA(_xlfn.XLOOKUP(A36,Feiertage!$A$3:$A$20,Feiertage!$B$3:$B$20)," ")</f>
        <v xml:space="preserve"> </v>
      </c>
      <c r="E36" s="14"/>
      <c r="F36" s="14"/>
      <c r="G36" s="3"/>
      <c r="H36" s="3"/>
      <c r="I36" s="17">
        <f t="shared" si="1"/>
        <v>0</v>
      </c>
    </row>
    <row r="37" spans="1:9" x14ac:dyDescent="0.25">
      <c r="A37" s="2"/>
    </row>
    <row r="38" spans="1:9" x14ac:dyDescent="0.25">
      <c r="A38" s="2"/>
      <c r="C38" s="18" t="s">
        <v>22</v>
      </c>
      <c r="D38">
        <f>COUNTIF($D$6:$D$36,"A")</f>
        <v>0</v>
      </c>
    </row>
    <row r="39" spans="1:9" x14ac:dyDescent="0.25">
      <c r="A39" s="2"/>
      <c r="C39" s="18" t="s">
        <v>23</v>
      </c>
      <c r="D39">
        <f>COUNTIF($D$6:$D$36,"K")</f>
        <v>0</v>
      </c>
    </row>
    <row r="40" spans="1:9" x14ac:dyDescent="0.25">
      <c r="A40" s="2"/>
      <c r="C40" s="18" t="s">
        <v>24</v>
      </c>
      <c r="D40">
        <f>COUNTIF($D$6:$D$36,"U")</f>
        <v>0</v>
      </c>
    </row>
    <row r="41" spans="1:9" x14ac:dyDescent="0.25">
      <c r="A41" s="2"/>
      <c r="C41" s="18"/>
    </row>
    <row r="42" spans="1:9" x14ac:dyDescent="0.25">
      <c r="A42" s="2"/>
      <c r="C42" s="18" t="s">
        <v>25</v>
      </c>
      <c r="D42" s="19">
        <f>SUM(I6:I36)</f>
        <v>0</v>
      </c>
    </row>
    <row r="43" spans="1:9" x14ac:dyDescent="0.25">
      <c r="C43" s="18" t="s">
        <v>26</v>
      </c>
      <c r="D43" s="15">
        <f>D42-(D38*(Zusammenfassung!B10/Zusammenfassung!B11))</f>
        <v>0</v>
      </c>
    </row>
  </sheetData>
  <sheetProtection sheet="1" objects="1" scenarios="1"/>
  <conditionalFormatting sqref="A6:I36">
    <cfRule type="expression" dxfId="43" priority="2">
      <formula>NOT(IF(OR($C6=" ",$C6="x"),1,0))</formula>
    </cfRule>
    <cfRule type="expression" dxfId="42" priority="4">
      <formula>WEEKDAY($A6,2)&gt;5</formula>
    </cfRule>
  </conditionalFormatting>
  <conditionalFormatting sqref="C6:C36">
    <cfRule type="expression" dxfId="41" priority="1">
      <formula>AND($C6="x",OR($B6="Samstag", $B6="Sonntag"))</formula>
    </cfRule>
    <cfRule type="cellIs" dxfId="40" priority="3" operator="equal">
      <formula>"x"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8EC8-F0BF-44A4-8D85-63F256DED6D6}">
  <dimension ref="A1:I43"/>
  <sheetViews>
    <sheetView workbookViewId="0"/>
  </sheetViews>
  <sheetFormatPr baseColWidth="10" defaultRowHeight="15" x14ac:dyDescent="0.25"/>
  <cols>
    <col min="3" max="3" width="25.28515625" bestFit="1" customWidth="1"/>
    <col min="4" max="4" width="19.85546875" customWidth="1"/>
    <col min="5" max="9" width="14.7109375" customWidth="1"/>
  </cols>
  <sheetData>
    <row r="1" spans="1:9" ht="23.25" x14ac:dyDescent="0.35">
      <c r="A1" s="1" t="s">
        <v>63</v>
      </c>
    </row>
    <row r="3" spans="1:9" x14ac:dyDescent="0.25">
      <c r="A3" t="s">
        <v>12</v>
      </c>
      <c r="B3" s="15">
        <v>3</v>
      </c>
    </row>
    <row r="5" spans="1:9" ht="60" x14ac:dyDescent="0.25">
      <c r="A5" t="s">
        <v>13</v>
      </c>
      <c r="B5" t="s">
        <v>14</v>
      </c>
      <c r="C5" t="s">
        <v>15</v>
      </c>
      <c r="D5" s="16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>
        <f>DATE(Zusammenfassung!$B$3,$B$3,1)</f>
        <v>44986</v>
      </c>
      <c r="B6" t="str">
        <f>TEXT(A6,"TTTT")</f>
        <v>Mittwoch</v>
      </c>
      <c r="C6" t="str">
        <f>_xlfn.IFNA(_xlfn.XLOOKUP(A6,Feiertage!$A$3:$A$20,Feiertage!$B$3:$B$20)," ")</f>
        <v xml:space="preserve"> </v>
      </c>
      <c r="D6" s="5"/>
      <c r="E6" s="6"/>
      <c r="F6" s="6"/>
      <c r="G6" s="7"/>
      <c r="H6" s="7"/>
      <c r="I6" s="17">
        <f>(F6-E6-(H6-G6))*24</f>
        <v>0</v>
      </c>
    </row>
    <row r="7" spans="1:9" x14ac:dyDescent="0.25">
      <c r="A7" s="2">
        <f>A6+1</f>
        <v>44987</v>
      </c>
      <c r="B7" t="str">
        <f t="shared" ref="B7:B36" si="0">TEXT(A7,"TTTT")</f>
        <v>Donnerstag</v>
      </c>
      <c r="C7" t="str">
        <f>_xlfn.IFNA(_xlfn.XLOOKUP(A7,Feiertage!$A$3:$A$20,Feiertage!$B$3:$B$20)," ")</f>
        <v xml:space="preserve"> </v>
      </c>
      <c r="D7" s="5"/>
      <c r="E7" s="6"/>
      <c r="F7" s="6"/>
      <c r="G7" s="8"/>
      <c r="H7" s="8"/>
      <c r="I7" s="17">
        <f t="shared" ref="I7:I36" si="1">(F7-E7-(H7-G7))*24</f>
        <v>0</v>
      </c>
    </row>
    <row r="8" spans="1:9" x14ac:dyDescent="0.25">
      <c r="A8" s="2">
        <f t="shared" ref="A8:A36" si="2">A7+1</f>
        <v>44988</v>
      </c>
      <c r="B8" t="str">
        <f t="shared" si="0"/>
        <v>Freitag</v>
      </c>
      <c r="C8" t="str">
        <f>_xlfn.IFNA(_xlfn.XLOOKUP(A8,Feiertage!$A$3:$A$20,Feiertage!$B$3:$B$20)," ")</f>
        <v xml:space="preserve"> </v>
      </c>
      <c r="D8" s="5"/>
      <c r="E8" s="6"/>
      <c r="F8" s="6"/>
      <c r="G8" s="8"/>
      <c r="H8" s="8"/>
      <c r="I8" s="17">
        <f t="shared" si="1"/>
        <v>0</v>
      </c>
    </row>
    <row r="9" spans="1:9" x14ac:dyDescent="0.25">
      <c r="A9" s="2">
        <f t="shared" si="2"/>
        <v>44989</v>
      </c>
      <c r="B9" t="str">
        <f t="shared" si="0"/>
        <v>Samstag</v>
      </c>
      <c r="C9" t="str">
        <f>_xlfn.IFNA(_xlfn.XLOOKUP(A9,Feiertage!$A$3:$A$20,Feiertage!$B$3:$B$20)," ")</f>
        <v xml:space="preserve"> </v>
      </c>
      <c r="D9" s="5"/>
      <c r="E9" s="6"/>
      <c r="F9" s="6"/>
      <c r="G9" s="8"/>
      <c r="H9" s="8"/>
      <c r="I9" s="17">
        <f t="shared" si="1"/>
        <v>0</v>
      </c>
    </row>
    <row r="10" spans="1:9" x14ac:dyDescent="0.25">
      <c r="A10" s="2">
        <f t="shared" si="2"/>
        <v>44990</v>
      </c>
      <c r="B10" t="str">
        <f t="shared" si="0"/>
        <v>Sonntag</v>
      </c>
      <c r="C10" t="str">
        <f>_xlfn.IFNA(_xlfn.XLOOKUP(A10,Feiertage!$A$3:$A$20,Feiertage!$B$3:$B$20)," ")</f>
        <v xml:space="preserve"> </v>
      </c>
      <c r="D10" s="5"/>
      <c r="E10" s="6"/>
      <c r="F10" s="6"/>
      <c r="G10" s="8"/>
      <c r="H10" s="8"/>
      <c r="I10" s="17">
        <f t="shared" si="1"/>
        <v>0</v>
      </c>
    </row>
    <row r="11" spans="1:9" x14ac:dyDescent="0.25">
      <c r="A11" s="2">
        <f t="shared" si="2"/>
        <v>44991</v>
      </c>
      <c r="B11" t="str">
        <f t="shared" si="0"/>
        <v>Montag</v>
      </c>
      <c r="C11" t="str">
        <f>_xlfn.IFNA(_xlfn.XLOOKUP(A11,Feiertage!$A$3:$A$20,Feiertage!$B$3:$B$20)," ")</f>
        <v xml:space="preserve"> </v>
      </c>
      <c r="D11" s="5"/>
      <c r="E11" s="6"/>
      <c r="F11" s="6"/>
      <c r="G11" s="8"/>
      <c r="H11" s="8"/>
      <c r="I11" s="17">
        <f t="shared" si="1"/>
        <v>0</v>
      </c>
    </row>
    <row r="12" spans="1:9" x14ac:dyDescent="0.25">
      <c r="A12" s="2">
        <f t="shared" si="2"/>
        <v>44992</v>
      </c>
      <c r="B12" t="str">
        <f t="shared" si="0"/>
        <v>Dienstag</v>
      </c>
      <c r="C12" t="str">
        <f>_xlfn.IFNA(_xlfn.XLOOKUP(A12,Feiertage!$A$3:$A$20,Feiertage!$B$3:$B$20)," ")</f>
        <v xml:space="preserve"> </v>
      </c>
      <c r="D12" s="5"/>
      <c r="E12" s="6"/>
      <c r="F12" s="6"/>
      <c r="G12" s="8"/>
      <c r="H12" s="8"/>
      <c r="I12" s="17">
        <f t="shared" si="1"/>
        <v>0</v>
      </c>
    </row>
    <row r="13" spans="1:9" x14ac:dyDescent="0.25">
      <c r="A13" s="2">
        <f t="shared" si="2"/>
        <v>44993</v>
      </c>
      <c r="B13" t="str">
        <f t="shared" si="0"/>
        <v>Mittwoch</v>
      </c>
      <c r="C13" t="str">
        <f>_xlfn.IFNA(_xlfn.XLOOKUP(A13,Feiertage!$A$3:$A$20,Feiertage!$B$3:$B$20)," ")</f>
        <v>x</v>
      </c>
      <c r="D13" s="5"/>
      <c r="E13" s="6"/>
      <c r="F13" s="6"/>
      <c r="G13" s="8"/>
      <c r="H13" s="8"/>
      <c r="I13" s="17">
        <f t="shared" si="1"/>
        <v>0</v>
      </c>
    </row>
    <row r="14" spans="1:9" x14ac:dyDescent="0.25">
      <c r="A14" s="2">
        <f t="shared" si="2"/>
        <v>44994</v>
      </c>
      <c r="B14" t="str">
        <f t="shared" si="0"/>
        <v>Donnerstag</v>
      </c>
      <c r="C14" t="str">
        <f>_xlfn.IFNA(_xlfn.XLOOKUP(A14,Feiertage!$A$3:$A$20,Feiertage!$B$3:$B$20)," ")</f>
        <v xml:space="preserve"> </v>
      </c>
      <c r="D14" s="5"/>
      <c r="E14" s="6"/>
      <c r="F14" s="6"/>
      <c r="G14" s="8"/>
      <c r="H14" s="8"/>
      <c r="I14" s="17">
        <f t="shared" si="1"/>
        <v>0</v>
      </c>
    </row>
    <row r="15" spans="1:9" x14ac:dyDescent="0.25">
      <c r="A15" s="2">
        <f t="shared" si="2"/>
        <v>44995</v>
      </c>
      <c r="B15" t="str">
        <f t="shared" si="0"/>
        <v>Freitag</v>
      </c>
      <c r="C15" t="str">
        <f>_xlfn.IFNA(_xlfn.XLOOKUP(A15,Feiertage!$A$3:$A$20,Feiertage!$B$3:$B$20)," ")</f>
        <v xml:space="preserve"> </v>
      </c>
      <c r="D15" s="5"/>
      <c r="E15" s="6"/>
      <c r="F15" s="6"/>
      <c r="G15" s="8"/>
      <c r="H15" s="8"/>
      <c r="I15" s="17">
        <f t="shared" si="1"/>
        <v>0</v>
      </c>
    </row>
    <row r="16" spans="1:9" x14ac:dyDescent="0.25">
      <c r="A16" s="2">
        <f t="shared" si="2"/>
        <v>44996</v>
      </c>
      <c r="B16" t="str">
        <f t="shared" si="0"/>
        <v>Samstag</v>
      </c>
      <c r="C16" t="str">
        <f>_xlfn.IFNA(_xlfn.XLOOKUP(A16,Feiertage!$A$3:$A$20,Feiertage!$B$3:$B$20)," ")</f>
        <v xml:space="preserve"> </v>
      </c>
      <c r="D16" s="5"/>
      <c r="E16" s="6"/>
      <c r="F16" s="6"/>
      <c r="G16" s="8"/>
      <c r="H16" s="8"/>
      <c r="I16" s="17">
        <f t="shared" si="1"/>
        <v>0</v>
      </c>
    </row>
    <row r="17" spans="1:9" x14ac:dyDescent="0.25">
      <c r="A17" s="2">
        <f t="shared" si="2"/>
        <v>44997</v>
      </c>
      <c r="B17" t="str">
        <f t="shared" si="0"/>
        <v>Sonntag</v>
      </c>
      <c r="C17" t="str">
        <f>_xlfn.IFNA(_xlfn.XLOOKUP(A17,Feiertage!$A$3:$A$20,Feiertage!$B$3:$B$20)," ")</f>
        <v xml:space="preserve"> </v>
      </c>
      <c r="D17" s="5"/>
      <c r="E17" s="6"/>
      <c r="F17" s="6"/>
      <c r="G17" s="8"/>
      <c r="H17" s="8"/>
      <c r="I17" s="17">
        <f t="shared" si="1"/>
        <v>0</v>
      </c>
    </row>
    <row r="18" spans="1:9" x14ac:dyDescent="0.25">
      <c r="A18" s="2">
        <f t="shared" si="2"/>
        <v>44998</v>
      </c>
      <c r="B18" t="str">
        <f t="shared" si="0"/>
        <v>Montag</v>
      </c>
      <c r="C18" t="str">
        <f>_xlfn.IFNA(_xlfn.XLOOKUP(A18,Feiertage!$A$3:$A$20,Feiertage!$B$3:$B$20)," ")</f>
        <v xml:space="preserve"> </v>
      </c>
      <c r="D18" s="5"/>
      <c r="E18" s="6"/>
      <c r="F18" s="6"/>
      <c r="G18" s="8"/>
      <c r="H18" s="8"/>
      <c r="I18" s="17">
        <f t="shared" si="1"/>
        <v>0</v>
      </c>
    </row>
    <row r="19" spans="1:9" x14ac:dyDescent="0.25">
      <c r="A19" s="2">
        <f t="shared" si="2"/>
        <v>44999</v>
      </c>
      <c r="B19" t="str">
        <f t="shared" si="0"/>
        <v>Dienstag</v>
      </c>
      <c r="C19" t="str">
        <f>_xlfn.IFNA(_xlfn.XLOOKUP(A19,Feiertage!$A$3:$A$20,Feiertage!$B$3:$B$20)," ")</f>
        <v xml:space="preserve"> </v>
      </c>
      <c r="D19" s="5"/>
      <c r="E19" s="6"/>
      <c r="F19" s="6"/>
      <c r="G19" s="8"/>
      <c r="H19" s="8"/>
      <c r="I19" s="17">
        <f t="shared" si="1"/>
        <v>0</v>
      </c>
    </row>
    <row r="20" spans="1:9" x14ac:dyDescent="0.25">
      <c r="A20" s="2">
        <f t="shared" si="2"/>
        <v>45000</v>
      </c>
      <c r="B20" t="str">
        <f t="shared" si="0"/>
        <v>Mittwoch</v>
      </c>
      <c r="C20" t="str">
        <f>_xlfn.IFNA(_xlfn.XLOOKUP(A20,Feiertage!$A$3:$A$20,Feiertage!$B$3:$B$20)," ")</f>
        <v xml:space="preserve"> </v>
      </c>
      <c r="D20" s="5"/>
      <c r="E20" s="6"/>
      <c r="F20" s="6"/>
      <c r="G20" s="8"/>
      <c r="H20" s="8"/>
      <c r="I20" s="17">
        <f t="shared" si="1"/>
        <v>0</v>
      </c>
    </row>
    <row r="21" spans="1:9" x14ac:dyDescent="0.25">
      <c r="A21" s="2">
        <f t="shared" si="2"/>
        <v>45001</v>
      </c>
      <c r="B21" t="str">
        <f t="shared" si="0"/>
        <v>Donnerstag</v>
      </c>
      <c r="C21" t="str">
        <f>_xlfn.IFNA(_xlfn.XLOOKUP(A21,Feiertage!$A$3:$A$20,Feiertage!$B$3:$B$20)," ")</f>
        <v xml:space="preserve"> </v>
      </c>
      <c r="D21" s="5"/>
      <c r="E21" s="6"/>
      <c r="F21" s="6"/>
      <c r="G21" s="8"/>
      <c r="H21" s="8"/>
      <c r="I21" s="17">
        <f t="shared" si="1"/>
        <v>0</v>
      </c>
    </row>
    <row r="22" spans="1:9" x14ac:dyDescent="0.25">
      <c r="A22" s="2">
        <f t="shared" si="2"/>
        <v>45002</v>
      </c>
      <c r="B22" t="str">
        <f t="shared" si="0"/>
        <v>Freitag</v>
      </c>
      <c r="C22" t="str">
        <f>_xlfn.IFNA(_xlfn.XLOOKUP(A22,Feiertage!$A$3:$A$20,Feiertage!$B$3:$B$20)," ")</f>
        <v xml:space="preserve"> </v>
      </c>
      <c r="D22" s="5"/>
      <c r="E22" s="6"/>
      <c r="F22" s="6"/>
      <c r="G22" s="8"/>
      <c r="H22" s="8"/>
      <c r="I22" s="17">
        <f t="shared" si="1"/>
        <v>0</v>
      </c>
    </row>
    <row r="23" spans="1:9" x14ac:dyDescent="0.25">
      <c r="A23" s="2">
        <f t="shared" si="2"/>
        <v>45003</v>
      </c>
      <c r="B23" t="str">
        <f t="shared" si="0"/>
        <v>Samstag</v>
      </c>
      <c r="C23" t="str">
        <f>_xlfn.IFNA(_xlfn.XLOOKUP(A23,Feiertage!$A$3:$A$20,Feiertage!$B$3:$B$20)," ")</f>
        <v xml:space="preserve"> </v>
      </c>
      <c r="D23" s="5"/>
      <c r="E23" s="6"/>
      <c r="F23" s="6"/>
      <c r="G23" s="8"/>
      <c r="H23" s="8"/>
      <c r="I23" s="17">
        <f t="shared" si="1"/>
        <v>0</v>
      </c>
    </row>
    <row r="24" spans="1:9" x14ac:dyDescent="0.25">
      <c r="A24" s="2">
        <f t="shared" si="2"/>
        <v>45004</v>
      </c>
      <c r="B24" t="str">
        <f t="shared" si="0"/>
        <v>Sonntag</v>
      </c>
      <c r="C24" t="str">
        <f>_xlfn.IFNA(_xlfn.XLOOKUP(A24,Feiertage!$A$3:$A$20,Feiertage!$B$3:$B$20)," ")</f>
        <v xml:space="preserve"> </v>
      </c>
      <c r="D24" s="5"/>
      <c r="E24" s="6"/>
      <c r="F24" s="6"/>
      <c r="G24" s="8"/>
      <c r="H24" s="8"/>
      <c r="I24" s="17">
        <f t="shared" si="1"/>
        <v>0</v>
      </c>
    </row>
    <row r="25" spans="1:9" x14ac:dyDescent="0.25">
      <c r="A25" s="2">
        <f t="shared" si="2"/>
        <v>45005</v>
      </c>
      <c r="B25" t="str">
        <f t="shared" si="0"/>
        <v>Montag</v>
      </c>
      <c r="C25" t="str">
        <f>_xlfn.IFNA(_xlfn.XLOOKUP(A25,Feiertage!$A$3:$A$20,Feiertage!$B$3:$B$20)," ")</f>
        <v xml:space="preserve"> </v>
      </c>
      <c r="D25" s="5"/>
      <c r="E25" s="6"/>
      <c r="F25" s="6"/>
      <c r="G25" s="8"/>
      <c r="H25" s="8"/>
      <c r="I25" s="17">
        <f t="shared" si="1"/>
        <v>0</v>
      </c>
    </row>
    <row r="26" spans="1:9" x14ac:dyDescent="0.25">
      <c r="A26" s="2">
        <f t="shared" si="2"/>
        <v>45006</v>
      </c>
      <c r="B26" t="str">
        <f t="shared" si="0"/>
        <v>Dienstag</v>
      </c>
      <c r="C26" t="str">
        <f>_xlfn.IFNA(_xlfn.XLOOKUP(A26,Feiertage!$A$3:$A$20,Feiertage!$B$3:$B$20)," ")</f>
        <v xml:space="preserve"> </v>
      </c>
      <c r="D26" s="5"/>
      <c r="E26" s="6"/>
      <c r="F26" s="6"/>
      <c r="G26" s="8"/>
      <c r="H26" s="8"/>
      <c r="I26" s="17">
        <f t="shared" si="1"/>
        <v>0</v>
      </c>
    </row>
    <row r="27" spans="1:9" x14ac:dyDescent="0.25">
      <c r="A27" s="2">
        <f t="shared" si="2"/>
        <v>45007</v>
      </c>
      <c r="B27" t="str">
        <f t="shared" si="0"/>
        <v>Mittwoch</v>
      </c>
      <c r="C27" t="str">
        <f>_xlfn.IFNA(_xlfn.XLOOKUP(A27,Feiertage!$A$3:$A$20,Feiertage!$B$3:$B$20)," ")</f>
        <v xml:space="preserve"> </v>
      </c>
      <c r="D27" s="5"/>
      <c r="E27" s="6"/>
      <c r="F27" s="6"/>
      <c r="G27" s="8"/>
      <c r="H27" s="8"/>
      <c r="I27" s="17">
        <f t="shared" si="1"/>
        <v>0</v>
      </c>
    </row>
    <row r="28" spans="1:9" x14ac:dyDescent="0.25">
      <c r="A28" s="2">
        <f t="shared" si="2"/>
        <v>45008</v>
      </c>
      <c r="B28" t="str">
        <f t="shared" si="0"/>
        <v>Donnerstag</v>
      </c>
      <c r="C28" t="str">
        <f>_xlfn.IFNA(_xlfn.XLOOKUP(A28,Feiertage!$A$3:$A$20,Feiertage!$B$3:$B$20)," ")</f>
        <v xml:space="preserve"> </v>
      </c>
      <c r="D28" s="5"/>
      <c r="E28" s="6"/>
      <c r="F28" s="6"/>
      <c r="G28" s="7"/>
      <c r="H28" s="7"/>
      <c r="I28" s="17">
        <f t="shared" si="1"/>
        <v>0</v>
      </c>
    </row>
    <row r="29" spans="1:9" x14ac:dyDescent="0.25">
      <c r="A29" s="2">
        <f t="shared" si="2"/>
        <v>45009</v>
      </c>
      <c r="B29" t="str">
        <f t="shared" si="0"/>
        <v>Freitag</v>
      </c>
      <c r="C29" t="str">
        <f>_xlfn.IFNA(_xlfn.XLOOKUP(A29,Feiertage!$A$3:$A$20,Feiertage!$B$3:$B$20)," ")</f>
        <v xml:space="preserve"> </v>
      </c>
      <c r="D29" s="5"/>
      <c r="E29" s="6"/>
      <c r="F29" s="6"/>
      <c r="G29" s="8"/>
      <c r="H29" s="8"/>
      <c r="I29" s="17">
        <f t="shared" si="1"/>
        <v>0</v>
      </c>
    </row>
    <row r="30" spans="1:9" x14ac:dyDescent="0.25">
      <c r="A30" s="2">
        <f t="shared" si="2"/>
        <v>45010</v>
      </c>
      <c r="B30" t="str">
        <f t="shared" si="0"/>
        <v>Samstag</v>
      </c>
      <c r="C30" t="str">
        <f>_xlfn.IFNA(_xlfn.XLOOKUP(A30,Feiertage!$A$3:$A$20,Feiertage!$B$3:$B$20)," ")</f>
        <v xml:space="preserve"> </v>
      </c>
      <c r="D30" s="5"/>
      <c r="E30" s="6"/>
      <c r="F30" s="6"/>
      <c r="G30" s="8"/>
      <c r="H30" s="8"/>
      <c r="I30" s="17">
        <f t="shared" si="1"/>
        <v>0</v>
      </c>
    </row>
    <row r="31" spans="1:9" x14ac:dyDescent="0.25">
      <c r="A31" s="2">
        <f t="shared" si="2"/>
        <v>45011</v>
      </c>
      <c r="B31" t="str">
        <f t="shared" si="0"/>
        <v>Sonntag</v>
      </c>
      <c r="C31" t="str">
        <f>_xlfn.IFNA(_xlfn.XLOOKUP(A31,Feiertage!$A$3:$A$20,Feiertage!$B$3:$B$20)," ")</f>
        <v xml:space="preserve"> </v>
      </c>
      <c r="D31" s="5"/>
      <c r="E31" s="6"/>
      <c r="F31" s="6"/>
      <c r="G31" s="8"/>
      <c r="H31" s="8"/>
      <c r="I31" s="17">
        <f t="shared" si="1"/>
        <v>0</v>
      </c>
    </row>
    <row r="32" spans="1:9" x14ac:dyDescent="0.25">
      <c r="A32" s="2">
        <f t="shared" si="2"/>
        <v>45012</v>
      </c>
      <c r="B32" t="str">
        <f t="shared" si="0"/>
        <v>Montag</v>
      </c>
      <c r="C32" t="str">
        <f>_xlfn.IFNA(_xlfn.XLOOKUP(A32,Feiertage!$A$3:$A$20,Feiertage!$B$3:$B$20)," ")</f>
        <v xml:space="preserve"> </v>
      </c>
      <c r="D32" s="5"/>
      <c r="E32" s="6"/>
      <c r="F32" s="6"/>
      <c r="G32" s="8"/>
      <c r="H32" s="8"/>
      <c r="I32" s="17">
        <f t="shared" si="1"/>
        <v>0</v>
      </c>
    </row>
    <row r="33" spans="1:9" x14ac:dyDescent="0.25">
      <c r="A33" s="2">
        <f t="shared" si="2"/>
        <v>45013</v>
      </c>
      <c r="B33" t="str">
        <f t="shared" si="0"/>
        <v>Dienstag</v>
      </c>
      <c r="C33" t="str">
        <f>_xlfn.IFNA(_xlfn.XLOOKUP(A33,Feiertage!$A$3:$A$20,Feiertage!$B$3:$B$20)," ")</f>
        <v xml:space="preserve"> </v>
      </c>
      <c r="D33" s="5"/>
      <c r="E33" s="6"/>
      <c r="F33" s="6"/>
      <c r="G33" s="8"/>
      <c r="H33" s="8"/>
      <c r="I33" s="17">
        <f t="shared" si="1"/>
        <v>0</v>
      </c>
    </row>
    <row r="34" spans="1:9" x14ac:dyDescent="0.25">
      <c r="A34" s="2">
        <f t="shared" si="2"/>
        <v>45014</v>
      </c>
      <c r="B34" t="str">
        <f t="shared" si="0"/>
        <v>Mittwoch</v>
      </c>
      <c r="C34" t="str">
        <f>_xlfn.IFNA(_xlfn.XLOOKUP(A34,Feiertage!$A$3:$A$20,Feiertage!$B$3:$B$20)," ")</f>
        <v xml:space="preserve"> </v>
      </c>
      <c r="D34" s="5"/>
      <c r="E34" s="6"/>
      <c r="F34" s="6"/>
      <c r="G34" s="8"/>
      <c r="H34" s="8"/>
      <c r="I34" s="17">
        <f t="shared" si="1"/>
        <v>0</v>
      </c>
    </row>
    <row r="35" spans="1:9" x14ac:dyDescent="0.25">
      <c r="A35" s="2">
        <f t="shared" si="2"/>
        <v>45015</v>
      </c>
      <c r="B35" t="str">
        <f t="shared" si="0"/>
        <v>Donnerstag</v>
      </c>
      <c r="C35" t="str">
        <f>_xlfn.IFNA(_xlfn.XLOOKUP(A35,Feiertage!$A$3:$A$20,Feiertage!$B$3:$B$20)," ")</f>
        <v xml:space="preserve"> </v>
      </c>
      <c r="D35" s="5"/>
      <c r="E35" s="6"/>
      <c r="F35" s="6"/>
      <c r="G35" s="8"/>
      <c r="H35" s="8"/>
      <c r="I35" s="17">
        <f t="shared" si="1"/>
        <v>0</v>
      </c>
    </row>
    <row r="36" spans="1:9" x14ac:dyDescent="0.25">
      <c r="A36" s="2">
        <f t="shared" si="2"/>
        <v>45016</v>
      </c>
      <c r="B36" t="str">
        <f t="shared" si="0"/>
        <v>Freitag</v>
      </c>
      <c r="C36" t="str">
        <f>_xlfn.IFNA(_xlfn.XLOOKUP(A36,Feiertage!$A$3:$A$20,Feiertage!$B$3:$B$20)," ")</f>
        <v xml:space="preserve"> </v>
      </c>
      <c r="D36" s="5"/>
      <c r="E36" s="6"/>
      <c r="F36" s="6"/>
      <c r="G36" s="8"/>
      <c r="H36" s="8"/>
      <c r="I36" s="17">
        <f t="shared" si="1"/>
        <v>0</v>
      </c>
    </row>
    <row r="37" spans="1:9" x14ac:dyDescent="0.25">
      <c r="A37" s="2"/>
    </row>
    <row r="38" spans="1:9" x14ac:dyDescent="0.25">
      <c r="A38" s="2"/>
      <c r="C38" s="18" t="s">
        <v>22</v>
      </c>
      <c r="D38">
        <f>COUNTIF($D$6:$D$36,"A")</f>
        <v>0</v>
      </c>
    </row>
    <row r="39" spans="1:9" x14ac:dyDescent="0.25">
      <c r="A39" s="2"/>
      <c r="C39" s="18" t="s">
        <v>23</v>
      </c>
      <c r="D39">
        <f>COUNTIF($D$6:$D$36,"K")</f>
        <v>0</v>
      </c>
    </row>
    <row r="40" spans="1:9" x14ac:dyDescent="0.25">
      <c r="A40" s="2"/>
      <c r="C40" s="18" t="s">
        <v>24</v>
      </c>
      <c r="D40">
        <f>COUNTIF($D$6:$D$36,"U")</f>
        <v>0</v>
      </c>
    </row>
    <row r="41" spans="1:9" x14ac:dyDescent="0.25">
      <c r="A41" s="2"/>
      <c r="C41" s="18"/>
    </row>
    <row r="42" spans="1:9" x14ac:dyDescent="0.25">
      <c r="A42" s="2"/>
      <c r="C42" s="18" t="s">
        <v>25</v>
      </c>
      <c r="D42" s="19">
        <f>SUM(I6:I36)</f>
        <v>0</v>
      </c>
    </row>
    <row r="43" spans="1:9" x14ac:dyDescent="0.25">
      <c r="C43" s="18" t="s">
        <v>26</v>
      </c>
      <c r="D43" s="15">
        <f>D42-(D38*(Zusammenfassung!B10/Zusammenfassung!B11))</f>
        <v>0</v>
      </c>
    </row>
  </sheetData>
  <sheetProtection sheet="1" objects="1" scenarios="1"/>
  <conditionalFormatting sqref="A6:I36">
    <cfRule type="expression" dxfId="39" priority="2">
      <formula>NOT(IF(OR($C6=" ",$C6="x"),1,0))</formula>
    </cfRule>
    <cfRule type="expression" dxfId="38" priority="4">
      <formula>WEEKDAY($A6,2)&gt;5</formula>
    </cfRule>
  </conditionalFormatting>
  <conditionalFormatting sqref="C6:C36">
    <cfRule type="expression" dxfId="37" priority="1">
      <formula>AND($C6="x",OR($B6="Samstag", $B6="Sonntag"))</formula>
    </cfRule>
    <cfRule type="cellIs" dxfId="36" priority="3" operator="equal">
      <formula>"x"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B4AA-3848-4B70-91AB-E22866596EE6}">
  <dimension ref="A1:I43"/>
  <sheetViews>
    <sheetView workbookViewId="0"/>
  </sheetViews>
  <sheetFormatPr baseColWidth="10" defaultRowHeight="15" x14ac:dyDescent="0.25"/>
  <cols>
    <col min="3" max="3" width="25.28515625" bestFit="1" customWidth="1"/>
    <col min="4" max="4" width="19.85546875" customWidth="1"/>
    <col min="5" max="9" width="14.7109375" customWidth="1"/>
  </cols>
  <sheetData>
    <row r="1" spans="1:9" ht="23.25" x14ac:dyDescent="0.35">
      <c r="A1" s="1" t="s">
        <v>64</v>
      </c>
    </row>
    <row r="3" spans="1:9" x14ac:dyDescent="0.25">
      <c r="A3" t="s">
        <v>12</v>
      </c>
      <c r="B3" s="15">
        <v>4</v>
      </c>
    </row>
    <row r="5" spans="1:9" ht="60" x14ac:dyDescent="0.25">
      <c r="A5" t="s">
        <v>13</v>
      </c>
      <c r="B5" t="s">
        <v>14</v>
      </c>
      <c r="C5" t="s">
        <v>15</v>
      </c>
      <c r="D5" s="16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>
        <f>DATE(Zusammenfassung!$B$3,$B$3,1)</f>
        <v>45017</v>
      </c>
      <c r="B6" t="str">
        <f>TEXT(A6,"TTTT")</f>
        <v>Samstag</v>
      </c>
      <c r="C6" t="str">
        <f>_xlfn.IFNA(_xlfn.XLOOKUP(A6,Feiertage!$A$3:$A$20,Feiertage!$B$3:$B$20)," ")</f>
        <v xml:space="preserve"> </v>
      </c>
      <c r="D6" s="5"/>
      <c r="E6" s="6"/>
      <c r="F6" s="6"/>
      <c r="G6" s="7"/>
      <c r="H6" s="7"/>
      <c r="I6" s="17">
        <f>(F6-E6-(H6-G6))*24</f>
        <v>0</v>
      </c>
    </row>
    <row r="7" spans="1:9" x14ac:dyDescent="0.25">
      <c r="A7" s="2">
        <f>A6+1</f>
        <v>45018</v>
      </c>
      <c r="B7" t="str">
        <f t="shared" ref="B7:B36" si="0">TEXT(A7,"TTTT")</f>
        <v>Sonntag</v>
      </c>
      <c r="C7" t="str">
        <f>_xlfn.IFNA(_xlfn.XLOOKUP(A7,Feiertage!$A$3:$A$20,Feiertage!$B$3:$B$20)," ")</f>
        <v xml:space="preserve"> </v>
      </c>
      <c r="D7" s="5"/>
      <c r="E7" s="6"/>
      <c r="F7" s="6"/>
      <c r="G7" s="8"/>
      <c r="H7" s="8"/>
      <c r="I7" s="17">
        <f t="shared" ref="I7:I36" si="1">(F7-E7-(H7-G7))*24</f>
        <v>0</v>
      </c>
    </row>
    <row r="8" spans="1:9" x14ac:dyDescent="0.25">
      <c r="A8" s="2">
        <f t="shared" ref="A8:A36" si="2">A7+1</f>
        <v>45019</v>
      </c>
      <c r="B8" t="str">
        <f t="shared" si="0"/>
        <v>Montag</v>
      </c>
      <c r="C8" t="str">
        <f>_xlfn.IFNA(_xlfn.XLOOKUP(A8,Feiertage!$A$3:$A$20,Feiertage!$B$3:$B$20)," ")</f>
        <v xml:space="preserve"> </v>
      </c>
      <c r="D8" s="5"/>
      <c r="E8" s="6"/>
      <c r="F8" s="6"/>
      <c r="G8" s="8"/>
      <c r="H8" s="8"/>
      <c r="I8" s="17">
        <f t="shared" si="1"/>
        <v>0</v>
      </c>
    </row>
    <row r="9" spans="1:9" x14ac:dyDescent="0.25">
      <c r="A9" s="2">
        <f t="shared" si="2"/>
        <v>45020</v>
      </c>
      <c r="B9" t="str">
        <f t="shared" si="0"/>
        <v>Dienstag</v>
      </c>
      <c r="C9" t="str">
        <f>_xlfn.IFNA(_xlfn.XLOOKUP(A9,Feiertage!$A$3:$A$20,Feiertage!$B$3:$B$20)," ")</f>
        <v xml:space="preserve"> </v>
      </c>
      <c r="D9" s="5"/>
      <c r="E9" s="6"/>
      <c r="F9" s="6"/>
      <c r="G9" s="8"/>
      <c r="H9" s="8"/>
      <c r="I9" s="17">
        <f t="shared" si="1"/>
        <v>0</v>
      </c>
    </row>
    <row r="10" spans="1:9" x14ac:dyDescent="0.25">
      <c r="A10" s="2">
        <f t="shared" si="2"/>
        <v>45021</v>
      </c>
      <c r="B10" t="str">
        <f t="shared" si="0"/>
        <v>Mittwoch</v>
      </c>
      <c r="C10" t="str">
        <f>_xlfn.IFNA(_xlfn.XLOOKUP(A10,Feiertage!$A$3:$A$20,Feiertage!$B$3:$B$20)," ")</f>
        <v xml:space="preserve"> </v>
      </c>
      <c r="D10" s="5"/>
      <c r="E10" s="6"/>
      <c r="F10" s="6"/>
      <c r="G10" s="8"/>
      <c r="H10" s="8"/>
      <c r="I10" s="17">
        <f t="shared" si="1"/>
        <v>0</v>
      </c>
    </row>
    <row r="11" spans="1:9" x14ac:dyDescent="0.25">
      <c r="A11" s="2">
        <f t="shared" si="2"/>
        <v>45022</v>
      </c>
      <c r="B11" t="str">
        <f t="shared" si="0"/>
        <v>Donnerstag</v>
      </c>
      <c r="C11" t="str">
        <f>_xlfn.IFNA(_xlfn.XLOOKUP(A11,Feiertage!$A$3:$A$20,Feiertage!$B$3:$B$20)," ")</f>
        <v xml:space="preserve"> </v>
      </c>
      <c r="D11" s="5"/>
      <c r="E11" s="6"/>
      <c r="F11" s="6"/>
      <c r="G11" s="8"/>
      <c r="H11" s="8"/>
      <c r="I11" s="17">
        <f t="shared" si="1"/>
        <v>0</v>
      </c>
    </row>
    <row r="12" spans="1:9" x14ac:dyDescent="0.25">
      <c r="A12" s="2">
        <f t="shared" si="2"/>
        <v>45023</v>
      </c>
      <c r="B12" t="str">
        <f t="shared" si="0"/>
        <v>Freitag</v>
      </c>
      <c r="C12" t="str">
        <f>_xlfn.IFNA(_xlfn.XLOOKUP(A12,Feiertage!$A$3:$A$20,Feiertage!$B$3:$B$20)," ")</f>
        <v>Karfreitag</v>
      </c>
      <c r="D12" s="5"/>
      <c r="E12" s="6"/>
      <c r="F12" s="6"/>
      <c r="G12" s="8"/>
      <c r="H12" s="8"/>
      <c r="I12" s="17">
        <f t="shared" si="1"/>
        <v>0</v>
      </c>
    </row>
    <row r="13" spans="1:9" x14ac:dyDescent="0.25">
      <c r="A13" s="2">
        <f t="shared" si="2"/>
        <v>45024</v>
      </c>
      <c r="B13" t="str">
        <f t="shared" si="0"/>
        <v>Samstag</v>
      </c>
      <c r="C13" t="str">
        <f>_xlfn.IFNA(_xlfn.XLOOKUP(A13,Feiertage!$A$3:$A$20,Feiertage!$B$3:$B$20)," ")</f>
        <v xml:space="preserve"> </v>
      </c>
      <c r="D13" s="5"/>
      <c r="E13" s="6"/>
      <c r="F13" s="6"/>
      <c r="G13" s="8"/>
      <c r="H13" s="8"/>
      <c r="I13" s="17">
        <f t="shared" si="1"/>
        <v>0</v>
      </c>
    </row>
    <row r="14" spans="1:9" x14ac:dyDescent="0.25">
      <c r="A14" s="2">
        <f t="shared" si="2"/>
        <v>45025</v>
      </c>
      <c r="B14" t="str">
        <f t="shared" si="0"/>
        <v>Sonntag</v>
      </c>
      <c r="C14" t="str">
        <f>_xlfn.IFNA(_xlfn.XLOOKUP(A14,Feiertage!$A$3:$A$20,Feiertage!$B$3:$B$20)," ")</f>
        <v>x</v>
      </c>
      <c r="D14" s="5"/>
      <c r="E14" s="6"/>
      <c r="F14" s="6"/>
      <c r="G14" s="8"/>
      <c r="H14" s="8"/>
      <c r="I14" s="17">
        <f t="shared" si="1"/>
        <v>0</v>
      </c>
    </row>
    <row r="15" spans="1:9" x14ac:dyDescent="0.25">
      <c r="A15" s="2">
        <f t="shared" si="2"/>
        <v>45026</v>
      </c>
      <c r="B15" t="str">
        <f t="shared" si="0"/>
        <v>Montag</v>
      </c>
      <c r="C15" t="str">
        <f>_xlfn.IFNA(_xlfn.XLOOKUP(A15,Feiertage!$A$3:$A$20,Feiertage!$B$3:$B$20)," ")</f>
        <v>Ostermontag</v>
      </c>
      <c r="D15" s="5"/>
      <c r="E15" s="6"/>
      <c r="F15" s="6"/>
      <c r="G15" s="8"/>
      <c r="H15" s="8"/>
      <c r="I15" s="17">
        <f t="shared" si="1"/>
        <v>0</v>
      </c>
    </row>
    <row r="16" spans="1:9" x14ac:dyDescent="0.25">
      <c r="A16" s="2">
        <f t="shared" si="2"/>
        <v>45027</v>
      </c>
      <c r="B16" t="str">
        <f t="shared" si="0"/>
        <v>Dienstag</v>
      </c>
      <c r="C16" t="str">
        <f>_xlfn.IFNA(_xlfn.XLOOKUP(A16,Feiertage!$A$3:$A$20,Feiertage!$B$3:$B$20)," ")</f>
        <v xml:space="preserve"> </v>
      </c>
      <c r="D16" s="5"/>
      <c r="E16" s="6"/>
      <c r="F16" s="6"/>
      <c r="G16" s="8"/>
      <c r="H16" s="8"/>
      <c r="I16" s="17">
        <f t="shared" si="1"/>
        <v>0</v>
      </c>
    </row>
    <row r="17" spans="1:9" x14ac:dyDescent="0.25">
      <c r="A17" s="2">
        <f t="shared" si="2"/>
        <v>45028</v>
      </c>
      <c r="B17" t="str">
        <f t="shared" si="0"/>
        <v>Mittwoch</v>
      </c>
      <c r="C17" t="str">
        <f>_xlfn.IFNA(_xlfn.XLOOKUP(A17,Feiertage!$A$3:$A$20,Feiertage!$B$3:$B$20)," ")</f>
        <v xml:space="preserve"> </v>
      </c>
      <c r="D17" s="5"/>
      <c r="E17" s="6"/>
      <c r="F17" s="6"/>
      <c r="G17" s="8"/>
      <c r="H17" s="8"/>
      <c r="I17" s="17">
        <f t="shared" si="1"/>
        <v>0</v>
      </c>
    </row>
    <row r="18" spans="1:9" x14ac:dyDescent="0.25">
      <c r="A18" s="2">
        <f t="shared" si="2"/>
        <v>45029</v>
      </c>
      <c r="B18" t="str">
        <f t="shared" si="0"/>
        <v>Donnerstag</v>
      </c>
      <c r="C18" t="str">
        <f>_xlfn.IFNA(_xlfn.XLOOKUP(A18,Feiertage!$A$3:$A$20,Feiertage!$B$3:$B$20)," ")</f>
        <v xml:space="preserve"> </v>
      </c>
      <c r="D18" s="5"/>
      <c r="E18" s="6"/>
      <c r="F18" s="6"/>
      <c r="G18" s="8"/>
      <c r="H18" s="8"/>
      <c r="I18" s="17">
        <f t="shared" si="1"/>
        <v>0</v>
      </c>
    </row>
    <row r="19" spans="1:9" x14ac:dyDescent="0.25">
      <c r="A19" s="2">
        <f t="shared" si="2"/>
        <v>45030</v>
      </c>
      <c r="B19" t="str">
        <f t="shared" si="0"/>
        <v>Freitag</v>
      </c>
      <c r="C19" t="str">
        <f>_xlfn.IFNA(_xlfn.XLOOKUP(A19,Feiertage!$A$3:$A$20,Feiertage!$B$3:$B$20)," ")</f>
        <v xml:space="preserve"> </v>
      </c>
      <c r="D19" s="5"/>
      <c r="E19" s="6"/>
      <c r="F19" s="6"/>
      <c r="G19" s="8"/>
      <c r="H19" s="8"/>
      <c r="I19" s="17">
        <f t="shared" si="1"/>
        <v>0</v>
      </c>
    </row>
    <row r="20" spans="1:9" x14ac:dyDescent="0.25">
      <c r="A20" s="2">
        <f t="shared" si="2"/>
        <v>45031</v>
      </c>
      <c r="B20" t="str">
        <f t="shared" si="0"/>
        <v>Samstag</v>
      </c>
      <c r="C20" t="str">
        <f>_xlfn.IFNA(_xlfn.XLOOKUP(A20,Feiertage!$A$3:$A$20,Feiertage!$B$3:$B$20)," ")</f>
        <v xml:space="preserve"> </v>
      </c>
      <c r="D20" s="5"/>
      <c r="E20" s="6"/>
      <c r="F20" s="6"/>
      <c r="G20" s="8"/>
      <c r="H20" s="8"/>
      <c r="I20" s="17">
        <f t="shared" si="1"/>
        <v>0</v>
      </c>
    </row>
    <row r="21" spans="1:9" x14ac:dyDescent="0.25">
      <c r="A21" s="2">
        <f t="shared" si="2"/>
        <v>45032</v>
      </c>
      <c r="B21" t="str">
        <f t="shared" si="0"/>
        <v>Sonntag</v>
      </c>
      <c r="C21" t="str">
        <f>_xlfn.IFNA(_xlfn.XLOOKUP(A21,Feiertage!$A$3:$A$20,Feiertage!$B$3:$B$20)," ")</f>
        <v xml:space="preserve"> </v>
      </c>
      <c r="D21" s="5"/>
      <c r="E21" s="6"/>
      <c r="F21" s="6"/>
      <c r="G21" s="8"/>
      <c r="H21" s="8"/>
      <c r="I21" s="17">
        <f t="shared" si="1"/>
        <v>0</v>
      </c>
    </row>
    <row r="22" spans="1:9" x14ac:dyDescent="0.25">
      <c r="A22" s="2">
        <f t="shared" si="2"/>
        <v>45033</v>
      </c>
      <c r="B22" t="str">
        <f t="shared" si="0"/>
        <v>Montag</v>
      </c>
      <c r="C22" t="str">
        <f>_xlfn.IFNA(_xlfn.XLOOKUP(A22,Feiertage!$A$3:$A$20,Feiertage!$B$3:$B$20)," ")</f>
        <v xml:space="preserve"> </v>
      </c>
      <c r="D22" s="5"/>
      <c r="E22" s="6"/>
      <c r="F22" s="6"/>
      <c r="G22" s="8"/>
      <c r="H22" s="8"/>
      <c r="I22" s="17">
        <f t="shared" si="1"/>
        <v>0</v>
      </c>
    </row>
    <row r="23" spans="1:9" x14ac:dyDescent="0.25">
      <c r="A23" s="2">
        <f t="shared" si="2"/>
        <v>45034</v>
      </c>
      <c r="B23" t="str">
        <f t="shared" si="0"/>
        <v>Dienstag</v>
      </c>
      <c r="C23" t="str">
        <f>_xlfn.IFNA(_xlfn.XLOOKUP(A23,Feiertage!$A$3:$A$20,Feiertage!$B$3:$B$20)," ")</f>
        <v xml:space="preserve"> </v>
      </c>
      <c r="D23" s="5"/>
      <c r="E23" s="6"/>
      <c r="F23" s="6"/>
      <c r="G23" s="8"/>
      <c r="H23" s="8"/>
      <c r="I23" s="17">
        <f t="shared" si="1"/>
        <v>0</v>
      </c>
    </row>
    <row r="24" spans="1:9" x14ac:dyDescent="0.25">
      <c r="A24" s="2">
        <f t="shared" si="2"/>
        <v>45035</v>
      </c>
      <c r="B24" t="str">
        <f t="shared" si="0"/>
        <v>Mittwoch</v>
      </c>
      <c r="C24" t="str">
        <f>_xlfn.IFNA(_xlfn.XLOOKUP(A24,Feiertage!$A$3:$A$20,Feiertage!$B$3:$B$20)," ")</f>
        <v xml:space="preserve"> </v>
      </c>
      <c r="D24" s="5"/>
      <c r="E24" s="6"/>
      <c r="F24" s="6"/>
      <c r="G24" s="8"/>
      <c r="H24" s="8"/>
      <c r="I24" s="17">
        <f t="shared" si="1"/>
        <v>0</v>
      </c>
    </row>
    <row r="25" spans="1:9" x14ac:dyDescent="0.25">
      <c r="A25" s="2">
        <f t="shared" si="2"/>
        <v>45036</v>
      </c>
      <c r="B25" t="str">
        <f t="shared" si="0"/>
        <v>Donnerstag</v>
      </c>
      <c r="C25" t="str">
        <f>_xlfn.IFNA(_xlfn.XLOOKUP(A25,Feiertage!$A$3:$A$20,Feiertage!$B$3:$B$20)," ")</f>
        <v xml:space="preserve"> </v>
      </c>
      <c r="D25" s="5"/>
      <c r="E25" s="6"/>
      <c r="F25" s="6"/>
      <c r="G25" s="8"/>
      <c r="H25" s="8"/>
      <c r="I25" s="17">
        <f t="shared" si="1"/>
        <v>0</v>
      </c>
    </row>
    <row r="26" spans="1:9" x14ac:dyDescent="0.25">
      <c r="A26" s="2">
        <f t="shared" si="2"/>
        <v>45037</v>
      </c>
      <c r="B26" t="str">
        <f t="shared" si="0"/>
        <v>Freitag</v>
      </c>
      <c r="C26" t="str">
        <f>_xlfn.IFNA(_xlfn.XLOOKUP(A26,Feiertage!$A$3:$A$20,Feiertage!$B$3:$B$20)," ")</f>
        <v xml:space="preserve"> </v>
      </c>
      <c r="D26" s="5"/>
      <c r="E26" s="6"/>
      <c r="F26" s="6"/>
      <c r="G26" s="8"/>
      <c r="H26" s="8"/>
      <c r="I26" s="17">
        <f t="shared" si="1"/>
        <v>0</v>
      </c>
    </row>
    <row r="27" spans="1:9" x14ac:dyDescent="0.25">
      <c r="A27" s="2">
        <f t="shared" si="2"/>
        <v>45038</v>
      </c>
      <c r="B27" t="str">
        <f t="shared" si="0"/>
        <v>Samstag</v>
      </c>
      <c r="C27" t="str">
        <f>_xlfn.IFNA(_xlfn.XLOOKUP(A27,Feiertage!$A$3:$A$20,Feiertage!$B$3:$B$20)," ")</f>
        <v xml:space="preserve"> </v>
      </c>
      <c r="D27" s="5"/>
      <c r="E27" s="6"/>
      <c r="F27" s="6"/>
      <c r="G27" s="8"/>
      <c r="H27" s="8"/>
      <c r="I27" s="17">
        <f t="shared" si="1"/>
        <v>0</v>
      </c>
    </row>
    <row r="28" spans="1:9" x14ac:dyDescent="0.25">
      <c r="A28" s="2">
        <f t="shared" si="2"/>
        <v>45039</v>
      </c>
      <c r="B28" t="str">
        <f t="shared" si="0"/>
        <v>Sonntag</v>
      </c>
      <c r="C28" t="str">
        <f>_xlfn.IFNA(_xlfn.XLOOKUP(A28,Feiertage!$A$3:$A$20,Feiertage!$B$3:$B$20)," ")</f>
        <v xml:space="preserve"> </v>
      </c>
      <c r="D28" s="5"/>
      <c r="E28" s="6"/>
      <c r="F28" s="6"/>
      <c r="G28" s="7"/>
      <c r="H28" s="7"/>
      <c r="I28" s="17">
        <f t="shared" si="1"/>
        <v>0</v>
      </c>
    </row>
    <row r="29" spans="1:9" x14ac:dyDescent="0.25">
      <c r="A29" s="2">
        <f t="shared" si="2"/>
        <v>45040</v>
      </c>
      <c r="B29" t="str">
        <f t="shared" si="0"/>
        <v>Montag</v>
      </c>
      <c r="C29" t="str">
        <f>_xlfn.IFNA(_xlfn.XLOOKUP(A29,Feiertage!$A$3:$A$20,Feiertage!$B$3:$B$20)," ")</f>
        <v xml:space="preserve"> </v>
      </c>
      <c r="D29" s="5"/>
      <c r="E29" s="6"/>
      <c r="F29" s="6"/>
      <c r="G29" s="8"/>
      <c r="H29" s="8"/>
      <c r="I29" s="17">
        <f t="shared" si="1"/>
        <v>0</v>
      </c>
    </row>
    <row r="30" spans="1:9" x14ac:dyDescent="0.25">
      <c r="A30" s="2">
        <f t="shared" si="2"/>
        <v>45041</v>
      </c>
      <c r="B30" t="str">
        <f t="shared" si="0"/>
        <v>Dienstag</v>
      </c>
      <c r="C30" t="str">
        <f>_xlfn.IFNA(_xlfn.XLOOKUP(A30,Feiertage!$A$3:$A$20,Feiertage!$B$3:$B$20)," ")</f>
        <v xml:space="preserve"> </v>
      </c>
      <c r="D30" s="5"/>
      <c r="E30" s="6"/>
      <c r="F30" s="6"/>
      <c r="G30" s="8"/>
      <c r="H30" s="8"/>
      <c r="I30" s="17">
        <f t="shared" si="1"/>
        <v>0</v>
      </c>
    </row>
    <row r="31" spans="1:9" x14ac:dyDescent="0.25">
      <c r="A31" s="2">
        <f t="shared" si="2"/>
        <v>45042</v>
      </c>
      <c r="B31" t="str">
        <f t="shared" si="0"/>
        <v>Mittwoch</v>
      </c>
      <c r="C31" t="str">
        <f>_xlfn.IFNA(_xlfn.XLOOKUP(A31,Feiertage!$A$3:$A$20,Feiertage!$B$3:$B$20)," ")</f>
        <v xml:space="preserve"> </v>
      </c>
      <c r="D31" s="5"/>
      <c r="E31" s="6"/>
      <c r="F31" s="6"/>
      <c r="G31" s="8"/>
      <c r="H31" s="8"/>
      <c r="I31" s="17">
        <f t="shared" si="1"/>
        <v>0</v>
      </c>
    </row>
    <row r="32" spans="1:9" x14ac:dyDescent="0.25">
      <c r="A32" s="2">
        <f t="shared" si="2"/>
        <v>45043</v>
      </c>
      <c r="B32" t="str">
        <f t="shared" si="0"/>
        <v>Donnerstag</v>
      </c>
      <c r="C32" t="str">
        <f>_xlfn.IFNA(_xlfn.XLOOKUP(A32,Feiertage!$A$3:$A$20,Feiertage!$B$3:$B$20)," ")</f>
        <v xml:space="preserve"> </v>
      </c>
      <c r="D32" s="5"/>
      <c r="E32" s="6"/>
      <c r="F32" s="6"/>
      <c r="G32" s="8"/>
      <c r="H32" s="8"/>
      <c r="I32" s="17">
        <f t="shared" si="1"/>
        <v>0</v>
      </c>
    </row>
    <row r="33" spans="1:9" x14ac:dyDescent="0.25">
      <c r="A33" s="2">
        <f t="shared" si="2"/>
        <v>45044</v>
      </c>
      <c r="B33" t="str">
        <f t="shared" si="0"/>
        <v>Freitag</v>
      </c>
      <c r="C33" t="str">
        <f>_xlfn.IFNA(_xlfn.XLOOKUP(A33,Feiertage!$A$3:$A$20,Feiertage!$B$3:$B$20)," ")</f>
        <v xml:space="preserve"> </v>
      </c>
      <c r="D33" s="5"/>
      <c r="E33" s="6"/>
      <c r="F33" s="6"/>
      <c r="G33" s="8"/>
      <c r="H33" s="8"/>
      <c r="I33" s="17">
        <f t="shared" si="1"/>
        <v>0</v>
      </c>
    </row>
    <row r="34" spans="1:9" x14ac:dyDescent="0.25">
      <c r="A34" s="2">
        <f t="shared" si="2"/>
        <v>45045</v>
      </c>
      <c r="B34" t="str">
        <f t="shared" si="0"/>
        <v>Samstag</v>
      </c>
      <c r="C34" t="str">
        <f>_xlfn.IFNA(_xlfn.XLOOKUP(A34,Feiertage!$A$3:$A$20,Feiertage!$B$3:$B$20)," ")</f>
        <v xml:space="preserve"> </v>
      </c>
      <c r="D34" s="5"/>
      <c r="E34" s="6"/>
      <c r="F34" s="6"/>
      <c r="G34" s="8"/>
      <c r="H34" s="8"/>
      <c r="I34" s="17">
        <f t="shared" si="1"/>
        <v>0</v>
      </c>
    </row>
    <row r="35" spans="1:9" x14ac:dyDescent="0.25">
      <c r="A35" s="2">
        <f t="shared" si="2"/>
        <v>45046</v>
      </c>
      <c r="B35" t="str">
        <f t="shared" si="0"/>
        <v>Sonntag</v>
      </c>
      <c r="C35" t="str">
        <f>_xlfn.IFNA(_xlfn.XLOOKUP(A35,Feiertage!$A$3:$A$20,Feiertage!$B$3:$B$20)," ")</f>
        <v xml:space="preserve"> </v>
      </c>
      <c r="D35" s="5"/>
      <c r="E35" s="6"/>
      <c r="F35" s="6"/>
      <c r="G35" s="8"/>
      <c r="H35" s="8"/>
      <c r="I35" s="17">
        <f t="shared" si="1"/>
        <v>0</v>
      </c>
    </row>
    <row r="36" spans="1:9" hidden="1" x14ac:dyDescent="0.25">
      <c r="A36" s="2">
        <f t="shared" si="2"/>
        <v>45047</v>
      </c>
      <c r="B36" t="str">
        <f t="shared" si="0"/>
        <v>Montag</v>
      </c>
      <c r="C36" t="str">
        <f>_xlfn.IFNA(_xlfn.XLOOKUP(A36,Feiertage!$A$3:$A$20,Feiertage!$B$3:$B$20)," ")</f>
        <v>Erster Mai</v>
      </c>
      <c r="E36" s="14"/>
      <c r="F36" s="14"/>
      <c r="G36" s="3"/>
      <c r="H36" s="3"/>
      <c r="I36" s="17">
        <f t="shared" si="1"/>
        <v>0</v>
      </c>
    </row>
    <row r="37" spans="1:9" x14ac:dyDescent="0.25">
      <c r="A37" s="2"/>
    </row>
    <row r="38" spans="1:9" x14ac:dyDescent="0.25">
      <c r="A38" s="2"/>
      <c r="C38" s="18" t="s">
        <v>22</v>
      </c>
      <c r="D38">
        <f>COUNTIF($D$6:$D$36,"A")</f>
        <v>0</v>
      </c>
    </row>
    <row r="39" spans="1:9" x14ac:dyDescent="0.25">
      <c r="A39" s="2"/>
      <c r="C39" s="18" t="s">
        <v>23</v>
      </c>
      <c r="D39">
        <f>COUNTIF($D$6:$D$36,"K")</f>
        <v>0</v>
      </c>
    </row>
    <row r="40" spans="1:9" x14ac:dyDescent="0.25">
      <c r="A40" s="2"/>
      <c r="C40" s="18" t="s">
        <v>24</v>
      </c>
      <c r="D40">
        <f>COUNTIF($D$6:$D$36,"U")</f>
        <v>0</v>
      </c>
    </row>
    <row r="41" spans="1:9" x14ac:dyDescent="0.25">
      <c r="A41" s="2"/>
      <c r="C41" s="18"/>
    </row>
    <row r="42" spans="1:9" x14ac:dyDescent="0.25">
      <c r="A42" s="2"/>
      <c r="C42" s="18" t="s">
        <v>25</v>
      </c>
      <c r="D42" s="19">
        <f>SUM(I6:I36)</f>
        <v>0</v>
      </c>
    </row>
    <row r="43" spans="1:9" x14ac:dyDescent="0.25">
      <c r="C43" s="18" t="s">
        <v>26</v>
      </c>
      <c r="D43" s="15">
        <f>D42-(D38*(Zusammenfassung!B10/Zusammenfassung!B11))</f>
        <v>0</v>
      </c>
    </row>
  </sheetData>
  <conditionalFormatting sqref="A6:I36">
    <cfRule type="expression" dxfId="35" priority="2">
      <formula>NOT(IF(OR($C6=" ",$C6="x"),1,0))</formula>
    </cfRule>
    <cfRule type="expression" dxfId="34" priority="4">
      <formula>WEEKDAY($A6,2)&gt;5</formula>
    </cfRule>
  </conditionalFormatting>
  <conditionalFormatting sqref="C6:C36">
    <cfRule type="expression" dxfId="33" priority="1">
      <formula>AND($C6="x",OR($B6="Samstag", $B6="Sonntag"))</formula>
    </cfRule>
    <cfRule type="cellIs" dxfId="32" priority="3" operator="equal">
      <formula>"x"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8BE0-CC81-4876-B59B-6D8A0E3CE651}">
  <dimension ref="A1:I43"/>
  <sheetViews>
    <sheetView workbookViewId="0"/>
  </sheetViews>
  <sheetFormatPr baseColWidth="10" defaultRowHeight="15" x14ac:dyDescent="0.25"/>
  <cols>
    <col min="3" max="3" width="25.28515625" bestFit="1" customWidth="1"/>
    <col min="4" max="4" width="19.85546875" customWidth="1"/>
    <col min="5" max="9" width="14.7109375" customWidth="1"/>
  </cols>
  <sheetData>
    <row r="1" spans="1:9" ht="23.25" x14ac:dyDescent="0.35">
      <c r="A1" s="1" t="s">
        <v>65</v>
      </c>
    </row>
    <row r="3" spans="1:9" x14ac:dyDescent="0.25">
      <c r="A3" t="s">
        <v>12</v>
      </c>
      <c r="B3" s="15">
        <v>5</v>
      </c>
    </row>
    <row r="5" spans="1:9" ht="60" x14ac:dyDescent="0.25">
      <c r="A5" t="s">
        <v>13</v>
      </c>
      <c r="B5" t="s">
        <v>14</v>
      </c>
      <c r="C5" t="s">
        <v>15</v>
      </c>
      <c r="D5" s="16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>
        <f>DATE(Zusammenfassung!$B$3,$B$3,1)</f>
        <v>45047</v>
      </c>
      <c r="B6" t="str">
        <f>TEXT(A6,"TTTT")</f>
        <v>Montag</v>
      </c>
      <c r="C6" t="str">
        <f>_xlfn.IFNA(_xlfn.XLOOKUP(A6,Feiertage!$A$3:$A$20,Feiertage!$B$3:$B$20)," ")</f>
        <v>Erster Mai</v>
      </c>
      <c r="D6" s="5"/>
      <c r="E6" s="6"/>
      <c r="F6" s="6"/>
      <c r="G6" s="7"/>
      <c r="H6" s="7"/>
      <c r="I6" s="17">
        <f>(F6-E6-(H6-G6))*24</f>
        <v>0</v>
      </c>
    </row>
    <row r="7" spans="1:9" x14ac:dyDescent="0.25">
      <c r="A7" s="2">
        <f>A6+1</f>
        <v>45048</v>
      </c>
      <c r="B7" t="str">
        <f t="shared" ref="B7:B36" si="0">TEXT(A7,"TTTT")</f>
        <v>Dienstag</v>
      </c>
      <c r="C7" t="str">
        <f>_xlfn.IFNA(_xlfn.XLOOKUP(A7,Feiertage!$A$3:$A$20,Feiertage!$B$3:$B$20)," ")</f>
        <v xml:space="preserve"> </v>
      </c>
      <c r="D7" s="5"/>
      <c r="E7" s="6"/>
      <c r="F7" s="6"/>
      <c r="G7" s="8"/>
      <c r="H7" s="8"/>
      <c r="I7" s="17">
        <f t="shared" ref="I7:I36" si="1">(F7-E7-(H7-G7))*24</f>
        <v>0</v>
      </c>
    </row>
    <row r="8" spans="1:9" x14ac:dyDescent="0.25">
      <c r="A8" s="2">
        <f t="shared" ref="A8:A36" si="2">A7+1</f>
        <v>45049</v>
      </c>
      <c r="B8" t="str">
        <f t="shared" si="0"/>
        <v>Mittwoch</v>
      </c>
      <c r="C8" t="str">
        <f>_xlfn.IFNA(_xlfn.XLOOKUP(A8,Feiertage!$A$3:$A$20,Feiertage!$B$3:$B$20)," ")</f>
        <v xml:space="preserve"> </v>
      </c>
      <c r="D8" s="5"/>
      <c r="E8" s="6"/>
      <c r="F8" s="6"/>
      <c r="G8" s="8"/>
      <c r="H8" s="8"/>
      <c r="I8" s="17">
        <f t="shared" si="1"/>
        <v>0</v>
      </c>
    </row>
    <row r="9" spans="1:9" x14ac:dyDescent="0.25">
      <c r="A9" s="2">
        <f t="shared" si="2"/>
        <v>45050</v>
      </c>
      <c r="B9" t="str">
        <f t="shared" si="0"/>
        <v>Donnerstag</v>
      </c>
      <c r="C9" t="str">
        <f>_xlfn.IFNA(_xlfn.XLOOKUP(A9,Feiertage!$A$3:$A$20,Feiertage!$B$3:$B$20)," ")</f>
        <v xml:space="preserve"> </v>
      </c>
      <c r="D9" s="5"/>
      <c r="E9" s="6"/>
      <c r="F9" s="6"/>
      <c r="G9" s="8"/>
      <c r="H9" s="8"/>
      <c r="I9" s="17">
        <f t="shared" si="1"/>
        <v>0</v>
      </c>
    </row>
    <row r="10" spans="1:9" x14ac:dyDescent="0.25">
      <c r="A10" s="2">
        <f t="shared" si="2"/>
        <v>45051</v>
      </c>
      <c r="B10" t="str">
        <f t="shared" si="0"/>
        <v>Freitag</v>
      </c>
      <c r="C10" t="str">
        <f>_xlfn.IFNA(_xlfn.XLOOKUP(A10,Feiertage!$A$3:$A$20,Feiertage!$B$3:$B$20)," ")</f>
        <v xml:space="preserve"> </v>
      </c>
      <c r="D10" s="5"/>
      <c r="E10" s="6"/>
      <c r="F10" s="6"/>
      <c r="G10" s="8"/>
      <c r="H10" s="8"/>
      <c r="I10" s="17">
        <f t="shared" si="1"/>
        <v>0</v>
      </c>
    </row>
    <row r="11" spans="1:9" x14ac:dyDescent="0.25">
      <c r="A11" s="2">
        <f t="shared" si="2"/>
        <v>45052</v>
      </c>
      <c r="B11" t="str">
        <f t="shared" si="0"/>
        <v>Samstag</v>
      </c>
      <c r="C11" t="str">
        <f>_xlfn.IFNA(_xlfn.XLOOKUP(A11,Feiertage!$A$3:$A$20,Feiertage!$B$3:$B$20)," ")</f>
        <v xml:space="preserve"> </v>
      </c>
      <c r="D11" s="5"/>
      <c r="E11" s="6"/>
      <c r="F11" s="6"/>
      <c r="G11" s="8"/>
      <c r="H11" s="8"/>
      <c r="I11" s="17">
        <f t="shared" si="1"/>
        <v>0</v>
      </c>
    </row>
    <row r="12" spans="1:9" x14ac:dyDescent="0.25">
      <c r="A12" s="2">
        <f t="shared" si="2"/>
        <v>45053</v>
      </c>
      <c r="B12" t="str">
        <f t="shared" si="0"/>
        <v>Sonntag</v>
      </c>
      <c r="C12" t="str">
        <f>_xlfn.IFNA(_xlfn.XLOOKUP(A12,Feiertage!$A$3:$A$20,Feiertage!$B$3:$B$20)," ")</f>
        <v xml:space="preserve"> </v>
      </c>
      <c r="D12" s="5"/>
      <c r="E12" s="6"/>
      <c r="F12" s="6"/>
      <c r="G12" s="8"/>
      <c r="H12" s="8"/>
      <c r="I12" s="17">
        <f t="shared" si="1"/>
        <v>0</v>
      </c>
    </row>
    <row r="13" spans="1:9" x14ac:dyDescent="0.25">
      <c r="A13" s="2">
        <f t="shared" si="2"/>
        <v>45054</v>
      </c>
      <c r="B13" t="str">
        <f t="shared" si="0"/>
        <v>Montag</v>
      </c>
      <c r="C13" t="str">
        <f>_xlfn.IFNA(_xlfn.XLOOKUP(A13,Feiertage!$A$3:$A$20,Feiertage!$B$3:$B$20)," ")</f>
        <v xml:space="preserve"> </v>
      </c>
      <c r="D13" s="5"/>
      <c r="E13" s="6"/>
      <c r="F13" s="6"/>
      <c r="G13" s="8"/>
      <c r="H13" s="8"/>
      <c r="I13" s="17">
        <f t="shared" si="1"/>
        <v>0</v>
      </c>
    </row>
    <row r="14" spans="1:9" x14ac:dyDescent="0.25">
      <c r="A14" s="2">
        <f t="shared" si="2"/>
        <v>45055</v>
      </c>
      <c r="B14" t="str">
        <f t="shared" si="0"/>
        <v>Dienstag</v>
      </c>
      <c r="C14" t="str">
        <f>_xlfn.IFNA(_xlfn.XLOOKUP(A14,Feiertage!$A$3:$A$20,Feiertage!$B$3:$B$20)," ")</f>
        <v xml:space="preserve"> </v>
      </c>
      <c r="D14" s="5"/>
      <c r="E14" s="6"/>
      <c r="F14" s="6"/>
      <c r="G14" s="8"/>
      <c r="H14" s="8"/>
      <c r="I14" s="17">
        <f t="shared" si="1"/>
        <v>0</v>
      </c>
    </row>
    <row r="15" spans="1:9" x14ac:dyDescent="0.25">
      <c r="A15" s="2">
        <f t="shared" si="2"/>
        <v>45056</v>
      </c>
      <c r="B15" t="str">
        <f t="shared" si="0"/>
        <v>Mittwoch</v>
      </c>
      <c r="C15" t="str">
        <f>_xlfn.IFNA(_xlfn.XLOOKUP(A15,Feiertage!$A$3:$A$20,Feiertage!$B$3:$B$20)," ")</f>
        <v xml:space="preserve"> </v>
      </c>
      <c r="D15" s="5"/>
      <c r="E15" s="6"/>
      <c r="F15" s="6"/>
      <c r="G15" s="8"/>
      <c r="H15" s="8"/>
      <c r="I15" s="17">
        <f t="shared" si="1"/>
        <v>0</v>
      </c>
    </row>
    <row r="16" spans="1:9" x14ac:dyDescent="0.25">
      <c r="A16" s="2">
        <f t="shared" si="2"/>
        <v>45057</v>
      </c>
      <c r="B16" t="str">
        <f t="shared" si="0"/>
        <v>Donnerstag</v>
      </c>
      <c r="C16" t="str">
        <f>_xlfn.IFNA(_xlfn.XLOOKUP(A16,Feiertage!$A$3:$A$20,Feiertage!$B$3:$B$20)," ")</f>
        <v xml:space="preserve"> </v>
      </c>
      <c r="D16" s="5"/>
      <c r="E16" s="6"/>
      <c r="F16" s="6"/>
      <c r="G16" s="8"/>
      <c r="H16" s="8"/>
      <c r="I16" s="17">
        <f t="shared" si="1"/>
        <v>0</v>
      </c>
    </row>
    <row r="17" spans="1:9" x14ac:dyDescent="0.25">
      <c r="A17" s="2">
        <f t="shared" si="2"/>
        <v>45058</v>
      </c>
      <c r="B17" t="str">
        <f t="shared" si="0"/>
        <v>Freitag</v>
      </c>
      <c r="C17" t="str">
        <f>_xlfn.IFNA(_xlfn.XLOOKUP(A17,Feiertage!$A$3:$A$20,Feiertage!$B$3:$B$20)," ")</f>
        <v xml:space="preserve"> </v>
      </c>
      <c r="D17" s="5"/>
      <c r="E17" s="6"/>
      <c r="F17" s="6"/>
      <c r="G17" s="8"/>
      <c r="H17" s="8"/>
      <c r="I17" s="17">
        <f t="shared" si="1"/>
        <v>0</v>
      </c>
    </row>
    <row r="18" spans="1:9" x14ac:dyDescent="0.25">
      <c r="A18" s="2">
        <f t="shared" si="2"/>
        <v>45059</v>
      </c>
      <c r="B18" t="str">
        <f t="shared" si="0"/>
        <v>Samstag</v>
      </c>
      <c r="C18" t="str">
        <f>_xlfn.IFNA(_xlfn.XLOOKUP(A18,Feiertage!$A$3:$A$20,Feiertage!$B$3:$B$20)," ")</f>
        <v xml:space="preserve"> </v>
      </c>
      <c r="D18" s="5"/>
      <c r="E18" s="6"/>
      <c r="F18" s="6"/>
      <c r="G18" s="8"/>
      <c r="H18" s="8"/>
      <c r="I18" s="17">
        <f t="shared" si="1"/>
        <v>0</v>
      </c>
    </row>
    <row r="19" spans="1:9" x14ac:dyDescent="0.25">
      <c r="A19" s="2">
        <f t="shared" si="2"/>
        <v>45060</v>
      </c>
      <c r="B19" t="str">
        <f t="shared" si="0"/>
        <v>Sonntag</v>
      </c>
      <c r="C19" t="str">
        <f>_xlfn.IFNA(_xlfn.XLOOKUP(A19,Feiertage!$A$3:$A$20,Feiertage!$B$3:$B$20)," ")</f>
        <v xml:space="preserve"> </v>
      </c>
      <c r="D19" s="5"/>
      <c r="E19" s="6"/>
      <c r="F19" s="6"/>
      <c r="G19" s="8"/>
      <c r="H19" s="8"/>
      <c r="I19" s="17">
        <f t="shared" si="1"/>
        <v>0</v>
      </c>
    </row>
    <row r="20" spans="1:9" x14ac:dyDescent="0.25">
      <c r="A20" s="2">
        <f t="shared" si="2"/>
        <v>45061</v>
      </c>
      <c r="B20" t="str">
        <f t="shared" si="0"/>
        <v>Montag</v>
      </c>
      <c r="C20" t="str">
        <f>_xlfn.IFNA(_xlfn.XLOOKUP(A20,Feiertage!$A$3:$A$20,Feiertage!$B$3:$B$20)," ")</f>
        <v xml:space="preserve"> </v>
      </c>
      <c r="D20" s="5"/>
      <c r="E20" s="6"/>
      <c r="F20" s="6"/>
      <c r="G20" s="8"/>
      <c r="H20" s="8"/>
      <c r="I20" s="17">
        <f t="shared" si="1"/>
        <v>0</v>
      </c>
    </row>
    <row r="21" spans="1:9" x14ac:dyDescent="0.25">
      <c r="A21" s="2">
        <f t="shared" si="2"/>
        <v>45062</v>
      </c>
      <c r="B21" t="str">
        <f t="shared" si="0"/>
        <v>Dienstag</v>
      </c>
      <c r="C21" t="str">
        <f>_xlfn.IFNA(_xlfn.XLOOKUP(A21,Feiertage!$A$3:$A$20,Feiertage!$B$3:$B$20)," ")</f>
        <v xml:space="preserve"> </v>
      </c>
      <c r="D21" s="5"/>
      <c r="E21" s="6"/>
      <c r="F21" s="6"/>
      <c r="G21" s="8"/>
      <c r="H21" s="8"/>
      <c r="I21" s="17">
        <f t="shared" si="1"/>
        <v>0</v>
      </c>
    </row>
    <row r="22" spans="1:9" x14ac:dyDescent="0.25">
      <c r="A22" s="2">
        <f t="shared" si="2"/>
        <v>45063</v>
      </c>
      <c r="B22" t="str">
        <f t="shared" si="0"/>
        <v>Mittwoch</v>
      </c>
      <c r="C22" t="str">
        <f>_xlfn.IFNA(_xlfn.XLOOKUP(A22,Feiertage!$A$3:$A$20,Feiertage!$B$3:$B$20)," ")</f>
        <v xml:space="preserve"> </v>
      </c>
      <c r="D22" s="5"/>
      <c r="E22" s="6"/>
      <c r="F22" s="6"/>
      <c r="G22" s="8"/>
      <c r="H22" s="8"/>
      <c r="I22" s="17">
        <f t="shared" si="1"/>
        <v>0</v>
      </c>
    </row>
    <row r="23" spans="1:9" x14ac:dyDescent="0.25">
      <c r="A23" s="2">
        <f t="shared" si="2"/>
        <v>45064</v>
      </c>
      <c r="B23" t="str">
        <f t="shared" si="0"/>
        <v>Donnerstag</v>
      </c>
      <c r="C23" t="str">
        <f>_xlfn.IFNA(_xlfn.XLOOKUP(A23,Feiertage!$A$3:$A$20,Feiertage!$B$3:$B$20)," ")</f>
        <v>Christi Himmelfahrt</v>
      </c>
      <c r="D23" s="5"/>
      <c r="E23" s="6"/>
      <c r="F23" s="6"/>
      <c r="G23" s="8"/>
      <c r="H23" s="8"/>
      <c r="I23" s="17">
        <f t="shared" si="1"/>
        <v>0</v>
      </c>
    </row>
    <row r="24" spans="1:9" x14ac:dyDescent="0.25">
      <c r="A24" s="2">
        <f t="shared" si="2"/>
        <v>45065</v>
      </c>
      <c r="B24" t="str">
        <f t="shared" si="0"/>
        <v>Freitag</v>
      </c>
      <c r="C24" t="str">
        <f>_xlfn.IFNA(_xlfn.XLOOKUP(A24,Feiertage!$A$3:$A$20,Feiertage!$B$3:$B$20)," ")</f>
        <v xml:space="preserve"> </v>
      </c>
      <c r="D24" s="5"/>
      <c r="E24" s="6"/>
      <c r="F24" s="6"/>
      <c r="G24" s="8"/>
      <c r="H24" s="8"/>
      <c r="I24" s="17">
        <f t="shared" si="1"/>
        <v>0</v>
      </c>
    </row>
    <row r="25" spans="1:9" x14ac:dyDescent="0.25">
      <c r="A25" s="2">
        <f t="shared" si="2"/>
        <v>45066</v>
      </c>
      <c r="B25" t="str">
        <f t="shared" si="0"/>
        <v>Samstag</v>
      </c>
      <c r="C25" t="str">
        <f>_xlfn.IFNA(_xlfn.XLOOKUP(A25,Feiertage!$A$3:$A$20,Feiertage!$B$3:$B$20)," ")</f>
        <v xml:space="preserve"> </v>
      </c>
      <c r="D25" s="5"/>
      <c r="E25" s="6"/>
      <c r="F25" s="6"/>
      <c r="G25" s="8"/>
      <c r="H25" s="8"/>
      <c r="I25" s="17">
        <f t="shared" si="1"/>
        <v>0</v>
      </c>
    </row>
    <row r="26" spans="1:9" x14ac:dyDescent="0.25">
      <c r="A26" s="2">
        <f t="shared" si="2"/>
        <v>45067</v>
      </c>
      <c r="B26" t="str">
        <f t="shared" si="0"/>
        <v>Sonntag</v>
      </c>
      <c r="C26" t="str">
        <f>_xlfn.IFNA(_xlfn.XLOOKUP(A26,Feiertage!$A$3:$A$20,Feiertage!$B$3:$B$20)," ")</f>
        <v xml:space="preserve"> </v>
      </c>
      <c r="D26" s="5"/>
      <c r="E26" s="6"/>
      <c r="F26" s="6"/>
      <c r="G26" s="8"/>
      <c r="H26" s="8"/>
      <c r="I26" s="17">
        <f t="shared" si="1"/>
        <v>0</v>
      </c>
    </row>
    <row r="27" spans="1:9" x14ac:dyDescent="0.25">
      <c r="A27" s="2">
        <f t="shared" si="2"/>
        <v>45068</v>
      </c>
      <c r="B27" t="str">
        <f t="shared" si="0"/>
        <v>Montag</v>
      </c>
      <c r="C27" t="str">
        <f>_xlfn.IFNA(_xlfn.XLOOKUP(A27,Feiertage!$A$3:$A$20,Feiertage!$B$3:$B$20)," ")</f>
        <v xml:space="preserve"> </v>
      </c>
      <c r="D27" s="5"/>
      <c r="E27" s="6"/>
      <c r="F27" s="6"/>
      <c r="G27" s="8"/>
      <c r="H27" s="8"/>
      <c r="I27" s="17">
        <f t="shared" si="1"/>
        <v>0</v>
      </c>
    </row>
    <row r="28" spans="1:9" x14ac:dyDescent="0.25">
      <c r="A28" s="2">
        <f t="shared" si="2"/>
        <v>45069</v>
      </c>
      <c r="B28" t="str">
        <f t="shared" si="0"/>
        <v>Dienstag</v>
      </c>
      <c r="C28" t="str">
        <f>_xlfn.IFNA(_xlfn.XLOOKUP(A28,Feiertage!$A$3:$A$20,Feiertage!$B$3:$B$20)," ")</f>
        <v xml:space="preserve"> </v>
      </c>
      <c r="D28" s="5"/>
      <c r="E28" s="6"/>
      <c r="F28" s="6"/>
      <c r="G28" s="7"/>
      <c r="H28" s="7"/>
      <c r="I28" s="17">
        <f t="shared" si="1"/>
        <v>0</v>
      </c>
    </row>
    <row r="29" spans="1:9" x14ac:dyDescent="0.25">
      <c r="A29" s="2">
        <f t="shared" si="2"/>
        <v>45070</v>
      </c>
      <c r="B29" t="str">
        <f t="shared" si="0"/>
        <v>Mittwoch</v>
      </c>
      <c r="C29" t="str">
        <f>_xlfn.IFNA(_xlfn.XLOOKUP(A29,Feiertage!$A$3:$A$20,Feiertage!$B$3:$B$20)," ")</f>
        <v xml:space="preserve"> </v>
      </c>
      <c r="D29" s="5"/>
      <c r="E29" s="6"/>
      <c r="F29" s="6"/>
      <c r="G29" s="8"/>
      <c r="H29" s="8"/>
      <c r="I29" s="17">
        <f t="shared" si="1"/>
        <v>0</v>
      </c>
    </row>
    <row r="30" spans="1:9" x14ac:dyDescent="0.25">
      <c r="A30" s="2">
        <f t="shared" si="2"/>
        <v>45071</v>
      </c>
      <c r="B30" t="str">
        <f t="shared" si="0"/>
        <v>Donnerstag</v>
      </c>
      <c r="C30" t="str">
        <f>_xlfn.IFNA(_xlfn.XLOOKUP(A30,Feiertage!$A$3:$A$20,Feiertage!$B$3:$B$20)," ")</f>
        <v xml:space="preserve"> </v>
      </c>
      <c r="D30" s="5"/>
      <c r="E30" s="6"/>
      <c r="F30" s="6"/>
      <c r="G30" s="8"/>
      <c r="H30" s="8"/>
      <c r="I30" s="17">
        <f t="shared" si="1"/>
        <v>0</v>
      </c>
    </row>
    <row r="31" spans="1:9" x14ac:dyDescent="0.25">
      <c r="A31" s="2">
        <f t="shared" si="2"/>
        <v>45072</v>
      </c>
      <c r="B31" t="str">
        <f t="shared" si="0"/>
        <v>Freitag</v>
      </c>
      <c r="C31" t="str">
        <f>_xlfn.IFNA(_xlfn.XLOOKUP(A31,Feiertage!$A$3:$A$20,Feiertage!$B$3:$B$20)," ")</f>
        <v xml:space="preserve"> </v>
      </c>
      <c r="D31" s="5"/>
      <c r="E31" s="6"/>
      <c r="F31" s="6"/>
      <c r="G31" s="8"/>
      <c r="H31" s="8"/>
      <c r="I31" s="17">
        <f t="shared" si="1"/>
        <v>0</v>
      </c>
    </row>
    <row r="32" spans="1:9" x14ac:dyDescent="0.25">
      <c r="A32" s="2">
        <f t="shared" si="2"/>
        <v>45073</v>
      </c>
      <c r="B32" t="str">
        <f t="shared" si="0"/>
        <v>Samstag</v>
      </c>
      <c r="C32" t="str">
        <f>_xlfn.IFNA(_xlfn.XLOOKUP(A32,Feiertage!$A$3:$A$20,Feiertage!$B$3:$B$20)," ")</f>
        <v xml:space="preserve"> </v>
      </c>
      <c r="D32" s="5"/>
      <c r="E32" s="6"/>
      <c r="F32" s="6"/>
      <c r="G32" s="8"/>
      <c r="H32" s="8"/>
      <c r="I32" s="17">
        <f t="shared" si="1"/>
        <v>0</v>
      </c>
    </row>
    <row r="33" spans="1:9" x14ac:dyDescent="0.25">
      <c r="A33" s="2">
        <f t="shared" si="2"/>
        <v>45074</v>
      </c>
      <c r="B33" t="str">
        <f t="shared" si="0"/>
        <v>Sonntag</v>
      </c>
      <c r="C33" t="str">
        <f>_xlfn.IFNA(_xlfn.XLOOKUP(A33,Feiertage!$A$3:$A$20,Feiertage!$B$3:$B$20)," ")</f>
        <v>x</v>
      </c>
      <c r="D33" s="5"/>
      <c r="E33" s="6"/>
      <c r="F33" s="6"/>
      <c r="G33" s="8"/>
      <c r="H33" s="8"/>
      <c r="I33" s="17">
        <f t="shared" si="1"/>
        <v>0</v>
      </c>
    </row>
    <row r="34" spans="1:9" x14ac:dyDescent="0.25">
      <c r="A34" s="2">
        <f t="shared" si="2"/>
        <v>45075</v>
      </c>
      <c r="B34" t="str">
        <f t="shared" si="0"/>
        <v>Montag</v>
      </c>
      <c r="C34" t="str">
        <f>_xlfn.IFNA(_xlfn.XLOOKUP(A34,Feiertage!$A$3:$A$20,Feiertage!$B$3:$B$20)," ")</f>
        <v>Pfingstmontag</v>
      </c>
      <c r="D34" s="5"/>
      <c r="E34" s="6"/>
      <c r="F34" s="6"/>
      <c r="G34" s="8"/>
      <c r="H34" s="8"/>
      <c r="I34" s="17">
        <f t="shared" si="1"/>
        <v>0</v>
      </c>
    </row>
    <row r="35" spans="1:9" x14ac:dyDescent="0.25">
      <c r="A35" s="2">
        <f t="shared" si="2"/>
        <v>45076</v>
      </c>
      <c r="B35" t="str">
        <f t="shared" si="0"/>
        <v>Dienstag</v>
      </c>
      <c r="C35" t="str">
        <f>_xlfn.IFNA(_xlfn.XLOOKUP(A35,Feiertage!$A$3:$A$20,Feiertage!$B$3:$B$20)," ")</f>
        <v xml:space="preserve"> </v>
      </c>
      <c r="D35" s="5"/>
      <c r="E35" s="6"/>
      <c r="F35" s="6"/>
      <c r="G35" s="8"/>
      <c r="H35" s="8"/>
      <c r="I35" s="17">
        <f t="shared" si="1"/>
        <v>0</v>
      </c>
    </row>
    <row r="36" spans="1:9" x14ac:dyDescent="0.25">
      <c r="A36" s="2">
        <f t="shared" si="2"/>
        <v>45077</v>
      </c>
      <c r="B36" t="str">
        <f t="shared" si="0"/>
        <v>Mittwoch</v>
      </c>
      <c r="C36" t="str">
        <f>_xlfn.IFNA(_xlfn.XLOOKUP(A36,Feiertage!$A$3:$A$20,Feiertage!$B$3:$B$20)," ")</f>
        <v xml:space="preserve"> </v>
      </c>
      <c r="D36" s="5"/>
      <c r="E36" s="6"/>
      <c r="F36" s="6"/>
      <c r="G36" s="8"/>
      <c r="H36" s="8"/>
      <c r="I36" s="17">
        <f t="shared" si="1"/>
        <v>0</v>
      </c>
    </row>
    <row r="37" spans="1:9" x14ac:dyDescent="0.25">
      <c r="A37" s="2"/>
    </row>
    <row r="38" spans="1:9" x14ac:dyDescent="0.25">
      <c r="A38" s="2"/>
      <c r="C38" s="18" t="s">
        <v>22</v>
      </c>
      <c r="D38">
        <f>COUNTIF($D$6:$D$36,"A")</f>
        <v>0</v>
      </c>
    </row>
    <row r="39" spans="1:9" x14ac:dyDescent="0.25">
      <c r="A39" s="2"/>
      <c r="C39" s="18" t="s">
        <v>23</v>
      </c>
      <c r="D39">
        <f>COUNTIF($D$6:$D$36,"K")</f>
        <v>0</v>
      </c>
    </row>
    <row r="40" spans="1:9" x14ac:dyDescent="0.25">
      <c r="A40" s="2"/>
      <c r="C40" s="18" t="s">
        <v>24</v>
      </c>
      <c r="D40">
        <f>COUNTIF($D$6:$D$36,"U")</f>
        <v>0</v>
      </c>
    </row>
    <row r="41" spans="1:9" x14ac:dyDescent="0.25">
      <c r="A41" s="2"/>
      <c r="C41" s="18"/>
    </row>
    <row r="42" spans="1:9" x14ac:dyDescent="0.25">
      <c r="A42" s="2"/>
      <c r="C42" s="18" t="s">
        <v>25</v>
      </c>
      <c r="D42" s="19">
        <f>SUM(I6:I36)</f>
        <v>0</v>
      </c>
    </row>
    <row r="43" spans="1:9" x14ac:dyDescent="0.25">
      <c r="C43" s="18" t="s">
        <v>26</v>
      </c>
      <c r="D43" s="15">
        <f>D42-(D38*(Zusammenfassung!B10/Zusammenfassung!B11))</f>
        <v>0</v>
      </c>
    </row>
  </sheetData>
  <sheetProtection sheet="1" objects="1" scenarios="1"/>
  <conditionalFormatting sqref="A6:I36">
    <cfRule type="expression" dxfId="31" priority="2">
      <formula>NOT(IF(OR($C6=" ",$C6="x"),1,0))</formula>
    </cfRule>
    <cfRule type="expression" dxfId="30" priority="4">
      <formula>WEEKDAY($A6,2)&gt;5</formula>
    </cfRule>
  </conditionalFormatting>
  <conditionalFormatting sqref="C6:C36">
    <cfRule type="expression" dxfId="29" priority="1">
      <formula>AND($C6="x",OR($B6="Samstag", $B6="Sonntag"))</formula>
    </cfRule>
    <cfRule type="cellIs" dxfId="28" priority="3" operator="equal">
      <formula>"x"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2156-8600-4165-8F9E-32C736C506BA}">
  <dimension ref="A1:I43"/>
  <sheetViews>
    <sheetView workbookViewId="0"/>
  </sheetViews>
  <sheetFormatPr baseColWidth="10" defaultRowHeight="15" x14ac:dyDescent="0.25"/>
  <cols>
    <col min="3" max="3" width="25.28515625" bestFit="1" customWidth="1"/>
    <col min="4" max="4" width="19.85546875" customWidth="1"/>
    <col min="5" max="9" width="14.7109375" customWidth="1"/>
  </cols>
  <sheetData>
    <row r="1" spans="1:9" ht="23.25" x14ac:dyDescent="0.35">
      <c r="A1" s="1" t="s">
        <v>66</v>
      </c>
    </row>
    <row r="3" spans="1:9" x14ac:dyDescent="0.25">
      <c r="A3" t="s">
        <v>12</v>
      </c>
      <c r="B3" s="15">
        <v>6</v>
      </c>
    </row>
    <row r="5" spans="1:9" ht="60" x14ac:dyDescent="0.25">
      <c r="A5" t="s">
        <v>13</v>
      </c>
      <c r="B5" t="s">
        <v>14</v>
      </c>
      <c r="C5" t="s">
        <v>15</v>
      </c>
      <c r="D5" s="16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>
        <f>DATE(Zusammenfassung!$B$3,$B$3,1)</f>
        <v>45078</v>
      </c>
      <c r="B6" t="str">
        <f>TEXT(A6,"TTTT")</f>
        <v>Donnerstag</v>
      </c>
      <c r="C6" t="str">
        <f>_xlfn.IFNA(_xlfn.XLOOKUP(A6,Feiertage!$A$3:$A$20,Feiertage!$B$3:$B$20)," ")</f>
        <v xml:space="preserve"> </v>
      </c>
      <c r="D6" s="5"/>
      <c r="E6" s="6"/>
      <c r="F6" s="6"/>
      <c r="G6" s="7"/>
      <c r="H6" s="7"/>
      <c r="I6" s="17">
        <f>(F6-E6-(H6-G6))*24</f>
        <v>0</v>
      </c>
    </row>
    <row r="7" spans="1:9" x14ac:dyDescent="0.25">
      <c r="A7" s="2">
        <f>A6+1</f>
        <v>45079</v>
      </c>
      <c r="B7" t="str">
        <f t="shared" ref="B7:B36" si="0">TEXT(A7,"TTTT")</f>
        <v>Freitag</v>
      </c>
      <c r="C7" t="str">
        <f>_xlfn.IFNA(_xlfn.XLOOKUP(A7,Feiertage!$A$3:$A$20,Feiertage!$B$3:$B$20)," ")</f>
        <v xml:space="preserve"> </v>
      </c>
      <c r="D7" s="5"/>
      <c r="E7" s="6"/>
      <c r="F7" s="6"/>
      <c r="G7" s="8"/>
      <c r="H7" s="8"/>
      <c r="I7" s="17">
        <f t="shared" ref="I7:I36" si="1">(F7-E7-(H7-G7))*24</f>
        <v>0</v>
      </c>
    </row>
    <row r="8" spans="1:9" x14ac:dyDescent="0.25">
      <c r="A8" s="2">
        <f t="shared" ref="A8:A36" si="2">A7+1</f>
        <v>45080</v>
      </c>
      <c r="B8" t="str">
        <f t="shared" si="0"/>
        <v>Samstag</v>
      </c>
      <c r="C8" t="str">
        <f>_xlfn.IFNA(_xlfn.XLOOKUP(A8,Feiertage!$A$3:$A$20,Feiertage!$B$3:$B$20)," ")</f>
        <v xml:space="preserve"> </v>
      </c>
      <c r="D8" s="5"/>
      <c r="E8" s="6"/>
      <c r="F8" s="6"/>
      <c r="G8" s="8"/>
      <c r="H8" s="8"/>
      <c r="I8" s="17">
        <f t="shared" si="1"/>
        <v>0</v>
      </c>
    </row>
    <row r="9" spans="1:9" x14ac:dyDescent="0.25">
      <c r="A9" s="2">
        <f t="shared" si="2"/>
        <v>45081</v>
      </c>
      <c r="B9" t="str">
        <f t="shared" si="0"/>
        <v>Sonntag</v>
      </c>
      <c r="C9" t="str">
        <f>_xlfn.IFNA(_xlfn.XLOOKUP(A9,Feiertage!$A$3:$A$20,Feiertage!$B$3:$B$20)," ")</f>
        <v xml:space="preserve"> </v>
      </c>
      <c r="D9" s="5"/>
      <c r="E9" s="6"/>
      <c r="F9" s="6"/>
      <c r="G9" s="8"/>
      <c r="H9" s="8"/>
      <c r="I9" s="17">
        <f t="shared" si="1"/>
        <v>0</v>
      </c>
    </row>
    <row r="10" spans="1:9" x14ac:dyDescent="0.25">
      <c r="A10" s="2">
        <f t="shared" si="2"/>
        <v>45082</v>
      </c>
      <c r="B10" t="str">
        <f t="shared" si="0"/>
        <v>Montag</v>
      </c>
      <c r="C10" t="str">
        <f>_xlfn.IFNA(_xlfn.XLOOKUP(A10,Feiertage!$A$3:$A$20,Feiertage!$B$3:$B$20)," ")</f>
        <v xml:space="preserve"> </v>
      </c>
      <c r="D10" s="5"/>
      <c r="E10" s="6"/>
      <c r="F10" s="6"/>
      <c r="G10" s="8"/>
      <c r="H10" s="8"/>
      <c r="I10" s="17">
        <f t="shared" si="1"/>
        <v>0</v>
      </c>
    </row>
    <row r="11" spans="1:9" x14ac:dyDescent="0.25">
      <c r="A11" s="2">
        <f t="shared" si="2"/>
        <v>45083</v>
      </c>
      <c r="B11" t="str">
        <f t="shared" si="0"/>
        <v>Dienstag</v>
      </c>
      <c r="C11" t="str">
        <f>_xlfn.IFNA(_xlfn.XLOOKUP(A11,Feiertage!$A$3:$A$20,Feiertage!$B$3:$B$20)," ")</f>
        <v xml:space="preserve"> </v>
      </c>
      <c r="D11" s="5"/>
      <c r="E11" s="6"/>
      <c r="F11" s="6"/>
      <c r="G11" s="8"/>
      <c r="H11" s="8"/>
      <c r="I11" s="17">
        <f t="shared" si="1"/>
        <v>0</v>
      </c>
    </row>
    <row r="12" spans="1:9" x14ac:dyDescent="0.25">
      <c r="A12" s="2">
        <f t="shared" si="2"/>
        <v>45084</v>
      </c>
      <c r="B12" t="str">
        <f t="shared" si="0"/>
        <v>Mittwoch</v>
      </c>
      <c r="C12" t="str">
        <f>_xlfn.IFNA(_xlfn.XLOOKUP(A12,Feiertage!$A$3:$A$20,Feiertage!$B$3:$B$20)," ")</f>
        <v xml:space="preserve"> </v>
      </c>
      <c r="D12" s="5"/>
      <c r="E12" s="6"/>
      <c r="F12" s="6"/>
      <c r="G12" s="8"/>
      <c r="H12" s="8"/>
      <c r="I12" s="17">
        <f t="shared" si="1"/>
        <v>0</v>
      </c>
    </row>
    <row r="13" spans="1:9" x14ac:dyDescent="0.25">
      <c r="A13" s="2">
        <f t="shared" si="2"/>
        <v>45085</v>
      </c>
      <c r="B13" t="str">
        <f t="shared" si="0"/>
        <v>Donnerstag</v>
      </c>
      <c r="C13" t="str">
        <f>_xlfn.IFNA(_xlfn.XLOOKUP(A13,Feiertage!$A$3:$A$20,Feiertage!$B$3:$B$20)," ")</f>
        <v>Fronleichnam</v>
      </c>
      <c r="D13" s="5"/>
      <c r="E13" s="6"/>
      <c r="F13" s="6"/>
      <c r="G13" s="8"/>
      <c r="H13" s="8"/>
      <c r="I13" s="17">
        <f t="shared" si="1"/>
        <v>0</v>
      </c>
    </row>
    <row r="14" spans="1:9" x14ac:dyDescent="0.25">
      <c r="A14" s="2">
        <f t="shared" si="2"/>
        <v>45086</v>
      </c>
      <c r="B14" t="str">
        <f t="shared" si="0"/>
        <v>Freitag</v>
      </c>
      <c r="C14" t="str">
        <f>_xlfn.IFNA(_xlfn.XLOOKUP(A14,Feiertage!$A$3:$A$20,Feiertage!$B$3:$B$20)," ")</f>
        <v xml:space="preserve"> </v>
      </c>
      <c r="D14" s="5"/>
      <c r="E14" s="6"/>
      <c r="F14" s="6"/>
      <c r="G14" s="8"/>
      <c r="H14" s="8"/>
      <c r="I14" s="17">
        <f t="shared" si="1"/>
        <v>0</v>
      </c>
    </row>
    <row r="15" spans="1:9" x14ac:dyDescent="0.25">
      <c r="A15" s="2">
        <f t="shared" si="2"/>
        <v>45087</v>
      </c>
      <c r="B15" t="str">
        <f t="shared" si="0"/>
        <v>Samstag</v>
      </c>
      <c r="C15" t="str">
        <f>_xlfn.IFNA(_xlfn.XLOOKUP(A15,Feiertage!$A$3:$A$20,Feiertage!$B$3:$B$20)," ")</f>
        <v xml:space="preserve"> </v>
      </c>
      <c r="D15" s="5"/>
      <c r="E15" s="6"/>
      <c r="F15" s="6"/>
      <c r="G15" s="8"/>
      <c r="H15" s="8"/>
      <c r="I15" s="17">
        <f t="shared" si="1"/>
        <v>0</v>
      </c>
    </row>
    <row r="16" spans="1:9" x14ac:dyDescent="0.25">
      <c r="A16" s="2">
        <f t="shared" si="2"/>
        <v>45088</v>
      </c>
      <c r="B16" t="str">
        <f t="shared" si="0"/>
        <v>Sonntag</v>
      </c>
      <c r="C16" t="str">
        <f>_xlfn.IFNA(_xlfn.XLOOKUP(A16,Feiertage!$A$3:$A$20,Feiertage!$B$3:$B$20)," ")</f>
        <v xml:space="preserve"> </v>
      </c>
      <c r="D16" s="5"/>
      <c r="E16" s="6"/>
      <c r="F16" s="6"/>
      <c r="G16" s="8"/>
      <c r="H16" s="8"/>
      <c r="I16" s="17">
        <f t="shared" si="1"/>
        <v>0</v>
      </c>
    </row>
    <row r="17" spans="1:9" x14ac:dyDescent="0.25">
      <c r="A17" s="2">
        <f t="shared" si="2"/>
        <v>45089</v>
      </c>
      <c r="B17" t="str">
        <f t="shared" si="0"/>
        <v>Montag</v>
      </c>
      <c r="C17" t="str">
        <f>_xlfn.IFNA(_xlfn.XLOOKUP(A17,Feiertage!$A$3:$A$20,Feiertage!$B$3:$B$20)," ")</f>
        <v xml:space="preserve"> </v>
      </c>
      <c r="D17" s="5"/>
      <c r="E17" s="6"/>
      <c r="F17" s="6"/>
      <c r="G17" s="8"/>
      <c r="H17" s="8"/>
      <c r="I17" s="17">
        <f t="shared" si="1"/>
        <v>0</v>
      </c>
    </row>
    <row r="18" spans="1:9" x14ac:dyDescent="0.25">
      <c r="A18" s="2">
        <f t="shared" si="2"/>
        <v>45090</v>
      </c>
      <c r="B18" t="str">
        <f t="shared" si="0"/>
        <v>Dienstag</v>
      </c>
      <c r="C18" t="str">
        <f>_xlfn.IFNA(_xlfn.XLOOKUP(A18,Feiertage!$A$3:$A$20,Feiertage!$B$3:$B$20)," ")</f>
        <v xml:space="preserve"> </v>
      </c>
      <c r="D18" s="5"/>
      <c r="E18" s="6"/>
      <c r="F18" s="6"/>
      <c r="G18" s="8"/>
      <c r="H18" s="8"/>
      <c r="I18" s="17">
        <f t="shared" si="1"/>
        <v>0</v>
      </c>
    </row>
    <row r="19" spans="1:9" x14ac:dyDescent="0.25">
      <c r="A19" s="2">
        <f t="shared" si="2"/>
        <v>45091</v>
      </c>
      <c r="B19" t="str">
        <f t="shared" si="0"/>
        <v>Mittwoch</v>
      </c>
      <c r="C19" t="str">
        <f>_xlfn.IFNA(_xlfn.XLOOKUP(A19,Feiertage!$A$3:$A$20,Feiertage!$B$3:$B$20)," ")</f>
        <v xml:space="preserve"> </v>
      </c>
      <c r="D19" s="5"/>
      <c r="E19" s="6"/>
      <c r="F19" s="6"/>
      <c r="G19" s="8"/>
      <c r="H19" s="8"/>
      <c r="I19" s="17">
        <f t="shared" si="1"/>
        <v>0</v>
      </c>
    </row>
    <row r="20" spans="1:9" x14ac:dyDescent="0.25">
      <c r="A20" s="2">
        <f t="shared" si="2"/>
        <v>45092</v>
      </c>
      <c r="B20" t="str">
        <f t="shared" si="0"/>
        <v>Donnerstag</v>
      </c>
      <c r="C20" t="str">
        <f>_xlfn.IFNA(_xlfn.XLOOKUP(A20,Feiertage!$A$3:$A$20,Feiertage!$B$3:$B$20)," ")</f>
        <v xml:space="preserve"> </v>
      </c>
      <c r="D20" s="5"/>
      <c r="E20" s="6"/>
      <c r="F20" s="6"/>
      <c r="G20" s="8"/>
      <c r="H20" s="8"/>
      <c r="I20" s="17">
        <f t="shared" si="1"/>
        <v>0</v>
      </c>
    </row>
    <row r="21" spans="1:9" x14ac:dyDescent="0.25">
      <c r="A21" s="2">
        <f t="shared" si="2"/>
        <v>45093</v>
      </c>
      <c r="B21" t="str">
        <f t="shared" si="0"/>
        <v>Freitag</v>
      </c>
      <c r="C21" t="str">
        <f>_xlfn.IFNA(_xlfn.XLOOKUP(A21,Feiertage!$A$3:$A$20,Feiertage!$B$3:$B$20)," ")</f>
        <v xml:space="preserve"> </v>
      </c>
      <c r="D21" s="5"/>
      <c r="E21" s="6"/>
      <c r="F21" s="6"/>
      <c r="G21" s="8"/>
      <c r="H21" s="8"/>
      <c r="I21" s="17">
        <f t="shared" si="1"/>
        <v>0</v>
      </c>
    </row>
    <row r="22" spans="1:9" x14ac:dyDescent="0.25">
      <c r="A22" s="2">
        <f t="shared" si="2"/>
        <v>45094</v>
      </c>
      <c r="B22" t="str">
        <f t="shared" si="0"/>
        <v>Samstag</v>
      </c>
      <c r="C22" t="str">
        <f>_xlfn.IFNA(_xlfn.XLOOKUP(A22,Feiertage!$A$3:$A$20,Feiertage!$B$3:$B$20)," ")</f>
        <v xml:space="preserve"> </v>
      </c>
      <c r="D22" s="5"/>
      <c r="E22" s="6"/>
      <c r="F22" s="6"/>
      <c r="G22" s="8"/>
      <c r="H22" s="8"/>
      <c r="I22" s="17">
        <f t="shared" si="1"/>
        <v>0</v>
      </c>
    </row>
    <row r="23" spans="1:9" x14ac:dyDescent="0.25">
      <c r="A23" s="2">
        <f t="shared" si="2"/>
        <v>45095</v>
      </c>
      <c r="B23" t="str">
        <f t="shared" si="0"/>
        <v>Sonntag</v>
      </c>
      <c r="C23" t="str">
        <f>_xlfn.IFNA(_xlfn.XLOOKUP(A23,Feiertage!$A$3:$A$20,Feiertage!$B$3:$B$20)," ")</f>
        <v xml:space="preserve"> </v>
      </c>
      <c r="D23" s="5"/>
      <c r="E23" s="6"/>
      <c r="F23" s="6"/>
      <c r="G23" s="8"/>
      <c r="H23" s="8"/>
      <c r="I23" s="17">
        <f t="shared" si="1"/>
        <v>0</v>
      </c>
    </row>
    <row r="24" spans="1:9" x14ac:dyDescent="0.25">
      <c r="A24" s="2">
        <f t="shared" si="2"/>
        <v>45096</v>
      </c>
      <c r="B24" t="str">
        <f t="shared" si="0"/>
        <v>Montag</v>
      </c>
      <c r="C24" t="str">
        <f>_xlfn.IFNA(_xlfn.XLOOKUP(A24,Feiertage!$A$3:$A$20,Feiertage!$B$3:$B$20)," ")</f>
        <v xml:space="preserve"> </v>
      </c>
      <c r="D24" s="5"/>
      <c r="E24" s="6"/>
      <c r="F24" s="6"/>
      <c r="G24" s="8"/>
      <c r="H24" s="8"/>
      <c r="I24" s="17">
        <f t="shared" si="1"/>
        <v>0</v>
      </c>
    </row>
    <row r="25" spans="1:9" x14ac:dyDescent="0.25">
      <c r="A25" s="2">
        <f t="shared" si="2"/>
        <v>45097</v>
      </c>
      <c r="B25" t="str">
        <f t="shared" si="0"/>
        <v>Dienstag</v>
      </c>
      <c r="C25" t="str">
        <f>_xlfn.IFNA(_xlfn.XLOOKUP(A25,Feiertage!$A$3:$A$20,Feiertage!$B$3:$B$20)," ")</f>
        <v xml:space="preserve"> </v>
      </c>
      <c r="D25" s="5"/>
      <c r="E25" s="6"/>
      <c r="F25" s="6"/>
      <c r="G25" s="8"/>
      <c r="H25" s="8"/>
      <c r="I25" s="17">
        <f t="shared" si="1"/>
        <v>0</v>
      </c>
    </row>
    <row r="26" spans="1:9" x14ac:dyDescent="0.25">
      <c r="A26" s="2">
        <f t="shared" si="2"/>
        <v>45098</v>
      </c>
      <c r="B26" t="str">
        <f t="shared" si="0"/>
        <v>Mittwoch</v>
      </c>
      <c r="C26" t="str">
        <f>_xlfn.IFNA(_xlfn.XLOOKUP(A26,Feiertage!$A$3:$A$20,Feiertage!$B$3:$B$20)," ")</f>
        <v xml:space="preserve"> </v>
      </c>
      <c r="D26" s="5"/>
      <c r="E26" s="6"/>
      <c r="F26" s="6"/>
      <c r="G26" s="8"/>
      <c r="H26" s="8"/>
      <c r="I26" s="17">
        <f t="shared" si="1"/>
        <v>0</v>
      </c>
    </row>
    <row r="27" spans="1:9" x14ac:dyDescent="0.25">
      <c r="A27" s="2">
        <f t="shared" si="2"/>
        <v>45099</v>
      </c>
      <c r="B27" t="str">
        <f t="shared" si="0"/>
        <v>Donnerstag</v>
      </c>
      <c r="C27" t="str">
        <f>_xlfn.IFNA(_xlfn.XLOOKUP(A27,Feiertage!$A$3:$A$20,Feiertage!$B$3:$B$20)," ")</f>
        <v xml:space="preserve"> </v>
      </c>
      <c r="D27" s="5"/>
      <c r="E27" s="6"/>
      <c r="F27" s="6"/>
      <c r="G27" s="8"/>
      <c r="H27" s="8"/>
      <c r="I27" s="17">
        <f t="shared" si="1"/>
        <v>0</v>
      </c>
    </row>
    <row r="28" spans="1:9" x14ac:dyDescent="0.25">
      <c r="A28" s="2">
        <f t="shared" si="2"/>
        <v>45100</v>
      </c>
      <c r="B28" t="str">
        <f t="shared" si="0"/>
        <v>Freitag</v>
      </c>
      <c r="C28" t="str">
        <f>_xlfn.IFNA(_xlfn.XLOOKUP(A28,Feiertage!$A$3:$A$20,Feiertage!$B$3:$B$20)," ")</f>
        <v xml:space="preserve"> </v>
      </c>
      <c r="D28" s="5"/>
      <c r="E28" s="6"/>
      <c r="F28" s="6"/>
      <c r="G28" s="7"/>
      <c r="H28" s="7"/>
      <c r="I28" s="17">
        <f t="shared" si="1"/>
        <v>0</v>
      </c>
    </row>
    <row r="29" spans="1:9" x14ac:dyDescent="0.25">
      <c r="A29" s="2">
        <f t="shared" si="2"/>
        <v>45101</v>
      </c>
      <c r="B29" t="str">
        <f t="shared" si="0"/>
        <v>Samstag</v>
      </c>
      <c r="C29" t="str">
        <f>_xlfn.IFNA(_xlfn.XLOOKUP(A29,Feiertage!$A$3:$A$20,Feiertage!$B$3:$B$20)," ")</f>
        <v xml:space="preserve"> </v>
      </c>
      <c r="D29" s="5"/>
      <c r="E29" s="6"/>
      <c r="F29" s="6"/>
      <c r="G29" s="8"/>
      <c r="H29" s="8"/>
      <c r="I29" s="17">
        <f t="shared" si="1"/>
        <v>0</v>
      </c>
    </row>
    <row r="30" spans="1:9" x14ac:dyDescent="0.25">
      <c r="A30" s="2">
        <f t="shared" si="2"/>
        <v>45102</v>
      </c>
      <c r="B30" t="str">
        <f t="shared" si="0"/>
        <v>Sonntag</v>
      </c>
      <c r="C30" t="str">
        <f>_xlfn.IFNA(_xlfn.XLOOKUP(A30,Feiertage!$A$3:$A$20,Feiertage!$B$3:$B$20)," ")</f>
        <v xml:space="preserve"> </v>
      </c>
      <c r="D30" s="5"/>
      <c r="E30" s="6"/>
      <c r="F30" s="6"/>
      <c r="G30" s="8"/>
      <c r="H30" s="8"/>
      <c r="I30" s="17">
        <f t="shared" si="1"/>
        <v>0</v>
      </c>
    </row>
    <row r="31" spans="1:9" x14ac:dyDescent="0.25">
      <c r="A31" s="2">
        <f t="shared" si="2"/>
        <v>45103</v>
      </c>
      <c r="B31" t="str">
        <f t="shared" si="0"/>
        <v>Montag</v>
      </c>
      <c r="C31" t="str">
        <f>_xlfn.IFNA(_xlfn.XLOOKUP(A31,Feiertage!$A$3:$A$20,Feiertage!$B$3:$B$20)," ")</f>
        <v xml:space="preserve"> </v>
      </c>
      <c r="D31" s="5"/>
      <c r="E31" s="6"/>
      <c r="F31" s="6"/>
      <c r="G31" s="8"/>
      <c r="H31" s="8"/>
      <c r="I31" s="17">
        <f t="shared" si="1"/>
        <v>0</v>
      </c>
    </row>
    <row r="32" spans="1:9" x14ac:dyDescent="0.25">
      <c r="A32" s="2">
        <f t="shared" si="2"/>
        <v>45104</v>
      </c>
      <c r="B32" t="str">
        <f t="shared" si="0"/>
        <v>Dienstag</v>
      </c>
      <c r="C32" t="str">
        <f>_xlfn.IFNA(_xlfn.XLOOKUP(A32,Feiertage!$A$3:$A$20,Feiertage!$B$3:$B$20)," ")</f>
        <v xml:space="preserve"> </v>
      </c>
      <c r="D32" s="5"/>
      <c r="E32" s="6"/>
      <c r="F32" s="6"/>
      <c r="G32" s="8"/>
      <c r="H32" s="8"/>
      <c r="I32" s="17">
        <f t="shared" si="1"/>
        <v>0</v>
      </c>
    </row>
    <row r="33" spans="1:9" x14ac:dyDescent="0.25">
      <c r="A33" s="2">
        <f t="shared" si="2"/>
        <v>45105</v>
      </c>
      <c r="B33" t="str">
        <f t="shared" si="0"/>
        <v>Mittwoch</v>
      </c>
      <c r="C33" t="str">
        <f>_xlfn.IFNA(_xlfn.XLOOKUP(A33,Feiertage!$A$3:$A$20,Feiertage!$B$3:$B$20)," ")</f>
        <v xml:space="preserve"> </v>
      </c>
      <c r="D33" s="5"/>
      <c r="E33" s="6"/>
      <c r="F33" s="6"/>
      <c r="G33" s="8"/>
      <c r="H33" s="8"/>
      <c r="I33" s="17">
        <f t="shared" si="1"/>
        <v>0</v>
      </c>
    </row>
    <row r="34" spans="1:9" x14ac:dyDescent="0.25">
      <c r="A34" s="2">
        <f t="shared" si="2"/>
        <v>45106</v>
      </c>
      <c r="B34" t="str">
        <f t="shared" si="0"/>
        <v>Donnerstag</v>
      </c>
      <c r="C34" t="str">
        <f>_xlfn.IFNA(_xlfn.XLOOKUP(A34,Feiertage!$A$3:$A$20,Feiertage!$B$3:$B$20)," ")</f>
        <v xml:space="preserve"> </v>
      </c>
      <c r="D34" s="5"/>
      <c r="E34" s="6"/>
      <c r="F34" s="6"/>
      <c r="G34" s="8"/>
      <c r="H34" s="8"/>
      <c r="I34" s="17">
        <f t="shared" si="1"/>
        <v>0</v>
      </c>
    </row>
    <row r="35" spans="1:9" x14ac:dyDescent="0.25">
      <c r="A35" s="2">
        <f t="shared" si="2"/>
        <v>45107</v>
      </c>
      <c r="B35" t="str">
        <f t="shared" si="0"/>
        <v>Freitag</v>
      </c>
      <c r="C35" t="str">
        <f>_xlfn.IFNA(_xlfn.XLOOKUP(A35,Feiertage!$A$3:$A$20,Feiertage!$B$3:$B$20)," ")</f>
        <v xml:space="preserve"> </v>
      </c>
      <c r="D35" s="5"/>
      <c r="E35" s="6"/>
      <c r="F35" s="6"/>
      <c r="G35" s="8"/>
      <c r="H35" s="8"/>
      <c r="I35" s="17">
        <f t="shared" si="1"/>
        <v>0</v>
      </c>
    </row>
    <row r="36" spans="1:9" hidden="1" x14ac:dyDescent="0.25">
      <c r="A36" s="2">
        <f t="shared" si="2"/>
        <v>45108</v>
      </c>
      <c r="B36" t="str">
        <f t="shared" si="0"/>
        <v>Samstag</v>
      </c>
      <c r="C36" t="str">
        <f>_xlfn.IFNA(_xlfn.XLOOKUP(A36,Feiertage!$A$3:$A$20,Feiertage!$B$3:$B$20)," ")</f>
        <v xml:space="preserve"> </v>
      </c>
      <c r="E36" s="14"/>
      <c r="F36" s="14"/>
      <c r="G36" s="3"/>
      <c r="H36" s="3"/>
      <c r="I36" s="17">
        <f t="shared" si="1"/>
        <v>0</v>
      </c>
    </row>
    <row r="37" spans="1:9" x14ac:dyDescent="0.25">
      <c r="A37" s="2"/>
    </row>
    <row r="38" spans="1:9" x14ac:dyDescent="0.25">
      <c r="A38" s="2"/>
      <c r="C38" s="18" t="s">
        <v>22</v>
      </c>
      <c r="D38">
        <f>COUNTIF($D$6:$D$36,"A")</f>
        <v>0</v>
      </c>
    </row>
    <row r="39" spans="1:9" x14ac:dyDescent="0.25">
      <c r="A39" s="2"/>
      <c r="C39" s="18" t="s">
        <v>23</v>
      </c>
      <c r="D39">
        <f>COUNTIF($D$6:$D$36,"K")</f>
        <v>0</v>
      </c>
    </row>
    <row r="40" spans="1:9" x14ac:dyDescent="0.25">
      <c r="A40" s="2"/>
      <c r="C40" s="18" t="s">
        <v>24</v>
      </c>
      <c r="D40">
        <f>COUNTIF($D$6:$D$36,"U")</f>
        <v>0</v>
      </c>
    </row>
    <row r="41" spans="1:9" x14ac:dyDescent="0.25">
      <c r="A41" s="2"/>
      <c r="C41" s="18"/>
    </row>
    <row r="42" spans="1:9" x14ac:dyDescent="0.25">
      <c r="A42" s="2"/>
      <c r="C42" s="18" t="s">
        <v>25</v>
      </c>
      <c r="D42" s="19">
        <f>SUM(I6:I36)</f>
        <v>0</v>
      </c>
    </row>
    <row r="43" spans="1:9" x14ac:dyDescent="0.25">
      <c r="C43" s="18" t="s">
        <v>26</v>
      </c>
      <c r="D43" s="15">
        <f>D42-(D38*(Zusammenfassung!B10/Zusammenfassung!B11))</f>
        <v>0</v>
      </c>
    </row>
  </sheetData>
  <sheetProtection sheet="1" objects="1" scenarios="1"/>
  <conditionalFormatting sqref="A6:I36">
    <cfRule type="expression" dxfId="27" priority="2">
      <formula>NOT(IF(OR($C6=" ",$C6="x"),1,0))</formula>
    </cfRule>
    <cfRule type="expression" dxfId="26" priority="4">
      <formula>WEEKDAY($A6,2)&gt;5</formula>
    </cfRule>
  </conditionalFormatting>
  <conditionalFormatting sqref="C6:C36">
    <cfRule type="expression" dxfId="25" priority="1">
      <formula>AND($C6="x",OR($B6="Samstag", $B6="Sonntag"))</formula>
    </cfRule>
    <cfRule type="cellIs" dxfId="24" priority="3" operator="equal">
      <formula>"x"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455C-3B6E-4914-B8A7-63A1A2B06289}">
  <dimension ref="A1:I43"/>
  <sheetViews>
    <sheetView workbookViewId="0"/>
  </sheetViews>
  <sheetFormatPr baseColWidth="10" defaultRowHeight="15" x14ac:dyDescent="0.25"/>
  <cols>
    <col min="3" max="3" width="25.28515625" bestFit="1" customWidth="1"/>
    <col min="4" max="4" width="19.85546875" customWidth="1"/>
    <col min="5" max="9" width="14.7109375" customWidth="1"/>
  </cols>
  <sheetData>
    <row r="1" spans="1:9" ht="23.25" x14ac:dyDescent="0.35">
      <c r="A1" s="1" t="s">
        <v>67</v>
      </c>
    </row>
    <row r="3" spans="1:9" x14ac:dyDescent="0.25">
      <c r="A3" t="s">
        <v>12</v>
      </c>
      <c r="B3" s="15">
        <v>7</v>
      </c>
    </row>
    <row r="5" spans="1:9" ht="60" x14ac:dyDescent="0.25">
      <c r="A5" t="s">
        <v>13</v>
      </c>
      <c r="B5" t="s">
        <v>14</v>
      </c>
      <c r="C5" t="s">
        <v>15</v>
      </c>
      <c r="D5" s="16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>
        <f>DATE(Zusammenfassung!$B$3,$B$3,1)</f>
        <v>45108</v>
      </c>
      <c r="B6" t="str">
        <f>TEXT(A6,"TTTT")</f>
        <v>Samstag</v>
      </c>
      <c r="C6" t="str">
        <f>_xlfn.IFNA(_xlfn.XLOOKUP(A6,Feiertage!$A$3:$A$20,Feiertage!$B$3:$B$20)," ")</f>
        <v xml:space="preserve"> </v>
      </c>
      <c r="D6" s="5"/>
      <c r="E6" s="6"/>
      <c r="F6" s="6"/>
      <c r="G6" s="7"/>
      <c r="H6" s="7"/>
      <c r="I6" s="17">
        <f>(F6-E6-(H6-G6))*24</f>
        <v>0</v>
      </c>
    </row>
    <row r="7" spans="1:9" x14ac:dyDescent="0.25">
      <c r="A7" s="2">
        <f>A6+1</f>
        <v>45109</v>
      </c>
      <c r="B7" t="str">
        <f t="shared" ref="B7:B36" si="0">TEXT(A7,"TTTT")</f>
        <v>Sonntag</v>
      </c>
      <c r="C7" t="str">
        <f>_xlfn.IFNA(_xlfn.XLOOKUP(A7,Feiertage!$A$3:$A$20,Feiertage!$B$3:$B$20)," ")</f>
        <v xml:space="preserve"> </v>
      </c>
      <c r="D7" s="5"/>
      <c r="E7" s="6"/>
      <c r="F7" s="6"/>
      <c r="G7" s="8"/>
      <c r="H7" s="8"/>
      <c r="I7" s="17">
        <f t="shared" ref="I7:I36" si="1">(F7-E7-(H7-G7))*24</f>
        <v>0</v>
      </c>
    </row>
    <row r="8" spans="1:9" x14ac:dyDescent="0.25">
      <c r="A8" s="2">
        <f t="shared" ref="A8:A36" si="2">A7+1</f>
        <v>45110</v>
      </c>
      <c r="B8" t="str">
        <f t="shared" si="0"/>
        <v>Montag</v>
      </c>
      <c r="C8" t="str">
        <f>_xlfn.IFNA(_xlfn.XLOOKUP(A8,Feiertage!$A$3:$A$20,Feiertage!$B$3:$B$20)," ")</f>
        <v xml:space="preserve"> </v>
      </c>
      <c r="D8" s="5"/>
      <c r="E8" s="6"/>
      <c r="F8" s="6"/>
      <c r="G8" s="8"/>
      <c r="H8" s="8"/>
      <c r="I8" s="17">
        <f t="shared" si="1"/>
        <v>0</v>
      </c>
    </row>
    <row r="9" spans="1:9" x14ac:dyDescent="0.25">
      <c r="A9" s="2">
        <f t="shared" si="2"/>
        <v>45111</v>
      </c>
      <c r="B9" t="str">
        <f t="shared" si="0"/>
        <v>Dienstag</v>
      </c>
      <c r="C9" t="str">
        <f>_xlfn.IFNA(_xlfn.XLOOKUP(A9,Feiertage!$A$3:$A$20,Feiertage!$B$3:$B$20)," ")</f>
        <v xml:space="preserve"> </v>
      </c>
      <c r="D9" s="5"/>
      <c r="E9" s="6"/>
      <c r="F9" s="6"/>
      <c r="G9" s="8"/>
      <c r="H9" s="8"/>
      <c r="I9" s="17">
        <f t="shared" si="1"/>
        <v>0</v>
      </c>
    </row>
    <row r="10" spans="1:9" x14ac:dyDescent="0.25">
      <c r="A10" s="2">
        <f t="shared" si="2"/>
        <v>45112</v>
      </c>
      <c r="B10" t="str">
        <f t="shared" si="0"/>
        <v>Mittwoch</v>
      </c>
      <c r="C10" t="str">
        <f>_xlfn.IFNA(_xlfn.XLOOKUP(A10,Feiertage!$A$3:$A$20,Feiertage!$B$3:$B$20)," ")</f>
        <v xml:space="preserve"> </v>
      </c>
      <c r="D10" s="5"/>
      <c r="E10" s="6"/>
      <c r="F10" s="6"/>
      <c r="G10" s="8"/>
      <c r="H10" s="8"/>
      <c r="I10" s="17">
        <f t="shared" si="1"/>
        <v>0</v>
      </c>
    </row>
    <row r="11" spans="1:9" x14ac:dyDescent="0.25">
      <c r="A11" s="2">
        <f t="shared" si="2"/>
        <v>45113</v>
      </c>
      <c r="B11" t="str">
        <f t="shared" si="0"/>
        <v>Donnerstag</v>
      </c>
      <c r="C11" t="str">
        <f>_xlfn.IFNA(_xlfn.XLOOKUP(A11,Feiertage!$A$3:$A$20,Feiertage!$B$3:$B$20)," ")</f>
        <v xml:space="preserve"> </v>
      </c>
      <c r="D11" s="5"/>
      <c r="E11" s="6"/>
      <c r="F11" s="6"/>
      <c r="G11" s="8"/>
      <c r="H11" s="8"/>
      <c r="I11" s="17">
        <f t="shared" si="1"/>
        <v>0</v>
      </c>
    </row>
    <row r="12" spans="1:9" x14ac:dyDescent="0.25">
      <c r="A12" s="2">
        <f t="shared" si="2"/>
        <v>45114</v>
      </c>
      <c r="B12" t="str">
        <f t="shared" si="0"/>
        <v>Freitag</v>
      </c>
      <c r="C12" t="str">
        <f>_xlfn.IFNA(_xlfn.XLOOKUP(A12,Feiertage!$A$3:$A$20,Feiertage!$B$3:$B$20)," ")</f>
        <v xml:space="preserve"> </v>
      </c>
      <c r="D12" s="5"/>
      <c r="E12" s="6"/>
      <c r="F12" s="6"/>
      <c r="G12" s="8"/>
      <c r="H12" s="8"/>
      <c r="I12" s="17">
        <f t="shared" si="1"/>
        <v>0</v>
      </c>
    </row>
    <row r="13" spans="1:9" x14ac:dyDescent="0.25">
      <c r="A13" s="2">
        <f t="shared" si="2"/>
        <v>45115</v>
      </c>
      <c r="B13" t="str">
        <f t="shared" si="0"/>
        <v>Samstag</v>
      </c>
      <c r="C13" t="str">
        <f>_xlfn.IFNA(_xlfn.XLOOKUP(A13,Feiertage!$A$3:$A$20,Feiertage!$B$3:$B$20)," ")</f>
        <v xml:space="preserve"> </v>
      </c>
      <c r="D13" s="5"/>
      <c r="E13" s="6"/>
      <c r="F13" s="6"/>
      <c r="G13" s="8"/>
      <c r="H13" s="8"/>
      <c r="I13" s="17">
        <f t="shared" si="1"/>
        <v>0</v>
      </c>
    </row>
    <row r="14" spans="1:9" x14ac:dyDescent="0.25">
      <c r="A14" s="2">
        <f t="shared" si="2"/>
        <v>45116</v>
      </c>
      <c r="B14" t="str">
        <f t="shared" si="0"/>
        <v>Sonntag</v>
      </c>
      <c r="C14" t="str">
        <f>_xlfn.IFNA(_xlfn.XLOOKUP(A14,Feiertage!$A$3:$A$20,Feiertage!$B$3:$B$20)," ")</f>
        <v xml:space="preserve"> </v>
      </c>
      <c r="D14" s="5"/>
      <c r="E14" s="6"/>
      <c r="F14" s="6"/>
      <c r="G14" s="8"/>
      <c r="H14" s="8"/>
      <c r="I14" s="17">
        <f t="shared" si="1"/>
        <v>0</v>
      </c>
    </row>
    <row r="15" spans="1:9" x14ac:dyDescent="0.25">
      <c r="A15" s="2">
        <f t="shared" si="2"/>
        <v>45117</v>
      </c>
      <c r="B15" t="str">
        <f t="shared" si="0"/>
        <v>Montag</v>
      </c>
      <c r="C15" t="str">
        <f>_xlfn.IFNA(_xlfn.XLOOKUP(A15,Feiertage!$A$3:$A$20,Feiertage!$B$3:$B$20)," ")</f>
        <v xml:space="preserve"> </v>
      </c>
      <c r="D15" s="5"/>
      <c r="E15" s="6"/>
      <c r="F15" s="6"/>
      <c r="G15" s="8"/>
      <c r="H15" s="8"/>
      <c r="I15" s="17">
        <f t="shared" si="1"/>
        <v>0</v>
      </c>
    </row>
    <row r="16" spans="1:9" x14ac:dyDescent="0.25">
      <c r="A16" s="2">
        <f t="shared" si="2"/>
        <v>45118</v>
      </c>
      <c r="B16" t="str">
        <f t="shared" si="0"/>
        <v>Dienstag</v>
      </c>
      <c r="C16" t="str">
        <f>_xlfn.IFNA(_xlfn.XLOOKUP(A16,Feiertage!$A$3:$A$20,Feiertage!$B$3:$B$20)," ")</f>
        <v xml:space="preserve"> </v>
      </c>
      <c r="D16" s="5"/>
      <c r="E16" s="6"/>
      <c r="F16" s="6"/>
      <c r="G16" s="8"/>
      <c r="H16" s="8"/>
      <c r="I16" s="17">
        <f t="shared" si="1"/>
        <v>0</v>
      </c>
    </row>
    <row r="17" spans="1:9" x14ac:dyDescent="0.25">
      <c r="A17" s="2">
        <f t="shared" si="2"/>
        <v>45119</v>
      </c>
      <c r="B17" t="str">
        <f t="shared" si="0"/>
        <v>Mittwoch</v>
      </c>
      <c r="C17" t="str">
        <f>_xlfn.IFNA(_xlfn.XLOOKUP(A17,Feiertage!$A$3:$A$20,Feiertage!$B$3:$B$20)," ")</f>
        <v xml:space="preserve"> </v>
      </c>
      <c r="D17" s="5"/>
      <c r="E17" s="6"/>
      <c r="F17" s="6"/>
      <c r="G17" s="8"/>
      <c r="H17" s="8"/>
      <c r="I17" s="17">
        <f t="shared" si="1"/>
        <v>0</v>
      </c>
    </row>
    <row r="18" spans="1:9" x14ac:dyDescent="0.25">
      <c r="A18" s="2">
        <f t="shared" si="2"/>
        <v>45120</v>
      </c>
      <c r="B18" t="str">
        <f t="shared" si="0"/>
        <v>Donnerstag</v>
      </c>
      <c r="C18" t="str">
        <f>_xlfn.IFNA(_xlfn.XLOOKUP(A18,Feiertage!$A$3:$A$20,Feiertage!$B$3:$B$20)," ")</f>
        <v xml:space="preserve"> </v>
      </c>
      <c r="D18" s="5"/>
      <c r="E18" s="6"/>
      <c r="F18" s="6"/>
      <c r="G18" s="8"/>
      <c r="H18" s="8"/>
      <c r="I18" s="17">
        <f t="shared" si="1"/>
        <v>0</v>
      </c>
    </row>
    <row r="19" spans="1:9" x14ac:dyDescent="0.25">
      <c r="A19" s="2">
        <f t="shared" si="2"/>
        <v>45121</v>
      </c>
      <c r="B19" t="str">
        <f t="shared" si="0"/>
        <v>Freitag</v>
      </c>
      <c r="C19" t="str">
        <f>_xlfn.IFNA(_xlfn.XLOOKUP(A19,Feiertage!$A$3:$A$20,Feiertage!$B$3:$B$20)," ")</f>
        <v xml:space="preserve"> </v>
      </c>
      <c r="D19" s="5"/>
      <c r="E19" s="6"/>
      <c r="F19" s="6"/>
      <c r="G19" s="8"/>
      <c r="H19" s="8"/>
      <c r="I19" s="17">
        <f t="shared" si="1"/>
        <v>0</v>
      </c>
    </row>
    <row r="20" spans="1:9" x14ac:dyDescent="0.25">
      <c r="A20" s="2">
        <f t="shared" si="2"/>
        <v>45122</v>
      </c>
      <c r="B20" t="str">
        <f t="shared" si="0"/>
        <v>Samstag</v>
      </c>
      <c r="C20" t="str">
        <f>_xlfn.IFNA(_xlfn.XLOOKUP(A20,Feiertage!$A$3:$A$20,Feiertage!$B$3:$B$20)," ")</f>
        <v xml:space="preserve"> </v>
      </c>
      <c r="D20" s="5"/>
      <c r="E20" s="6"/>
      <c r="F20" s="6"/>
      <c r="G20" s="8"/>
      <c r="H20" s="8"/>
      <c r="I20" s="17">
        <f t="shared" si="1"/>
        <v>0</v>
      </c>
    </row>
    <row r="21" spans="1:9" x14ac:dyDescent="0.25">
      <c r="A21" s="2">
        <f t="shared" si="2"/>
        <v>45123</v>
      </c>
      <c r="B21" t="str">
        <f t="shared" si="0"/>
        <v>Sonntag</v>
      </c>
      <c r="C21" t="str">
        <f>_xlfn.IFNA(_xlfn.XLOOKUP(A21,Feiertage!$A$3:$A$20,Feiertage!$B$3:$B$20)," ")</f>
        <v xml:space="preserve"> </v>
      </c>
      <c r="D21" s="5"/>
      <c r="E21" s="6"/>
      <c r="F21" s="6"/>
      <c r="G21" s="8"/>
      <c r="H21" s="8"/>
      <c r="I21" s="17">
        <f t="shared" si="1"/>
        <v>0</v>
      </c>
    </row>
    <row r="22" spans="1:9" x14ac:dyDescent="0.25">
      <c r="A22" s="2">
        <f t="shared" si="2"/>
        <v>45124</v>
      </c>
      <c r="B22" t="str">
        <f t="shared" si="0"/>
        <v>Montag</v>
      </c>
      <c r="C22" t="str">
        <f>_xlfn.IFNA(_xlfn.XLOOKUP(A22,Feiertage!$A$3:$A$20,Feiertage!$B$3:$B$20)," ")</f>
        <v xml:space="preserve"> </v>
      </c>
      <c r="D22" s="5"/>
      <c r="E22" s="6"/>
      <c r="F22" s="6"/>
      <c r="G22" s="8"/>
      <c r="H22" s="8"/>
      <c r="I22" s="17">
        <f t="shared" si="1"/>
        <v>0</v>
      </c>
    </row>
    <row r="23" spans="1:9" x14ac:dyDescent="0.25">
      <c r="A23" s="2">
        <f t="shared" si="2"/>
        <v>45125</v>
      </c>
      <c r="B23" t="str">
        <f t="shared" si="0"/>
        <v>Dienstag</v>
      </c>
      <c r="C23" t="str">
        <f>_xlfn.IFNA(_xlfn.XLOOKUP(A23,Feiertage!$A$3:$A$20,Feiertage!$B$3:$B$20)," ")</f>
        <v xml:space="preserve"> </v>
      </c>
      <c r="D23" s="5"/>
      <c r="E23" s="6"/>
      <c r="F23" s="6"/>
      <c r="G23" s="8"/>
      <c r="H23" s="8"/>
      <c r="I23" s="17">
        <f t="shared" si="1"/>
        <v>0</v>
      </c>
    </row>
    <row r="24" spans="1:9" x14ac:dyDescent="0.25">
      <c r="A24" s="2">
        <f t="shared" si="2"/>
        <v>45126</v>
      </c>
      <c r="B24" t="str">
        <f t="shared" si="0"/>
        <v>Mittwoch</v>
      </c>
      <c r="C24" t="str">
        <f>_xlfn.IFNA(_xlfn.XLOOKUP(A24,Feiertage!$A$3:$A$20,Feiertage!$B$3:$B$20)," ")</f>
        <v xml:space="preserve"> </v>
      </c>
      <c r="D24" s="5"/>
      <c r="E24" s="6"/>
      <c r="F24" s="6"/>
      <c r="G24" s="8"/>
      <c r="H24" s="8"/>
      <c r="I24" s="17">
        <f t="shared" si="1"/>
        <v>0</v>
      </c>
    </row>
    <row r="25" spans="1:9" x14ac:dyDescent="0.25">
      <c r="A25" s="2">
        <f t="shared" si="2"/>
        <v>45127</v>
      </c>
      <c r="B25" t="str">
        <f t="shared" si="0"/>
        <v>Donnerstag</v>
      </c>
      <c r="C25" t="str">
        <f>_xlfn.IFNA(_xlfn.XLOOKUP(A25,Feiertage!$A$3:$A$20,Feiertage!$B$3:$B$20)," ")</f>
        <v xml:space="preserve"> </v>
      </c>
      <c r="D25" s="5"/>
      <c r="E25" s="6"/>
      <c r="F25" s="6"/>
      <c r="G25" s="8"/>
      <c r="H25" s="8"/>
      <c r="I25" s="17">
        <f t="shared" si="1"/>
        <v>0</v>
      </c>
    </row>
    <row r="26" spans="1:9" x14ac:dyDescent="0.25">
      <c r="A26" s="2">
        <f t="shared" si="2"/>
        <v>45128</v>
      </c>
      <c r="B26" t="str">
        <f t="shared" si="0"/>
        <v>Freitag</v>
      </c>
      <c r="C26" t="str">
        <f>_xlfn.IFNA(_xlfn.XLOOKUP(A26,Feiertage!$A$3:$A$20,Feiertage!$B$3:$B$20)," ")</f>
        <v xml:space="preserve"> </v>
      </c>
      <c r="D26" s="5"/>
      <c r="E26" s="6"/>
      <c r="F26" s="6"/>
      <c r="G26" s="8"/>
      <c r="H26" s="8"/>
      <c r="I26" s="17">
        <f t="shared" si="1"/>
        <v>0</v>
      </c>
    </row>
    <row r="27" spans="1:9" x14ac:dyDescent="0.25">
      <c r="A27" s="2">
        <f t="shared" si="2"/>
        <v>45129</v>
      </c>
      <c r="B27" t="str">
        <f t="shared" si="0"/>
        <v>Samstag</v>
      </c>
      <c r="C27" t="str">
        <f>_xlfn.IFNA(_xlfn.XLOOKUP(A27,Feiertage!$A$3:$A$20,Feiertage!$B$3:$B$20)," ")</f>
        <v xml:space="preserve"> </v>
      </c>
      <c r="D27" s="5"/>
      <c r="E27" s="6"/>
      <c r="F27" s="6"/>
      <c r="G27" s="8"/>
      <c r="H27" s="8"/>
      <c r="I27" s="17">
        <f t="shared" si="1"/>
        <v>0</v>
      </c>
    </row>
    <row r="28" spans="1:9" x14ac:dyDescent="0.25">
      <c r="A28" s="2">
        <f t="shared" si="2"/>
        <v>45130</v>
      </c>
      <c r="B28" t="str">
        <f t="shared" si="0"/>
        <v>Sonntag</v>
      </c>
      <c r="C28" t="str">
        <f>_xlfn.IFNA(_xlfn.XLOOKUP(A28,Feiertage!$A$3:$A$20,Feiertage!$B$3:$B$20)," ")</f>
        <v xml:space="preserve"> </v>
      </c>
      <c r="D28" s="5"/>
      <c r="E28" s="6"/>
      <c r="F28" s="6"/>
      <c r="G28" s="7"/>
      <c r="H28" s="7"/>
      <c r="I28" s="17">
        <f t="shared" si="1"/>
        <v>0</v>
      </c>
    </row>
    <row r="29" spans="1:9" x14ac:dyDescent="0.25">
      <c r="A29" s="2">
        <f t="shared" si="2"/>
        <v>45131</v>
      </c>
      <c r="B29" t="str">
        <f t="shared" si="0"/>
        <v>Montag</v>
      </c>
      <c r="C29" t="str">
        <f>_xlfn.IFNA(_xlfn.XLOOKUP(A29,Feiertage!$A$3:$A$20,Feiertage!$B$3:$B$20)," ")</f>
        <v xml:space="preserve"> </v>
      </c>
      <c r="D29" s="5"/>
      <c r="E29" s="6"/>
      <c r="F29" s="6"/>
      <c r="G29" s="8"/>
      <c r="H29" s="8"/>
      <c r="I29" s="17">
        <f t="shared" si="1"/>
        <v>0</v>
      </c>
    </row>
    <row r="30" spans="1:9" x14ac:dyDescent="0.25">
      <c r="A30" s="2">
        <f t="shared" si="2"/>
        <v>45132</v>
      </c>
      <c r="B30" t="str">
        <f t="shared" si="0"/>
        <v>Dienstag</v>
      </c>
      <c r="C30" t="str">
        <f>_xlfn.IFNA(_xlfn.XLOOKUP(A30,Feiertage!$A$3:$A$20,Feiertage!$B$3:$B$20)," ")</f>
        <v xml:space="preserve"> </v>
      </c>
      <c r="D30" s="5"/>
      <c r="E30" s="6"/>
      <c r="F30" s="6"/>
      <c r="G30" s="8"/>
      <c r="H30" s="8"/>
      <c r="I30" s="17">
        <f t="shared" si="1"/>
        <v>0</v>
      </c>
    </row>
    <row r="31" spans="1:9" x14ac:dyDescent="0.25">
      <c r="A31" s="2">
        <f t="shared" si="2"/>
        <v>45133</v>
      </c>
      <c r="B31" t="str">
        <f t="shared" si="0"/>
        <v>Mittwoch</v>
      </c>
      <c r="C31" t="str">
        <f>_xlfn.IFNA(_xlfn.XLOOKUP(A31,Feiertage!$A$3:$A$20,Feiertage!$B$3:$B$20)," ")</f>
        <v xml:space="preserve"> </v>
      </c>
      <c r="D31" s="5"/>
      <c r="E31" s="6"/>
      <c r="F31" s="6"/>
      <c r="G31" s="8"/>
      <c r="H31" s="8"/>
      <c r="I31" s="17">
        <f t="shared" si="1"/>
        <v>0</v>
      </c>
    </row>
    <row r="32" spans="1:9" x14ac:dyDescent="0.25">
      <c r="A32" s="2">
        <f t="shared" si="2"/>
        <v>45134</v>
      </c>
      <c r="B32" t="str">
        <f t="shared" si="0"/>
        <v>Donnerstag</v>
      </c>
      <c r="C32" t="str">
        <f>_xlfn.IFNA(_xlfn.XLOOKUP(A32,Feiertage!$A$3:$A$20,Feiertage!$B$3:$B$20)," ")</f>
        <v xml:space="preserve"> </v>
      </c>
      <c r="D32" s="5"/>
      <c r="E32" s="6"/>
      <c r="F32" s="6"/>
      <c r="G32" s="8"/>
      <c r="H32" s="8"/>
      <c r="I32" s="17">
        <f t="shared" si="1"/>
        <v>0</v>
      </c>
    </row>
    <row r="33" spans="1:9" x14ac:dyDescent="0.25">
      <c r="A33" s="2">
        <f t="shared" si="2"/>
        <v>45135</v>
      </c>
      <c r="B33" t="str">
        <f t="shared" si="0"/>
        <v>Freitag</v>
      </c>
      <c r="C33" t="str">
        <f>_xlfn.IFNA(_xlfn.XLOOKUP(A33,Feiertage!$A$3:$A$20,Feiertage!$B$3:$B$20)," ")</f>
        <v xml:space="preserve"> </v>
      </c>
      <c r="D33" s="5"/>
      <c r="E33" s="6"/>
      <c r="F33" s="6"/>
      <c r="G33" s="8"/>
      <c r="H33" s="8"/>
      <c r="I33" s="17">
        <f t="shared" si="1"/>
        <v>0</v>
      </c>
    </row>
    <row r="34" spans="1:9" x14ac:dyDescent="0.25">
      <c r="A34" s="2">
        <f t="shared" si="2"/>
        <v>45136</v>
      </c>
      <c r="B34" t="str">
        <f t="shared" si="0"/>
        <v>Samstag</v>
      </c>
      <c r="C34" t="str">
        <f>_xlfn.IFNA(_xlfn.XLOOKUP(A34,Feiertage!$A$3:$A$20,Feiertage!$B$3:$B$20)," ")</f>
        <v xml:space="preserve"> </v>
      </c>
      <c r="D34" s="5"/>
      <c r="E34" s="6"/>
      <c r="F34" s="6"/>
      <c r="G34" s="8"/>
      <c r="H34" s="8"/>
      <c r="I34" s="17">
        <f t="shared" si="1"/>
        <v>0</v>
      </c>
    </row>
    <row r="35" spans="1:9" x14ac:dyDescent="0.25">
      <c r="A35" s="2">
        <f t="shared" si="2"/>
        <v>45137</v>
      </c>
      <c r="B35" t="str">
        <f t="shared" si="0"/>
        <v>Sonntag</v>
      </c>
      <c r="C35" t="str">
        <f>_xlfn.IFNA(_xlfn.XLOOKUP(A35,Feiertage!$A$3:$A$20,Feiertage!$B$3:$B$20)," ")</f>
        <v xml:space="preserve"> </v>
      </c>
      <c r="D35" s="5"/>
      <c r="E35" s="6"/>
      <c r="F35" s="6"/>
      <c r="G35" s="8"/>
      <c r="H35" s="8"/>
      <c r="I35" s="17">
        <f t="shared" si="1"/>
        <v>0</v>
      </c>
    </row>
    <row r="36" spans="1:9" x14ac:dyDescent="0.25">
      <c r="A36" s="2">
        <f t="shared" si="2"/>
        <v>45138</v>
      </c>
      <c r="B36" t="str">
        <f t="shared" si="0"/>
        <v>Montag</v>
      </c>
      <c r="C36" t="str">
        <f>_xlfn.IFNA(_xlfn.XLOOKUP(A36,Feiertage!$A$3:$A$20,Feiertage!$B$3:$B$20)," ")</f>
        <v xml:space="preserve"> </v>
      </c>
      <c r="D36" s="5"/>
      <c r="E36" s="6"/>
      <c r="F36" s="6"/>
      <c r="G36" s="8"/>
      <c r="H36" s="8"/>
      <c r="I36" s="17">
        <f t="shared" si="1"/>
        <v>0</v>
      </c>
    </row>
    <row r="37" spans="1:9" x14ac:dyDescent="0.25">
      <c r="A37" s="2"/>
    </row>
    <row r="38" spans="1:9" x14ac:dyDescent="0.25">
      <c r="A38" s="2"/>
      <c r="C38" s="18" t="s">
        <v>22</v>
      </c>
      <c r="D38">
        <f>COUNTIF($D$6:$D$36,"A")</f>
        <v>0</v>
      </c>
    </row>
    <row r="39" spans="1:9" x14ac:dyDescent="0.25">
      <c r="A39" s="2"/>
      <c r="C39" s="18" t="s">
        <v>23</v>
      </c>
      <c r="D39">
        <f>COUNTIF($D$6:$D$36,"K")</f>
        <v>0</v>
      </c>
    </row>
    <row r="40" spans="1:9" x14ac:dyDescent="0.25">
      <c r="A40" s="2"/>
      <c r="C40" s="18" t="s">
        <v>24</v>
      </c>
      <c r="D40">
        <f>COUNTIF($D$6:$D$36,"U")</f>
        <v>0</v>
      </c>
    </row>
    <row r="41" spans="1:9" x14ac:dyDescent="0.25">
      <c r="A41" s="2"/>
      <c r="C41" s="18"/>
    </row>
    <row r="42" spans="1:9" x14ac:dyDescent="0.25">
      <c r="A42" s="2"/>
      <c r="C42" s="18" t="s">
        <v>25</v>
      </c>
      <c r="D42" s="19">
        <f>SUM(I6:I36)</f>
        <v>0</v>
      </c>
    </row>
    <row r="43" spans="1:9" x14ac:dyDescent="0.25">
      <c r="C43" s="18" t="s">
        <v>26</v>
      </c>
      <c r="D43" s="15">
        <f>D42-(D38*(Zusammenfassung!B10/Zusammenfassung!B11))</f>
        <v>0</v>
      </c>
    </row>
  </sheetData>
  <sheetProtection sheet="1" objects="1" scenarios="1"/>
  <conditionalFormatting sqref="A6:I36">
    <cfRule type="expression" dxfId="23" priority="2">
      <formula>NOT(IF(OR($C6=" ",$C6="x"),1,0))</formula>
    </cfRule>
    <cfRule type="expression" dxfId="22" priority="4">
      <formula>WEEKDAY($A6,2)&gt;5</formula>
    </cfRule>
  </conditionalFormatting>
  <conditionalFormatting sqref="C6:C36">
    <cfRule type="expression" dxfId="21" priority="1">
      <formula>AND($C6="x",OR($B6="Samstag", $B6="Sonntag"))</formula>
    </cfRule>
    <cfRule type="cellIs" dxfId="20" priority="3" operator="equal">
      <formula>"x"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B457-428F-4A7F-90E5-DCAC5855CA4E}">
  <dimension ref="A1:I43"/>
  <sheetViews>
    <sheetView workbookViewId="0"/>
  </sheetViews>
  <sheetFormatPr baseColWidth="10" defaultRowHeight="15" x14ac:dyDescent="0.25"/>
  <cols>
    <col min="3" max="3" width="25.28515625" bestFit="1" customWidth="1"/>
    <col min="4" max="4" width="19.85546875" customWidth="1"/>
    <col min="5" max="9" width="14.7109375" customWidth="1"/>
  </cols>
  <sheetData>
    <row r="1" spans="1:9" ht="23.25" x14ac:dyDescent="0.35">
      <c r="A1" s="1" t="s">
        <v>68</v>
      </c>
    </row>
    <row r="3" spans="1:9" x14ac:dyDescent="0.25">
      <c r="A3" t="s">
        <v>12</v>
      </c>
      <c r="B3" s="15">
        <v>8</v>
      </c>
    </row>
    <row r="5" spans="1:9" ht="60" x14ac:dyDescent="0.25">
      <c r="A5" t="s">
        <v>13</v>
      </c>
      <c r="B5" t="s">
        <v>14</v>
      </c>
      <c r="C5" t="s">
        <v>15</v>
      </c>
      <c r="D5" s="16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>
        <f>DATE(Zusammenfassung!$B$3,$B$3,1)</f>
        <v>45139</v>
      </c>
      <c r="B6" t="str">
        <f>TEXT(A6,"TTTT")</f>
        <v>Dienstag</v>
      </c>
      <c r="C6" t="str">
        <f>_xlfn.IFNA(_xlfn.XLOOKUP(A6,Feiertage!$A$3:$A$20,Feiertage!$B$3:$B$20)," ")</f>
        <v xml:space="preserve"> </v>
      </c>
      <c r="D6" s="5"/>
      <c r="E6" s="6"/>
      <c r="F6" s="6"/>
      <c r="G6" s="7"/>
      <c r="H6" s="7"/>
      <c r="I6" s="17">
        <f>(F6-E6-(H6-G6))*24</f>
        <v>0</v>
      </c>
    </row>
    <row r="7" spans="1:9" x14ac:dyDescent="0.25">
      <c r="A7" s="2">
        <f>A6+1</f>
        <v>45140</v>
      </c>
      <c r="B7" t="str">
        <f t="shared" ref="B7:B36" si="0">TEXT(A7,"TTTT")</f>
        <v>Mittwoch</v>
      </c>
      <c r="C7" t="str">
        <f>_xlfn.IFNA(_xlfn.XLOOKUP(A7,Feiertage!$A$3:$A$20,Feiertage!$B$3:$B$20)," ")</f>
        <v xml:space="preserve"> </v>
      </c>
      <c r="D7" s="5"/>
      <c r="E7" s="6"/>
      <c r="F7" s="6"/>
      <c r="G7" s="8"/>
      <c r="H7" s="8"/>
      <c r="I7" s="17">
        <f t="shared" ref="I7:I36" si="1">(F7-E7-(H7-G7))*24</f>
        <v>0</v>
      </c>
    </row>
    <row r="8" spans="1:9" x14ac:dyDescent="0.25">
      <c r="A8" s="2">
        <f t="shared" ref="A8:A36" si="2">A7+1</f>
        <v>45141</v>
      </c>
      <c r="B8" t="str">
        <f t="shared" si="0"/>
        <v>Donnerstag</v>
      </c>
      <c r="C8" t="str">
        <f>_xlfn.IFNA(_xlfn.XLOOKUP(A8,Feiertage!$A$3:$A$20,Feiertage!$B$3:$B$20)," ")</f>
        <v xml:space="preserve"> </v>
      </c>
      <c r="D8" s="5"/>
      <c r="E8" s="6"/>
      <c r="F8" s="6"/>
      <c r="G8" s="8"/>
      <c r="H8" s="8"/>
      <c r="I8" s="17">
        <f t="shared" si="1"/>
        <v>0</v>
      </c>
    </row>
    <row r="9" spans="1:9" x14ac:dyDescent="0.25">
      <c r="A9" s="2">
        <f t="shared" si="2"/>
        <v>45142</v>
      </c>
      <c r="B9" t="str">
        <f t="shared" si="0"/>
        <v>Freitag</v>
      </c>
      <c r="C9" t="str">
        <f>_xlfn.IFNA(_xlfn.XLOOKUP(A9,Feiertage!$A$3:$A$20,Feiertage!$B$3:$B$20)," ")</f>
        <v xml:space="preserve"> </v>
      </c>
      <c r="D9" s="5"/>
      <c r="E9" s="6"/>
      <c r="F9" s="6"/>
      <c r="G9" s="8"/>
      <c r="H9" s="8"/>
      <c r="I9" s="17">
        <f t="shared" si="1"/>
        <v>0</v>
      </c>
    </row>
    <row r="10" spans="1:9" x14ac:dyDescent="0.25">
      <c r="A10" s="2">
        <f t="shared" si="2"/>
        <v>45143</v>
      </c>
      <c r="B10" t="str">
        <f t="shared" si="0"/>
        <v>Samstag</v>
      </c>
      <c r="C10" t="str">
        <f>_xlfn.IFNA(_xlfn.XLOOKUP(A10,Feiertage!$A$3:$A$20,Feiertage!$B$3:$B$20)," ")</f>
        <v xml:space="preserve"> </v>
      </c>
      <c r="D10" s="5"/>
      <c r="E10" s="6"/>
      <c r="F10" s="6"/>
      <c r="G10" s="8"/>
      <c r="H10" s="8"/>
      <c r="I10" s="17">
        <f t="shared" si="1"/>
        <v>0</v>
      </c>
    </row>
    <row r="11" spans="1:9" x14ac:dyDescent="0.25">
      <c r="A11" s="2">
        <f t="shared" si="2"/>
        <v>45144</v>
      </c>
      <c r="B11" t="str">
        <f t="shared" si="0"/>
        <v>Sonntag</v>
      </c>
      <c r="C11" t="str">
        <f>_xlfn.IFNA(_xlfn.XLOOKUP(A11,Feiertage!$A$3:$A$20,Feiertage!$B$3:$B$20)," ")</f>
        <v xml:space="preserve"> </v>
      </c>
      <c r="D11" s="5"/>
      <c r="E11" s="6"/>
      <c r="F11" s="6"/>
      <c r="G11" s="8"/>
      <c r="H11" s="8"/>
      <c r="I11" s="17">
        <f t="shared" si="1"/>
        <v>0</v>
      </c>
    </row>
    <row r="12" spans="1:9" x14ac:dyDescent="0.25">
      <c r="A12" s="2">
        <f t="shared" si="2"/>
        <v>45145</v>
      </c>
      <c r="B12" t="str">
        <f t="shared" si="0"/>
        <v>Montag</v>
      </c>
      <c r="C12" t="str">
        <f>_xlfn.IFNA(_xlfn.XLOOKUP(A12,Feiertage!$A$3:$A$20,Feiertage!$B$3:$B$20)," ")</f>
        <v xml:space="preserve"> </v>
      </c>
      <c r="D12" s="5"/>
      <c r="E12" s="6"/>
      <c r="F12" s="6"/>
      <c r="G12" s="8"/>
      <c r="H12" s="8"/>
      <c r="I12" s="17">
        <f t="shared" si="1"/>
        <v>0</v>
      </c>
    </row>
    <row r="13" spans="1:9" x14ac:dyDescent="0.25">
      <c r="A13" s="2">
        <f t="shared" si="2"/>
        <v>45146</v>
      </c>
      <c r="B13" t="str">
        <f t="shared" si="0"/>
        <v>Dienstag</v>
      </c>
      <c r="C13" t="str">
        <f>_xlfn.IFNA(_xlfn.XLOOKUP(A13,Feiertage!$A$3:$A$20,Feiertage!$B$3:$B$20)," ")</f>
        <v xml:space="preserve"> </v>
      </c>
      <c r="D13" s="5"/>
      <c r="E13" s="6"/>
      <c r="F13" s="6"/>
      <c r="G13" s="8"/>
      <c r="H13" s="8"/>
      <c r="I13" s="17">
        <f t="shared" si="1"/>
        <v>0</v>
      </c>
    </row>
    <row r="14" spans="1:9" x14ac:dyDescent="0.25">
      <c r="A14" s="2">
        <f t="shared" si="2"/>
        <v>45147</v>
      </c>
      <c r="B14" t="str">
        <f t="shared" si="0"/>
        <v>Mittwoch</v>
      </c>
      <c r="C14" t="str">
        <f>_xlfn.IFNA(_xlfn.XLOOKUP(A14,Feiertage!$A$3:$A$20,Feiertage!$B$3:$B$20)," ")</f>
        <v xml:space="preserve"> </v>
      </c>
      <c r="D14" s="5"/>
      <c r="E14" s="6"/>
      <c r="F14" s="6"/>
      <c r="G14" s="8"/>
      <c r="H14" s="8"/>
      <c r="I14" s="17">
        <f t="shared" si="1"/>
        <v>0</v>
      </c>
    </row>
    <row r="15" spans="1:9" x14ac:dyDescent="0.25">
      <c r="A15" s="2">
        <f t="shared" si="2"/>
        <v>45148</v>
      </c>
      <c r="B15" t="str">
        <f t="shared" si="0"/>
        <v>Donnerstag</v>
      </c>
      <c r="C15" t="str">
        <f>_xlfn.IFNA(_xlfn.XLOOKUP(A15,Feiertage!$A$3:$A$20,Feiertage!$B$3:$B$20)," ")</f>
        <v xml:space="preserve"> </v>
      </c>
      <c r="D15" s="5"/>
      <c r="E15" s="6"/>
      <c r="F15" s="6"/>
      <c r="G15" s="8"/>
      <c r="H15" s="8"/>
      <c r="I15" s="17">
        <f t="shared" si="1"/>
        <v>0</v>
      </c>
    </row>
    <row r="16" spans="1:9" x14ac:dyDescent="0.25">
      <c r="A16" s="2">
        <f t="shared" si="2"/>
        <v>45149</v>
      </c>
      <c r="B16" t="str">
        <f t="shared" si="0"/>
        <v>Freitag</v>
      </c>
      <c r="C16" t="str">
        <f>_xlfn.IFNA(_xlfn.XLOOKUP(A16,Feiertage!$A$3:$A$20,Feiertage!$B$3:$B$20)," ")</f>
        <v xml:space="preserve"> </v>
      </c>
      <c r="D16" s="5"/>
      <c r="E16" s="6"/>
      <c r="F16" s="6"/>
      <c r="G16" s="8"/>
      <c r="H16" s="8"/>
      <c r="I16" s="17">
        <f t="shared" si="1"/>
        <v>0</v>
      </c>
    </row>
    <row r="17" spans="1:9" x14ac:dyDescent="0.25">
      <c r="A17" s="2">
        <f t="shared" si="2"/>
        <v>45150</v>
      </c>
      <c r="B17" t="str">
        <f t="shared" si="0"/>
        <v>Samstag</v>
      </c>
      <c r="C17" t="str">
        <f>_xlfn.IFNA(_xlfn.XLOOKUP(A17,Feiertage!$A$3:$A$20,Feiertage!$B$3:$B$20)," ")</f>
        <v xml:space="preserve"> </v>
      </c>
      <c r="D17" s="5"/>
      <c r="E17" s="6"/>
      <c r="F17" s="6"/>
      <c r="G17" s="8"/>
      <c r="H17" s="8"/>
      <c r="I17" s="17">
        <f t="shared" si="1"/>
        <v>0</v>
      </c>
    </row>
    <row r="18" spans="1:9" x14ac:dyDescent="0.25">
      <c r="A18" s="2">
        <f t="shared" si="2"/>
        <v>45151</v>
      </c>
      <c r="B18" t="str">
        <f t="shared" si="0"/>
        <v>Sonntag</v>
      </c>
      <c r="C18" t="str">
        <f>_xlfn.IFNA(_xlfn.XLOOKUP(A18,Feiertage!$A$3:$A$20,Feiertage!$B$3:$B$20)," ")</f>
        <v xml:space="preserve"> </v>
      </c>
      <c r="D18" s="5"/>
      <c r="E18" s="6"/>
      <c r="F18" s="6"/>
      <c r="G18" s="8"/>
      <c r="H18" s="8"/>
      <c r="I18" s="17">
        <f t="shared" si="1"/>
        <v>0</v>
      </c>
    </row>
    <row r="19" spans="1:9" x14ac:dyDescent="0.25">
      <c r="A19" s="2">
        <f t="shared" si="2"/>
        <v>45152</v>
      </c>
      <c r="B19" t="str">
        <f t="shared" si="0"/>
        <v>Montag</v>
      </c>
      <c r="C19" t="str">
        <f>_xlfn.IFNA(_xlfn.XLOOKUP(A19,Feiertage!$A$3:$A$20,Feiertage!$B$3:$B$20)," ")</f>
        <v xml:space="preserve"> </v>
      </c>
      <c r="D19" s="5"/>
      <c r="E19" s="6"/>
      <c r="F19" s="6"/>
      <c r="G19" s="8"/>
      <c r="H19" s="8"/>
      <c r="I19" s="17">
        <f t="shared" si="1"/>
        <v>0</v>
      </c>
    </row>
    <row r="20" spans="1:9" x14ac:dyDescent="0.25">
      <c r="A20" s="2">
        <f t="shared" si="2"/>
        <v>45153</v>
      </c>
      <c r="B20" t="str">
        <f t="shared" si="0"/>
        <v>Dienstag</v>
      </c>
      <c r="C20" t="str">
        <f>_xlfn.IFNA(_xlfn.XLOOKUP(A20,Feiertage!$A$3:$A$20,Feiertage!$B$3:$B$20)," ")</f>
        <v>Maria Himmelfahrt</v>
      </c>
      <c r="D20" s="5"/>
      <c r="E20" s="6"/>
      <c r="F20" s="6"/>
      <c r="G20" s="8"/>
      <c r="H20" s="8"/>
      <c r="I20" s="17">
        <f t="shared" si="1"/>
        <v>0</v>
      </c>
    </row>
    <row r="21" spans="1:9" x14ac:dyDescent="0.25">
      <c r="A21" s="2">
        <f t="shared" si="2"/>
        <v>45154</v>
      </c>
      <c r="B21" t="str">
        <f t="shared" si="0"/>
        <v>Mittwoch</v>
      </c>
      <c r="C21" t="str">
        <f>_xlfn.IFNA(_xlfn.XLOOKUP(A21,Feiertage!$A$3:$A$20,Feiertage!$B$3:$B$20)," ")</f>
        <v xml:space="preserve"> </v>
      </c>
      <c r="D21" s="5"/>
      <c r="E21" s="6"/>
      <c r="F21" s="6"/>
      <c r="G21" s="8"/>
      <c r="H21" s="8"/>
      <c r="I21" s="17">
        <f t="shared" si="1"/>
        <v>0</v>
      </c>
    </row>
    <row r="22" spans="1:9" x14ac:dyDescent="0.25">
      <c r="A22" s="2">
        <f t="shared" si="2"/>
        <v>45155</v>
      </c>
      <c r="B22" t="str">
        <f t="shared" si="0"/>
        <v>Donnerstag</v>
      </c>
      <c r="C22" t="str">
        <f>_xlfn.IFNA(_xlfn.XLOOKUP(A22,Feiertage!$A$3:$A$20,Feiertage!$B$3:$B$20)," ")</f>
        <v xml:space="preserve"> </v>
      </c>
      <c r="D22" s="5"/>
      <c r="E22" s="6"/>
      <c r="F22" s="6"/>
      <c r="G22" s="8"/>
      <c r="H22" s="8"/>
      <c r="I22" s="17">
        <f t="shared" si="1"/>
        <v>0</v>
      </c>
    </row>
    <row r="23" spans="1:9" x14ac:dyDescent="0.25">
      <c r="A23" s="2">
        <f t="shared" si="2"/>
        <v>45156</v>
      </c>
      <c r="B23" t="str">
        <f t="shared" si="0"/>
        <v>Freitag</v>
      </c>
      <c r="C23" t="str">
        <f>_xlfn.IFNA(_xlfn.XLOOKUP(A23,Feiertage!$A$3:$A$20,Feiertage!$B$3:$B$20)," ")</f>
        <v xml:space="preserve"> </v>
      </c>
      <c r="D23" s="5"/>
      <c r="E23" s="6"/>
      <c r="F23" s="6"/>
      <c r="G23" s="8"/>
      <c r="H23" s="8"/>
      <c r="I23" s="17">
        <f t="shared" si="1"/>
        <v>0</v>
      </c>
    </row>
    <row r="24" spans="1:9" x14ac:dyDescent="0.25">
      <c r="A24" s="2">
        <f t="shared" si="2"/>
        <v>45157</v>
      </c>
      <c r="B24" t="str">
        <f t="shared" si="0"/>
        <v>Samstag</v>
      </c>
      <c r="C24" t="str">
        <f>_xlfn.IFNA(_xlfn.XLOOKUP(A24,Feiertage!$A$3:$A$20,Feiertage!$B$3:$B$20)," ")</f>
        <v xml:space="preserve"> </v>
      </c>
      <c r="D24" s="5"/>
      <c r="E24" s="6"/>
      <c r="F24" s="6"/>
      <c r="G24" s="8"/>
      <c r="H24" s="8"/>
      <c r="I24" s="17">
        <f t="shared" si="1"/>
        <v>0</v>
      </c>
    </row>
    <row r="25" spans="1:9" x14ac:dyDescent="0.25">
      <c r="A25" s="2">
        <f t="shared" si="2"/>
        <v>45158</v>
      </c>
      <c r="B25" t="str">
        <f t="shared" si="0"/>
        <v>Sonntag</v>
      </c>
      <c r="C25" t="str">
        <f>_xlfn.IFNA(_xlfn.XLOOKUP(A25,Feiertage!$A$3:$A$20,Feiertage!$B$3:$B$20)," ")</f>
        <v xml:space="preserve"> </v>
      </c>
      <c r="D25" s="5"/>
      <c r="E25" s="6"/>
      <c r="F25" s="6"/>
      <c r="G25" s="8"/>
      <c r="H25" s="8"/>
      <c r="I25" s="17">
        <f t="shared" si="1"/>
        <v>0</v>
      </c>
    </row>
    <row r="26" spans="1:9" x14ac:dyDescent="0.25">
      <c r="A26" s="2">
        <f t="shared" si="2"/>
        <v>45159</v>
      </c>
      <c r="B26" t="str">
        <f t="shared" si="0"/>
        <v>Montag</v>
      </c>
      <c r="C26" t="str">
        <f>_xlfn.IFNA(_xlfn.XLOOKUP(A26,Feiertage!$A$3:$A$20,Feiertage!$B$3:$B$20)," ")</f>
        <v xml:space="preserve"> </v>
      </c>
      <c r="D26" s="5"/>
      <c r="E26" s="6"/>
      <c r="F26" s="6"/>
      <c r="G26" s="8"/>
      <c r="H26" s="8"/>
      <c r="I26" s="17">
        <f t="shared" si="1"/>
        <v>0</v>
      </c>
    </row>
    <row r="27" spans="1:9" x14ac:dyDescent="0.25">
      <c r="A27" s="2">
        <f t="shared" si="2"/>
        <v>45160</v>
      </c>
      <c r="B27" t="str">
        <f t="shared" si="0"/>
        <v>Dienstag</v>
      </c>
      <c r="C27" t="str">
        <f>_xlfn.IFNA(_xlfn.XLOOKUP(A27,Feiertage!$A$3:$A$20,Feiertage!$B$3:$B$20)," ")</f>
        <v xml:space="preserve"> </v>
      </c>
      <c r="D27" s="5"/>
      <c r="E27" s="6"/>
      <c r="F27" s="6"/>
      <c r="G27" s="8"/>
      <c r="H27" s="8"/>
      <c r="I27" s="17">
        <f t="shared" si="1"/>
        <v>0</v>
      </c>
    </row>
    <row r="28" spans="1:9" x14ac:dyDescent="0.25">
      <c r="A28" s="2">
        <f t="shared" si="2"/>
        <v>45161</v>
      </c>
      <c r="B28" t="str">
        <f t="shared" si="0"/>
        <v>Mittwoch</v>
      </c>
      <c r="C28" t="str">
        <f>_xlfn.IFNA(_xlfn.XLOOKUP(A28,Feiertage!$A$3:$A$20,Feiertage!$B$3:$B$20)," ")</f>
        <v xml:space="preserve"> </v>
      </c>
      <c r="D28" s="5"/>
      <c r="E28" s="6"/>
      <c r="F28" s="6"/>
      <c r="G28" s="7"/>
      <c r="H28" s="7"/>
      <c r="I28" s="17">
        <f t="shared" si="1"/>
        <v>0</v>
      </c>
    </row>
    <row r="29" spans="1:9" x14ac:dyDescent="0.25">
      <c r="A29" s="2">
        <f t="shared" si="2"/>
        <v>45162</v>
      </c>
      <c r="B29" t="str">
        <f t="shared" si="0"/>
        <v>Donnerstag</v>
      </c>
      <c r="C29" t="str">
        <f>_xlfn.IFNA(_xlfn.XLOOKUP(A29,Feiertage!$A$3:$A$20,Feiertage!$B$3:$B$20)," ")</f>
        <v xml:space="preserve"> </v>
      </c>
      <c r="D29" s="5"/>
      <c r="E29" s="6"/>
      <c r="F29" s="6"/>
      <c r="G29" s="8"/>
      <c r="H29" s="8"/>
      <c r="I29" s="17">
        <f t="shared" si="1"/>
        <v>0</v>
      </c>
    </row>
    <row r="30" spans="1:9" x14ac:dyDescent="0.25">
      <c r="A30" s="2">
        <f t="shared" si="2"/>
        <v>45163</v>
      </c>
      <c r="B30" t="str">
        <f t="shared" si="0"/>
        <v>Freitag</v>
      </c>
      <c r="C30" t="str">
        <f>_xlfn.IFNA(_xlfn.XLOOKUP(A30,Feiertage!$A$3:$A$20,Feiertage!$B$3:$B$20)," ")</f>
        <v xml:space="preserve"> </v>
      </c>
      <c r="D30" s="5"/>
      <c r="E30" s="6"/>
      <c r="F30" s="6"/>
      <c r="G30" s="8"/>
      <c r="H30" s="8"/>
      <c r="I30" s="17">
        <f t="shared" si="1"/>
        <v>0</v>
      </c>
    </row>
    <row r="31" spans="1:9" x14ac:dyDescent="0.25">
      <c r="A31" s="2">
        <f t="shared" si="2"/>
        <v>45164</v>
      </c>
      <c r="B31" t="str">
        <f t="shared" si="0"/>
        <v>Samstag</v>
      </c>
      <c r="C31" t="str">
        <f>_xlfn.IFNA(_xlfn.XLOOKUP(A31,Feiertage!$A$3:$A$20,Feiertage!$B$3:$B$20)," ")</f>
        <v xml:space="preserve"> </v>
      </c>
      <c r="D31" s="5"/>
      <c r="E31" s="6"/>
      <c r="F31" s="6"/>
      <c r="G31" s="8"/>
      <c r="H31" s="8"/>
      <c r="I31" s="17">
        <f t="shared" si="1"/>
        <v>0</v>
      </c>
    </row>
    <row r="32" spans="1:9" x14ac:dyDescent="0.25">
      <c r="A32" s="2">
        <f t="shared" si="2"/>
        <v>45165</v>
      </c>
      <c r="B32" t="str">
        <f t="shared" si="0"/>
        <v>Sonntag</v>
      </c>
      <c r="C32" t="str">
        <f>_xlfn.IFNA(_xlfn.XLOOKUP(A32,Feiertage!$A$3:$A$20,Feiertage!$B$3:$B$20)," ")</f>
        <v xml:space="preserve"> </v>
      </c>
      <c r="D32" s="5"/>
      <c r="E32" s="6"/>
      <c r="F32" s="6"/>
      <c r="G32" s="8"/>
      <c r="H32" s="8"/>
      <c r="I32" s="17">
        <f t="shared" si="1"/>
        <v>0</v>
      </c>
    </row>
    <row r="33" spans="1:9" x14ac:dyDescent="0.25">
      <c r="A33" s="2">
        <f t="shared" si="2"/>
        <v>45166</v>
      </c>
      <c r="B33" t="str">
        <f t="shared" si="0"/>
        <v>Montag</v>
      </c>
      <c r="C33" t="str">
        <f>_xlfn.IFNA(_xlfn.XLOOKUP(A33,Feiertage!$A$3:$A$20,Feiertage!$B$3:$B$20)," ")</f>
        <v xml:space="preserve"> </v>
      </c>
      <c r="D33" s="5"/>
      <c r="E33" s="6"/>
      <c r="F33" s="6"/>
      <c r="G33" s="8"/>
      <c r="H33" s="8"/>
      <c r="I33" s="17">
        <f t="shared" si="1"/>
        <v>0</v>
      </c>
    </row>
    <row r="34" spans="1:9" x14ac:dyDescent="0.25">
      <c r="A34" s="2">
        <f t="shared" si="2"/>
        <v>45167</v>
      </c>
      <c r="B34" t="str">
        <f t="shared" si="0"/>
        <v>Dienstag</v>
      </c>
      <c r="C34" t="str">
        <f>_xlfn.IFNA(_xlfn.XLOOKUP(A34,Feiertage!$A$3:$A$20,Feiertage!$B$3:$B$20)," ")</f>
        <v xml:space="preserve"> </v>
      </c>
      <c r="D34" s="5"/>
      <c r="E34" s="6"/>
      <c r="F34" s="6"/>
      <c r="G34" s="8"/>
      <c r="H34" s="8"/>
      <c r="I34" s="17">
        <f t="shared" si="1"/>
        <v>0</v>
      </c>
    </row>
    <row r="35" spans="1:9" x14ac:dyDescent="0.25">
      <c r="A35" s="2">
        <f t="shared" si="2"/>
        <v>45168</v>
      </c>
      <c r="B35" t="str">
        <f t="shared" si="0"/>
        <v>Mittwoch</v>
      </c>
      <c r="C35" t="str">
        <f>_xlfn.IFNA(_xlfn.XLOOKUP(A35,Feiertage!$A$3:$A$20,Feiertage!$B$3:$B$20)," ")</f>
        <v xml:space="preserve"> </v>
      </c>
      <c r="D35" s="5"/>
      <c r="E35" s="6"/>
      <c r="F35" s="6"/>
      <c r="G35" s="8"/>
      <c r="H35" s="8"/>
      <c r="I35" s="17">
        <f t="shared" si="1"/>
        <v>0</v>
      </c>
    </row>
    <row r="36" spans="1:9" x14ac:dyDescent="0.25">
      <c r="A36" s="2">
        <f t="shared" si="2"/>
        <v>45169</v>
      </c>
      <c r="B36" t="str">
        <f t="shared" si="0"/>
        <v>Donnerstag</v>
      </c>
      <c r="C36" t="str">
        <f>_xlfn.IFNA(_xlfn.XLOOKUP(A36,Feiertage!$A$3:$A$20,Feiertage!$B$3:$B$20)," ")</f>
        <v xml:space="preserve"> </v>
      </c>
      <c r="D36" s="5"/>
      <c r="E36" s="6"/>
      <c r="F36" s="6"/>
      <c r="G36" s="8"/>
      <c r="H36" s="8"/>
      <c r="I36" s="17">
        <f t="shared" si="1"/>
        <v>0</v>
      </c>
    </row>
    <row r="37" spans="1:9" x14ac:dyDescent="0.25">
      <c r="A37" s="2"/>
    </row>
    <row r="38" spans="1:9" x14ac:dyDescent="0.25">
      <c r="A38" s="2"/>
      <c r="C38" s="18" t="s">
        <v>22</v>
      </c>
      <c r="D38">
        <f>COUNTIF($D$6:$D$36,"A")</f>
        <v>0</v>
      </c>
    </row>
    <row r="39" spans="1:9" x14ac:dyDescent="0.25">
      <c r="A39" s="2"/>
      <c r="C39" s="18" t="s">
        <v>23</v>
      </c>
      <c r="D39">
        <f>COUNTIF($D$6:$D$36,"K")</f>
        <v>0</v>
      </c>
    </row>
    <row r="40" spans="1:9" x14ac:dyDescent="0.25">
      <c r="A40" s="2"/>
      <c r="C40" s="18" t="s">
        <v>24</v>
      </c>
      <c r="D40">
        <f>COUNTIF($D$6:$D$36,"U")</f>
        <v>0</v>
      </c>
    </row>
    <row r="41" spans="1:9" x14ac:dyDescent="0.25">
      <c r="A41" s="2"/>
      <c r="C41" s="18"/>
    </row>
    <row r="42" spans="1:9" x14ac:dyDescent="0.25">
      <c r="A42" s="2"/>
      <c r="C42" s="18" t="s">
        <v>25</v>
      </c>
      <c r="D42" s="19">
        <f>SUM(I6:I36)</f>
        <v>0</v>
      </c>
    </row>
    <row r="43" spans="1:9" x14ac:dyDescent="0.25">
      <c r="C43" s="18" t="s">
        <v>26</v>
      </c>
      <c r="D43" s="15">
        <f>D42-(D38*(Zusammenfassung!B10/Zusammenfassung!B11))</f>
        <v>0</v>
      </c>
    </row>
  </sheetData>
  <sheetProtection sheet="1" objects="1" scenarios="1"/>
  <conditionalFormatting sqref="A6:I36">
    <cfRule type="expression" dxfId="19" priority="2">
      <formula>NOT(IF(OR($C6=" ",$C6="x"),1,0))</formula>
    </cfRule>
    <cfRule type="expression" dxfId="18" priority="4">
      <formula>WEEKDAY($A6,2)&gt;5</formula>
    </cfRule>
  </conditionalFormatting>
  <conditionalFormatting sqref="C6:C36">
    <cfRule type="expression" dxfId="17" priority="1">
      <formula>AND($C6="x",OR($B6="Samstag", $B6="Sonntag"))</formula>
    </cfRule>
    <cfRule type="cellIs" dxfId="16" priority="3" operator="equal">
      <formula>"x"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0FC8-DC81-438B-B5D2-C690D8824530}">
  <dimension ref="A1:I43"/>
  <sheetViews>
    <sheetView workbookViewId="0"/>
  </sheetViews>
  <sheetFormatPr baseColWidth="10" defaultRowHeight="15" x14ac:dyDescent="0.25"/>
  <cols>
    <col min="3" max="3" width="25.28515625" bestFit="1" customWidth="1"/>
    <col min="4" max="4" width="19.85546875" customWidth="1"/>
    <col min="5" max="9" width="14.7109375" customWidth="1"/>
  </cols>
  <sheetData>
    <row r="1" spans="1:9" ht="23.25" x14ac:dyDescent="0.35">
      <c r="A1" s="1" t="s">
        <v>69</v>
      </c>
    </row>
    <row r="3" spans="1:9" x14ac:dyDescent="0.25">
      <c r="A3" t="s">
        <v>12</v>
      </c>
      <c r="B3" s="15">
        <v>9</v>
      </c>
    </row>
    <row r="5" spans="1:9" ht="60" x14ac:dyDescent="0.25">
      <c r="A5" t="s">
        <v>13</v>
      </c>
      <c r="B5" t="s">
        <v>14</v>
      </c>
      <c r="C5" t="s">
        <v>15</v>
      </c>
      <c r="D5" s="16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>
        <f>DATE(Zusammenfassung!$B$3,$B$3,1)</f>
        <v>45170</v>
      </c>
      <c r="B6" t="str">
        <f>TEXT(A6,"TTTT")</f>
        <v>Freitag</v>
      </c>
      <c r="C6" t="str">
        <f>_xlfn.IFNA(_xlfn.XLOOKUP(A6,Feiertage!$A$3:$A$20,Feiertage!$B$3:$B$20)," ")</f>
        <v xml:space="preserve"> </v>
      </c>
      <c r="D6" s="5"/>
      <c r="E6" s="6"/>
      <c r="F6" s="6"/>
      <c r="G6" s="7"/>
      <c r="H6" s="7"/>
      <c r="I6" s="17">
        <f>(F6-E6-(H6-G6))*24</f>
        <v>0</v>
      </c>
    </row>
    <row r="7" spans="1:9" x14ac:dyDescent="0.25">
      <c r="A7" s="2">
        <f>A6+1</f>
        <v>45171</v>
      </c>
      <c r="B7" t="str">
        <f t="shared" ref="B7:B36" si="0">TEXT(A7,"TTTT")</f>
        <v>Samstag</v>
      </c>
      <c r="C7" t="str">
        <f>_xlfn.IFNA(_xlfn.XLOOKUP(A7,Feiertage!$A$3:$A$20,Feiertage!$B$3:$B$20)," ")</f>
        <v xml:space="preserve"> </v>
      </c>
      <c r="D7" s="5"/>
      <c r="E7" s="6"/>
      <c r="F7" s="6"/>
      <c r="G7" s="8"/>
      <c r="H7" s="8"/>
      <c r="I7" s="17">
        <f t="shared" ref="I7:I36" si="1">(F7-E7-(H7-G7))*24</f>
        <v>0</v>
      </c>
    </row>
    <row r="8" spans="1:9" x14ac:dyDescent="0.25">
      <c r="A8" s="2">
        <f t="shared" ref="A8:A36" si="2">A7+1</f>
        <v>45172</v>
      </c>
      <c r="B8" t="str">
        <f t="shared" si="0"/>
        <v>Sonntag</v>
      </c>
      <c r="C8" t="str">
        <f>_xlfn.IFNA(_xlfn.XLOOKUP(A8,Feiertage!$A$3:$A$20,Feiertage!$B$3:$B$20)," ")</f>
        <v xml:space="preserve"> </v>
      </c>
      <c r="D8" s="5"/>
      <c r="E8" s="6"/>
      <c r="F8" s="6"/>
      <c r="G8" s="8"/>
      <c r="H8" s="8"/>
      <c r="I8" s="17">
        <f t="shared" si="1"/>
        <v>0</v>
      </c>
    </row>
    <row r="9" spans="1:9" x14ac:dyDescent="0.25">
      <c r="A9" s="2">
        <f t="shared" si="2"/>
        <v>45173</v>
      </c>
      <c r="B9" t="str">
        <f t="shared" si="0"/>
        <v>Montag</v>
      </c>
      <c r="C9" t="str">
        <f>_xlfn.IFNA(_xlfn.XLOOKUP(A9,Feiertage!$A$3:$A$20,Feiertage!$B$3:$B$20)," ")</f>
        <v xml:space="preserve"> </v>
      </c>
      <c r="D9" s="5"/>
      <c r="E9" s="6"/>
      <c r="F9" s="6"/>
      <c r="G9" s="8"/>
      <c r="H9" s="8"/>
      <c r="I9" s="17">
        <f t="shared" si="1"/>
        <v>0</v>
      </c>
    </row>
    <row r="10" spans="1:9" x14ac:dyDescent="0.25">
      <c r="A10" s="2">
        <f t="shared" si="2"/>
        <v>45174</v>
      </c>
      <c r="B10" t="str">
        <f t="shared" si="0"/>
        <v>Dienstag</v>
      </c>
      <c r="C10" t="str">
        <f>_xlfn.IFNA(_xlfn.XLOOKUP(A10,Feiertage!$A$3:$A$20,Feiertage!$B$3:$B$20)," ")</f>
        <v xml:space="preserve"> </v>
      </c>
      <c r="D10" s="5"/>
      <c r="E10" s="6"/>
      <c r="F10" s="6"/>
      <c r="G10" s="8"/>
      <c r="H10" s="8"/>
      <c r="I10" s="17">
        <f t="shared" si="1"/>
        <v>0</v>
      </c>
    </row>
    <row r="11" spans="1:9" x14ac:dyDescent="0.25">
      <c r="A11" s="2">
        <f t="shared" si="2"/>
        <v>45175</v>
      </c>
      <c r="B11" t="str">
        <f t="shared" si="0"/>
        <v>Mittwoch</v>
      </c>
      <c r="C11" t="str">
        <f>_xlfn.IFNA(_xlfn.XLOOKUP(A11,Feiertage!$A$3:$A$20,Feiertage!$B$3:$B$20)," ")</f>
        <v xml:space="preserve"> </v>
      </c>
      <c r="D11" s="5"/>
      <c r="E11" s="6"/>
      <c r="F11" s="6"/>
      <c r="G11" s="8"/>
      <c r="H11" s="8"/>
      <c r="I11" s="17">
        <f t="shared" si="1"/>
        <v>0</v>
      </c>
    </row>
    <row r="12" spans="1:9" x14ac:dyDescent="0.25">
      <c r="A12" s="2">
        <f t="shared" si="2"/>
        <v>45176</v>
      </c>
      <c r="B12" t="str">
        <f t="shared" si="0"/>
        <v>Donnerstag</v>
      </c>
      <c r="C12" t="str">
        <f>_xlfn.IFNA(_xlfn.XLOOKUP(A12,Feiertage!$A$3:$A$20,Feiertage!$B$3:$B$20)," ")</f>
        <v xml:space="preserve"> </v>
      </c>
      <c r="D12" s="5"/>
      <c r="E12" s="6"/>
      <c r="F12" s="6"/>
      <c r="G12" s="8"/>
      <c r="H12" s="8"/>
      <c r="I12" s="17">
        <f t="shared" si="1"/>
        <v>0</v>
      </c>
    </row>
    <row r="13" spans="1:9" x14ac:dyDescent="0.25">
      <c r="A13" s="2">
        <f t="shared" si="2"/>
        <v>45177</v>
      </c>
      <c r="B13" t="str">
        <f t="shared" si="0"/>
        <v>Freitag</v>
      </c>
      <c r="C13" t="str">
        <f>_xlfn.IFNA(_xlfn.XLOOKUP(A13,Feiertage!$A$3:$A$20,Feiertage!$B$3:$B$20)," ")</f>
        <v xml:space="preserve"> </v>
      </c>
      <c r="D13" s="5"/>
      <c r="E13" s="6"/>
      <c r="F13" s="6"/>
      <c r="G13" s="8"/>
      <c r="H13" s="8"/>
      <c r="I13" s="17">
        <f t="shared" si="1"/>
        <v>0</v>
      </c>
    </row>
    <row r="14" spans="1:9" x14ac:dyDescent="0.25">
      <c r="A14" s="2">
        <f t="shared" si="2"/>
        <v>45178</v>
      </c>
      <c r="B14" t="str">
        <f t="shared" si="0"/>
        <v>Samstag</v>
      </c>
      <c r="C14" t="str">
        <f>_xlfn.IFNA(_xlfn.XLOOKUP(A14,Feiertage!$A$3:$A$20,Feiertage!$B$3:$B$20)," ")</f>
        <v xml:space="preserve"> </v>
      </c>
      <c r="D14" s="5"/>
      <c r="E14" s="6"/>
      <c r="F14" s="6"/>
      <c r="G14" s="8"/>
      <c r="H14" s="8"/>
      <c r="I14" s="17">
        <f t="shared" si="1"/>
        <v>0</v>
      </c>
    </row>
    <row r="15" spans="1:9" x14ac:dyDescent="0.25">
      <c r="A15" s="2">
        <f t="shared" si="2"/>
        <v>45179</v>
      </c>
      <c r="B15" t="str">
        <f t="shared" si="0"/>
        <v>Sonntag</v>
      </c>
      <c r="C15" t="str">
        <f>_xlfn.IFNA(_xlfn.XLOOKUP(A15,Feiertage!$A$3:$A$20,Feiertage!$B$3:$B$20)," ")</f>
        <v xml:space="preserve"> </v>
      </c>
      <c r="D15" s="5"/>
      <c r="E15" s="6"/>
      <c r="F15" s="6"/>
      <c r="G15" s="8"/>
      <c r="H15" s="8"/>
      <c r="I15" s="17">
        <f t="shared" si="1"/>
        <v>0</v>
      </c>
    </row>
    <row r="16" spans="1:9" x14ac:dyDescent="0.25">
      <c r="A16" s="2">
        <f t="shared" si="2"/>
        <v>45180</v>
      </c>
      <c r="B16" t="str">
        <f t="shared" si="0"/>
        <v>Montag</v>
      </c>
      <c r="C16" t="str">
        <f>_xlfn.IFNA(_xlfn.XLOOKUP(A16,Feiertage!$A$3:$A$20,Feiertage!$B$3:$B$20)," ")</f>
        <v xml:space="preserve"> </v>
      </c>
      <c r="D16" s="5"/>
      <c r="E16" s="6"/>
      <c r="F16" s="6"/>
      <c r="G16" s="8"/>
      <c r="H16" s="8"/>
      <c r="I16" s="17">
        <f t="shared" si="1"/>
        <v>0</v>
      </c>
    </row>
    <row r="17" spans="1:9" x14ac:dyDescent="0.25">
      <c r="A17" s="2">
        <f t="shared" si="2"/>
        <v>45181</v>
      </c>
      <c r="B17" t="str">
        <f t="shared" si="0"/>
        <v>Dienstag</v>
      </c>
      <c r="C17" t="str">
        <f>_xlfn.IFNA(_xlfn.XLOOKUP(A17,Feiertage!$A$3:$A$20,Feiertage!$B$3:$B$20)," ")</f>
        <v xml:space="preserve"> </v>
      </c>
      <c r="D17" s="5"/>
      <c r="E17" s="6"/>
      <c r="F17" s="6"/>
      <c r="G17" s="8"/>
      <c r="H17" s="8"/>
      <c r="I17" s="17">
        <f t="shared" si="1"/>
        <v>0</v>
      </c>
    </row>
    <row r="18" spans="1:9" x14ac:dyDescent="0.25">
      <c r="A18" s="2">
        <f t="shared" si="2"/>
        <v>45182</v>
      </c>
      <c r="B18" t="str">
        <f t="shared" si="0"/>
        <v>Mittwoch</v>
      </c>
      <c r="C18" t="str">
        <f>_xlfn.IFNA(_xlfn.XLOOKUP(A18,Feiertage!$A$3:$A$20,Feiertage!$B$3:$B$20)," ")</f>
        <v xml:space="preserve"> </v>
      </c>
      <c r="D18" s="5"/>
      <c r="E18" s="6"/>
      <c r="F18" s="6"/>
      <c r="G18" s="8"/>
      <c r="H18" s="8"/>
      <c r="I18" s="17">
        <f t="shared" si="1"/>
        <v>0</v>
      </c>
    </row>
    <row r="19" spans="1:9" x14ac:dyDescent="0.25">
      <c r="A19" s="2">
        <f t="shared" si="2"/>
        <v>45183</v>
      </c>
      <c r="B19" t="str">
        <f t="shared" si="0"/>
        <v>Donnerstag</v>
      </c>
      <c r="C19" t="str">
        <f>_xlfn.IFNA(_xlfn.XLOOKUP(A19,Feiertage!$A$3:$A$20,Feiertage!$B$3:$B$20)," ")</f>
        <v xml:space="preserve"> </v>
      </c>
      <c r="D19" s="5"/>
      <c r="E19" s="6"/>
      <c r="F19" s="6"/>
      <c r="G19" s="8"/>
      <c r="H19" s="8"/>
      <c r="I19" s="17">
        <f t="shared" si="1"/>
        <v>0</v>
      </c>
    </row>
    <row r="20" spans="1:9" x14ac:dyDescent="0.25">
      <c r="A20" s="2">
        <f t="shared" si="2"/>
        <v>45184</v>
      </c>
      <c r="B20" t="str">
        <f t="shared" si="0"/>
        <v>Freitag</v>
      </c>
      <c r="C20" t="str">
        <f>_xlfn.IFNA(_xlfn.XLOOKUP(A20,Feiertage!$A$3:$A$20,Feiertage!$B$3:$B$20)," ")</f>
        <v xml:space="preserve"> </v>
      </c>
      <c r="D20" s="5"/>
      <c r="E20" s="6"/>
      <c r="F20" s="6"/>
      <c r="G20" s="8"/>
      <c r="H20" s="8"/>
      <c r="I20" s="17">
        <f t="shared" si="1"/>
        <v>0</v>
      </c>
    </row>
    <row r="21" spans="1:9" x14ac:dyDescent="0.25">
      <c r="A21" s="2">
        <f t="shared" si="2"/>
        <v>45185</v>
      </c>
      <c r="B21" t="str">
        <f t="shared" si="0"/>
        <v>Samstag</v>
      </c>
      <c r="C21" t="str">
        <f>_xlfn.IFNA(_xlfn.XLOOKUP(A21,Feiertage!$A$3:$A$20,Feiertage!$B$3:$B$20)," ")</f>
        <v xml:space="preserve"> </v>
      </c>
      <c r="D21" s="5"/>
      <c r="E21" s="6"/>
      <c r="F21" s="6"/>
      <c r="G21" s="8"/>
      <c r="H21" s="8"/>
      <c r="I21" s="17">
        <f t="shared" si="1"/>
        <v>0</v>
      </c>
    </row>
    <row r="22" spans="1:9" x14ac:dyDescent="0.25">
      <c r="A22" s="2">
        <f t="shared" si="2"/>
        <v>45186</v>
      </c>
      <c r="B22" t="str">
        <f t="shared" si="0"/>
        <v>Sonntag</v>
      </c>
      <c r="C22" t="str">
        <f>_xlfn.IFNA(_xlfn.XLOOKUP(A22,Feiertage!$A$3:$A$20,Feiertage!$B$3:$B$20)," ")</f>
        <v xml:space="preserve"> </v>
      </c>
      <c r="D22" s="5"/>
      <c r="E22" s="6"/>
      <c r="F22" s="6"/>
      <c r="G22" s="8"/>
      <c r="H22" s="8"/>
      <c r="I22" s="17">
        <f t="shared" si="1"/>
        <v>0</v>
      </c>
    </row>
    <row r="23" spans="1:9" x14ac:dyDescent="0.25">
      <c r="A23" s="2">
        <f t="shared" si="2"/>
        <v>45187</v>
      </c>
      <c r="B23" t="str">
        <f t="shared" si="0"/>
        <v>Montag</v>
      </c>
      <c r="C23" t="str">
        <f>_xlfn.IFNA(_xlfn.XLOOKUP(A23,Feiertage!$A$3:$A$20,Feiertage!$B$3:$B$20)," ")</f>
        <v xml:space="preserve"> </v>
      </c>
      <c r="D23" s="5"/>
      <c r="E23" s="6"/>
      <c r="F23" s="6"/>
      <c r="G23" s="8"/>
      <c r="H23" s="8"/>
      <c r="I23" s="17">
        <f t="shared" si="1"/>
        <v>0</v>
      </c>
    </row>
    <row r="24" spans="1:9" x14ac:dyDescent="0.25">
      <c r="A24" s="2">
        <f t="shared" si="2"/>
        <v>45188</v>
      </c>
      <c r="B24" t="str">
        <f t="shared" si="0"/>
        <v>Dienstag</v>
      </c>
      <c r="C24" t="str">
        <f>_xlfn.IFNA(_xlfn.XLOOKUP(A24,Feiertage!$A$3:$A$20,Feiertage!$B$3:$B$20)," ")</f>
        <v xml:space="preserve"> </v>
      </c>
      <c r="D24" s="5"/>
      <c r="E24" s="6"/>
      <c r="F24" s="6"/>
      <c r="G24" s="8"/>
      <c r="H24" s="8"/>
      <c r="I24" s="17">
        <f t="shared" si="1"/>
        <v>0</v>
      </c>
    </row>
    <row r="25" spans="1:9" x14ac:dyDescent="0.25">
      <c r="A25" s="2">
        <f t="shared" si="2"/>
        <v>45189</v>
      </c>
      <c r="B25" t="str">
        <f t="shared" si="0"/>
        <v>Mittwoch</v>
      </c>
      <c r="C25" t="str">
        <f>_xlfn.IFNA(_xlfn.XLOOKUP(A25,Feiertage!$A$3:$A$20,Feiertage!$B$3:$B$20)," ")</f>
        <v xml:space="preserve"> </v>
      </c>
      <c r="D25" s="5"/>
      <c r="E25" s="6"/>
      <c r="F25" s="6"/>
      <c r="G25" s="8"/>
      <c r="H25" s="8"/>
      <c r="I25" s="17">
        <f t="shared" si="1"/>
        <v>0</v>
      </c>
    </row>
    <row r="26" spans="1:9" x14ac:dyDescent="0.25">
      <c r="A26" s="2">
        <f t="shared" si="2"/>
        <v>45190</v>
      </c>
      <c r="B26" t="str">
        <f t="shared" si="0"/>
        <v>Donnerstag</v>
      </c>
      <c r="C26" t="str">
        <f>_xlfn.IFNA(_xlfn.XLOOKUP(A26,Feiertage!$A$3:$A$20,Feiertage!$B$3:$B$20)," ")</f>
        <v xml:space="preserve"> </v>
      </c>
      <c r="D26" s="5"/>
      <c r="E26" s="6"/>
      <c r="F26" s="6"/>
      <c r="G26" s="8"/>
      <c r="H26" s="8"/>
      <c r="I26" s="17">
        <f t="shared" si="1"/>
        <v>0</v>
      </c>
    </row>
    <row r="27" spans="1:9" x14ac:dyDescent="0.25">
      <c r="A27" s="2">
        <f t="shared" si="2"/>
        <v>45191</v>
      </c>
      <c r="B27" t="str">
        <f t="shared" si="0"/>
        <v>Freitag</v>
      </c>
      <c r="C27" t="str">
        <f>_xlfn.IFNA(_xlfn.XLOOKUP(A27,Feiertage!$A$3:$A$20,Feiertage!$B$3:$B$20)," ")</f>
        <v xml:space="preserve"> </v>
      </c>
      <c r="D27" s="5"/>
      <c r="E27" s="6"/>
      <c r="F27" s="6"/>
      <c r="G27" s="8"/>
      <c r="H27" s="8"/>
      <c r="I27" s="17">
        <f t="shared" si="1"/>
        <v>0</v>
      </c>
    </row>
    <row r="28" spans="1:9" x14ac:dyDescent="0.25">
      <c r="A28" s="2">
        <f t="shared" si="2"/>
        <v>45192</v>
      </c>
      <c r="B28" t="str">
        <f t="shared" si="0"/>
        <v>Samstag</v>
      </c>
      <c r="C28" t="str">
        <f>_xlfn.IFNA(_xlfn.XLOOKUP(A28,Feiertage!$A$3:$A$20,Feiertage!$B$3:$B$20)," ")</f>
        <v xml:space="preserve"> </v>
      </c>
      <c r="D28" s="5"/>
      <c r="E28" s="6"/>
      <c r="F28" s="6"/>
      <c r="G28" s="7"/>
      <c r="H28" s="7"/>
      <c r="I28" s="17">
        <f t="shared" si="1"/>
        <v>0</v>
      </c>
    </row>
    <row r="29" spans="1:9" x14ac:dyDescent="0.25">
      <c r="A29" s="2">
        <f t="shared" si="2"/>
        <v>45193</v>
      </c>
      <c r="B29" t="str">
        <f t="shared" si="0"/>
        <v>Sonntag</v>
      </c>
      <c r="C29" t="str">
        <f>_xlfn.IFNA(_xlfn.XLOOKUP(A29,Feiertage!$A$3:$A$20,Feiertage!$B$3:$B$20)," ")</f>
        <v xml:space="preserve"> </v>
      </c>
      <c r="D29" s="5"/>
      <c r="E29" s="6"/>
      <c r="F29" s="6"/>
      <c r="G29" s="8"/>
      <c r="H29" s="8"/>
      <c r="I29" s="17">
        <f t="shared" si="1"/>
        <v>0</v>
      </c>
    </row>
    <row r="30" spans="1:9" x14ac:dyDescent="0.25">
      <c r="A30" s="2">
        <f t="shared" si="2"/>
        <v>45194</v>
      </c>
      <c r="B30" t="str">
        <f t="shared" si="0"/>
        <v>Montag</v>
      </c>
      <c r="C30" t="str">
        <f>_xlfn.IFNA(_xlfn.XLOOKUP(A30,Feiertage!$A$3:$A$20,Feiertage!$B$3:$B$20)," ")</f>
        <v xml:space="preserve"> </v>
      </c>
      <c r="D30" s="5"/>
      <c r="E30" s="6"/>
      <c r="F30" s="6"/>
      <c r="G30" s="8"/>
      <c r="H30" s="8"/>
      <c r="I30" s="17">
        <f t="shared" si="1"/>
        <v>0</v>
      </c>
    </row>
    <row r="31" spans="1:9" x14ac:dyDescent="0.25">
      <c r="A31" s="2">
        <f t="shared" si="2"/>
        <v>45195</v>
      </c>
      <c r="B31" t="str">
        <f t="shared" si="0"/>
        <v>Dienstag</v>
      </c>
      <c r="C31" t="str">
        <f>_xlfn.IFNA(_xlfn.XLOOKUP(A31,Feiertage!$A$3:$A$20,Feiertage!$B$3:$B$20)," ")</f>
        <v xml:space="preserve"> </v>
      </c>
      <c r="D31" s="5"/>
      <c r="E31" s="6"/>
      <c r="F31" s="6"/>
      <c r="G31" s="8"/>
      <c r="H31" s="8"/>
      <c r="I31" s="17">
        <f t="shared" si="1"/>
        <v>0</v>
      </c>
    </row>
    <row r="32" spans="1:9" x14ac:dyDescent="0.25">
      <c r="A32" s="2">
        <f t="shared" si="2"/>
        <v>45196</v>
      </c>
      <c r="B32" t="str">
        <f t="shared" si="0"/>
        <v>Mittwoch</v>
      </c>
      <c r="C32" t="str">
        <f>_xlfn.IFNA(_xlfn.XLOOKUP(A32,Feiertage!$A$3:$A$20,Feiertage!$B$3:$B$20)," ")</f>
        <v xml:space="preserve"> </v>
      </c>
      <c r="D32" s="5"/>
      <c r="E32" s="6"/>
      <c r="F32" s="6"/>
      <c r="G32" s="8"/>
      <c r="H32" s="8"/>
      <c r="I32" s="17">
        <f t="shared" si="1"/>
        <v>0</v>
      </c>
    </row>
    <row r="33" spans="1:9" x14ac:dyDescent="0.25">
      <c r="A33" s="2">
        <f t="shared" si="2"/>
        <v>45197</v>
      </c>
      <c r="B33" t="str">
        <f t="shared" si="0"/>
        <v>Donnerstag</v>
      </c>
      <c r="C33" t="str">
        <f>_xlfn.IFNA(_xlfn.XLOOKUP(A33,Feiertage!$A$3:$A$20,Feiertage!$B$3:$B$20)," ")</f>
        <v xml:space="preserve"> </v>
      </c>
      <c r="D33" s="5"/>
      <c r="E33" s="6"/>
      <c r="F33" s="6"/>
      <c r="G33" s="8"/>
      <c r="H33" s="8"/>
      <c r="I33" s="17">
        <f t="shared" si="1"/>
        <v>0</v>
      </c>
    </row>
    <row r="34" spans="1:9" x14ac:dyDescent="0.25">
      <c r="A34" s="2">
        <f t="shared" si="2"/>
        <v>45198</v>
      </c>
      <c r="B34" t="str">
        <f t="shared" si="0"/>
        <v>Freitag</v>
      </c>
      <c r="C34" t="str">
        <f>_xlfn.IFNA(_xlfn.XLOOKUP(A34,Feiertage!$A$3:$A$20,Feiertage!$B$3:$B$20)," ")</f>
        <v xml:space="preserve"> </v>
      </c>
      <c r="D34" s="5"/>
      <c r="E34" s="6"/>
      <c r="F34" s="6"/>
      <c r="G34" s="8"/>
      <c r="H34" s="8"/>
      <c r="I34" s="17">
        <f t="shared" si="1"/>
        <v>0</v>
      </c>
    </row>
    <row r="35" spans="1:9" x14ac:dyDescent="0.25">
      <c r="A35" s="2">
        <f t="shared" si="2"/>
        <v>45199</v>
      </c>
      <c r="B35" t="str">
        <f t="shared" si="0"/>
        <v>Samstag</v>
      </c>
      <c r="C35" t="str">
        <f>_xlfn.IFNA(_xlfn.XLOOKUP(A35,Feiertage!$A$3:$A$20,Feiertage!$B$3:$B$20)," ")</f>
        <v xml:space="preserve"> </v>
      </c>
      <c r="D35" s="5"/>
      <c r="E35" s="6"/>
      <c r="F35" s="6"/>
      <c r="G35" s="8"/>
      <c r="H35" s="8"/>
      <c r="I35" s="17">
        <f t="shared" si="1"/>
        <v>0</v>
      </c>
    </row>
    <row r="36" spans="1:9" hidden="1" x14ac:dyDescent="0.25">
      <c r="A36" s="2">
        <f t="shared" si="2"/>
        <v>45200</v>
      </c>
      <c r="B36" t="str">
        <f t="shared" si="0"/>
        <v>Sonntag</v>
      </c>
      <c r="C36" t="str">
        <f>_xlfn.IFNA(_xlfn.XLOOKUP(A36,Feiertage!$A$3:$A$20,Feiertage!$B$3:$B$20)," ")</f>
        <v xml:space="preserve"> </v>
      </c>
      <c r="E36" s="14"/>
      <c r="F36" s="14"/>
      <c r="G36" s="3"/>
      <c r="H36" s="3"/>
      <c r="I36" s="17">
        <f t="shared" si="1"/>
        <v>0</v>
      </c>
    </row>
    <row r="37" spans="1:9" x14ac:dyDescent="0.25">
      <c r="A37" s="2"/>
    </row>
    <row r="38" spans="1:9" x14ac:dyDescent="0.25">
      <c r="A38" s="2"/>
      <c r="C38" s="18" t="s">
        <v>22</v>
      </c>
      <c r="D38">
        <f>COUNTIF($D$6:$D$36,"A")</f>
        <v>0</v>
      </c>
    </row>
    <row r="39" spans="1:9" x14ac:dyDescent="0.25">
      <c r="A39" s="2"/>
      <c r="C39" s="18" t="s">
        <v>23</v>
      </c>
      <c r="D39">
        <f>COUNTIF($D$6:$D$36,"K")</f>
        <v>0</v>
      </c>
    </row>
    <row r="40" spans="1:9" x14ac:dyDescent="0.25">
      <c r="A40" s="2"/>
      <c r="C40" s="18" t="s">
        <v>24</v>
      </c>
      <c r="D40">
        <f>COUNTIF($D$6:$D$36,"U")</f>
        <v>0</v>
      </c>
    </row>
    <row r="41" spans="1:9" x14ac:dyDescent="0.25">
      <c r="A41" s="2"/>
      <c r="C41" s="18"/>
    </row>
    <row r="42" spans="1:9" x14ac:dyDescent="0.25">
      <c r="A42" s="2"/>
      <c r="C42" s="18" t="s">
        <v>25</v>
      </c>
      <c r="D42" s="19">
        <f>SUM(I6:I36)</f>
        <v>0</v>
      </c>
    </row>
    <row r="43" spans="1:9" x14ac:dyDescent="0.25">
      <c r="C43" s="18" t="s">
        <v>26</v>
      </c>
      <c r="D43" s="15">
        <f>D42-(D38*(Zusammenfassung!B10/Zusammenfassung!B11))</f>
        <v>0</v>
      </c>
    </row>
  </sheetData>
  <sheetProtection sheet="1" objects="1" scenarios="1"/>
  <conditionalFormatting sqref="A6:I36">
    <cfRule type="expression" dxfId="15" priority="2">
      <formula>NOT(IF(OR($C6=" ",$C6="x"),1,0))</formula>
    </cfRule>
    <cfRule type="expression" dxfId="14" priority="4">
      <formula>WEEKDAY($A6,2)&gt;5</formula>
    </cfRule>
  </conditionalFormatting>
  <conditionalFormatting sqref="C6:C36">
    <cfRule type="expression" dxfId="13" priority="1">
      <formula>AND($C6="x",OR($B6="Samstag", $B6="Sonntag"))</formula>
    </cfRule>
    <cfRule type="cellIs" dxfId="12" priority="3" operator="equal">
      <formula>"x"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CA6B-6ACA-491E-8F17-137438435114}">
  <dimension ref="A1:I43"/>
  <sheetViews>
    <sheetView workbookViewId="0"/>
  </sheetViews>
  <sheetFormatPr baseColWidth="10" defaultRowHeight="15" x14ac:dyDescent="0.25"/>
  <cols>
    <col min="3" max="3" width="25.28515625" bestFit="1" customWidth="1"/>
    <col min="4" max="4" width="19.85546875" customWidth="1"/>
    <col min="5" max="9" width="14.7109375" customWidth="1"/>
  </cols>
  <sheetData>
    <row r="1" spans="1:9" ht="23.25" x14ac:dyDescent="0.35">
      <c r="A1" s="1" t="s">
        <v>70</v>
      </c>
    </row>
    <row r="3" spans="1:9" x14ac:dyDescent="0.25">
      <c r="A3" t="s">
        <v>12</v>
      </c>
      <c r="B3" s="15">
        <v>10</v>
      </c>
    </row>
    <row r="5" spans="1:9" ht="60" x14ac:dyDescent="0.25">
      <c r="A5" t="s">
        <v>13</v>
      </c>
      <c r="B5" t="s">
        <v>14</v>
      </c>
      <c r="C5" t="s">
        <v>15</v>
      </c>
      <c r="D5" s="16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>
        <f>DATE(Zusammenfassung!$B$3,$B$3,1)</f>
        <v>45200</v>
      </c>
      <c r="B6" t="str">
        <f>TEXT(A6,"TTTT")</f>
        <v>Sonntag</v>
      </c>
      <c r="C6" t="str">
        <f>_xlfn.IFNA(_xlfn.XLOOKUP(A6,Feiertage!$A$3:$A$20,Feiertage!$B$3:$B$20)," ")</f>
        <v xml:space="preserve"> </v>
      </c>
      <c r="D6" s="5"/>
      <c r="E6" s="6"/>
      <c r="F6" s="6"/>
      <c r="G6" s="7"/>
      <c r="H6" s="7"/>
      <c r="I6" s="17">
        <f>(F6-E6-(H6-G6))*24</f>
        <v>0</v>
      </c>
    </row>
    <row r="7" spans="1:9" x14ac:dyDescent="0.25">
      <c r="A7" s="2">
        <f>A6+1</f>
        <v>45201</v>
      </c>
      <c r="B7" t="str">
        <f t="shared" ref="B7:B36" si="0">TEXT(A7,"TTTT")</f>
        <v>Montag</v>
      </c>
      <c r="C7" t="str">
        <f>_xlfn.IFNA(_xlfn.XLOOKUP(A7,Feiertage!$A$3:$A$20,Feiertage!$B$3:$B$20)," ")</f>
        <v xml:space="preserve"> </v>
      </c>
      <c r="D7" s="5"/>
      <c r="E7" s="6"/>
      <c r="F7" s="6"/>
      <c r="G7" s="8"/>
      <c r="H7" s="8"/>
      <c r="I7" s="17">
        <f t="shared" ref="I7:I36" si="1">(F7-E7-(H7-G7))*24</f>
        <v>0</v>
      </c>
    </row>
    <row r="8" spans="1:9" x14ac:dyDescent="0.25">
      <c r="A8" s="2">
        <f t="shared" ref="A8:A36" si="2">A7+1</f>
        <v>45202</v>
      </c>
      <c r="B8" t="str">
        <f t="shared" si="0"/>
        <v>Dienstag</v>
      </c>
      <c r="C8" t="str">
        <f>_xlfn.IFNA(_xlfn.XLOOKUP(A8,Feiertage!$A$3:$A$20,Feiertage!$B$3:$B$20)," ")</f>
        <v>Tag der deutschen Einheit</v>
      </c>
      <c r="D8" s="5"/>
      <c r="E8" s="6"/>
      <c r="F8" s="6"/>
      <c r="G8" s="8"/>
      <c r="H8" s="8"/>
      <c r="I8" s="17">
        <f t="shared" si="1"/>
        <v>0</v>
      </c>
    </row>
    <row r="9" spans="1:9" x14ac:dyDescent="0.25">
      <c r="A9" s="2">
        <f t="shared" si="2"/>
        <v>45203</v>
      </c>
      <c r="B9" t="str">
        <f t="shared" si="0"/>
        <v>Mittwoch</v>
      </c>
      <c r="C9" t="str">
        <f>_xlfn.IFNA(_xlfn.XLOOKUP(A9,Feiertage!$A$3:$A$20,Feiertage!$B$3:$B$20)," ")</f>
        <v xml:space="preserve"> </v>
      </c>
      <c r="D9" s="5"/>
      <c r="E9" s="6"/>
      <c r="F9" s="6"/>
      <c r="G9" s="8"/>
      <c r="H9" s="8"/>
      <c r="I9" s="17">
        <f t="shared" si="1"/>
        <v>0</v>
      </c>
    </row>
    <row r="10" spans="1:9" x14ac:dyDescent="0.25">
      <c r="A10" s="2">
        <f t="shared" si="2"/>
        <v>45204</v>
      </c>
      <c r="B10" t="str">
        <f t="shared" si="0"/>
        <v>Donnerstag</v>
      </c>
      <c r="C10" t="str">
        <f>_xlfn.IFNA(_xlfn.XLOOKUP(A10,Feiertage!$A$3:$A$20,Feiertage!$B$3:$B$20)," ")</f>
        <v xml:space="preserve"> </v>
      </c>
      <c r="D10" s="5"/>
      <c r="E10" s="6"/>
      <c r="F10" s="6"/>
      <c r="G10" s="8"/>
      <c r="H10" s="8"/>
      <c r="I10" s="17">
        <f t="shared" si="1"/>
        <v>0</v>
      </c>
    </row>
    <row r="11" spans="1:9" x14ac:dyDescent="0.25">
      <c r="A11" s="2">
        <f t="shared" si="2"/>
        <v>45205</v>
      </c>
      <c r="B11" t="str">
        <f t="shared" si="0"/>
        <v>Freitag</v>
      </c>
      <c r="C11" t="str">
        <f>_xlfn.IFNA(_xlfn.XLOOKUP(A11,Feiertage!$A$3:$A$20,Feiertage!$B$3:$B$20)," ")</f>
        <v xml:space="preserve"> </v>
      </c>
      <c r="D11" s="5"/>
      <c r="E11" s="6"/>
      <c r="F11" s="6"/>
      <c r="G11" s="8"/>
      <c r="H11" s="8"/>
      <c r="I11" s="17">
        <f t="shared" si="1"/>
        <v>0</v>
      </c>
    </row>
    <row r="12" spans="1:9" x14ac:dyDescent="0.25">
      <c r="A12" s="2">
        <f t="shared" si="2"/>
        <v>45206</v>
      </c>
      <c r="B12" t="str">
        <f t="shared" si="0"/>
        <v>Samstag</v>
      </c>
      <c r="C12" t="str">
        <f>_xlfn.IFNA(_xlfn.XLOOKUP(A12,Feiertage!$A$3:$A$20,Feiertage!$B$3:$B$20)," ")</f>
        <v xml:space="preserve"> </v>
      </c>
      <c r="D12" s="5"/>
      <c r="E12" s="6"/>
      <c r="F12" s="6"/>
      <c r="G12" s="8"/>
      <c r="H12" s="8"/>
      <c r="I12" s="17">
        <f t="shared" si="1"/>
        <v>0</v>
      </c>
    </row>
    <row r="13" spans="1:9" x14ac:dyDescent="0.25">
      <c r="A13" s="2">
        <f t="shared" si="2"/>
        <v>45207</v>
      </c>
      <c r="B13" t="str">
        <f t="shared" si="0"/>
        <v>Sonntag</v>
      </c>
      <c r="C13" t="str">
        <f>_xlfn.IFNA(_xlfn.XLOOKUP(A13,Feiertage!$A$3:$A$20,Feiertage!$B$3:$B$20)," ")</f>
        <v xml:space="preserve"> </v>
      </c>
      <c r="D13" s="5"/>
      <c r="E13" s="6"/>
      <c r="F13" s="6"/>
      <c r="G13" s="8"/>
      <c r="H13" s="8"/>
      <c r="I13" s="17">
        <f t="shared" si="1"/>
        <v>0</v>
      </c>
    </row>
    <row r="14" spans="1:9" x14ac:dyDescent="0.25">
      <c r="A14" s="2">
        <f t="shared" si="2"/>
        <v>45208</v>
      </c>
      <c r="B14" t="str">
        <f t="shared" si="0"/>
        <v>Montag</v>
      </c>
      <c r="C14" t="str">
        <f>_xlfn.IFNA(_xlfn.XLOOKUP(A14,Feiertage!$A$3:$A$20,Feiertage!$B$3:$B$20)," ")</f>
        <v xml:space="preserve"> </v>
      </c>
      <c r="D14" s="5"/>
      <c r="E14" s="6"/>
      <c r="F14" s="6"/>
      <c r="G14" s="8"/>
      <c r="H14" s="8"/>
      <c r="I14" s="17">
        <f t="shared" si="1"/>
        <v>0</v>
      </c>
    </row>
    <row r="15" spans="1:9" x14ac:dyDescent="0.25">
      <c r="A15" s="2">
        <f t="shared" si="2"/>
        <v>45209</v>
      </c>
      <c r="B15" t="str">
        <f t="shared" si="0"/>
        <v>Dienstag</v>
      </c>
      <c r="C15" t="str">
        <f>_xlfn.IFNA(_xlfn.XLOOKUP(A15,Feiertage!$A$3:$A$20,Feiertage!$B$3:$B$20)," ")</f>
        <v xml:space="preserve"> </v>
      </c>
      <c r="D15" s="5"/>
      <c r="E15" s="6"/>
      <c r="F15" s="6"/>
      <c r="G15" s="8"/>
      <c r="H15" s="8"/>
      <c r="I15" s="17">
        <f t="shared" si="1"/>
        <v>0</v>
      </c>
    </row>
    <row r="16" spans="1:9" x14ac:dyDescent="0.25">
      <c r="A16" s="2">
        <f t="shared" si="2"/>
        <v>45210</v>
      </c>
      <c r="B16" t="str">
        <f t="shared" si="0"/>
        <v>Mittwoch</v>
      </c>
      <c r="C16" t="str">
        <f>_xlfn.IFNA(_xlfn.XLOOKUP(A16,Feiertage!$A$3:$A$20,Feiertage!$B$3:$B$20)," ")</f>
        <v xml:space="preserve"> </v>
      </c>
      <c r="D16" s="5"/>
      <c r="E16" s="6"/>
      <c r="F16" s="6"/>
      <c r="G16" s="8"/>
      <c r="H16" s="8"/>
      <c r="I16" s="17">
        <f t="shared" si="1"/>
        <v>0</v>
      </c>
    </row>
    <row r="17" spans="1:9" x14ac:dyDescent="0.25">
      <c r="A17" s="2">
        <f t="shared" si="2"/>
        <v>45211</v>
      </c>
      <c r="B17" t="str">
        <f t="shared" si="0"/>
        <v>Donnerstag</v>
      </c>
      <c r="C17" t="str">
        <f>_xlfn.IFNA(_xlfn.XLOOKUP(A17,Feiertage!$A$3:$A$20,Feiertage!$B$3:$B$20)," ")</f>
        <v xml:space="preserve"> </v>
      </c>
      <c r="D17" s="5"/>
      <c r="E17" s="6"/>
      <c r="F17" s="6"/>
      <c r="G17" s="8"/>
      <c r="H17" s="8"/>
      <c r="I17" s="17">
        <f t="shared" si="1"/>
        <v>0</v>
      </c>
    </row>
    <row r="18" spans="1:9" x14ac:dyDescent="0.25">
      <c r="A18" s="2">
        <f t="shared" si="2"/>
        <v>45212</v>
      </c>
      <c r="B18" t="str">
        <f t="shared" si="0"/>
        <v>Freitag</v>
      </c>
      <c r="C18" t="str">
        <f>_xlfn.IFNA(_xlfn.XLOOKUP(A18,Feiertage!$A$3:$A$20,Feiertage!$B$3:$B$20)," ")</f>
        <v xml:space="preserve"> </v>
      </c>
      <c r="D18" s="5"/>
      <c r="E18" s="6"/>
      <c r="F18" s="6"/>
      <c r="G18" s="8"/>
      <c r="H18" s="8"/>
      <c r="I18" s="17">
        <f t="shared" si="1"/>
        <v>0</v>
      </c>
    </row>
    <row r="19" spans="1:9" x14ac:dyDescent="0.25">
      <c r="A19" s="2">
        <f t="shared" si="2"/>
        <v>45213</v>
      </c>
      <c r="B19" t="str">
        <f t="shared" si="0"/>
        <v>Samstag</v>
      </c>
      <c r="C19" t="str">
        <f>_xlfn.IFNA(_xlfn.XLOOKUP(A19,Feiertage!$A$3:$A$20,Feiertage!$B$3:$B$20)," ")</f>
        <v xml:space="preserve"> </v>
      </c>
      <c r="D19" s="5"/>
      <c r="E19" s="6"/>
      <c r="F19" s="6"/>
      <c r="G19" s="8"/>
      <c r="H19" s="8"/>
      <c r="I19" s="17">
        <f t="shared" si="1"/>
        <v>0</v>
      </c>
    </row>
    <row r="20" spans="1:9" x14ac:dyDescent="0.25">
      <c r="A20" s="2">
        <f t="shared" si="2"/>
        <v>45214</v>
      </c>
      <c r="B20" t="str">
        <f t="shared" si="0"/>
        <v>Sonntag</v>
      </c>
      <c r="C20" t="str">
        <f>_xlfn.IFNA(_xlfn.XLOOKUP(A20,Feiertage!$A$3:$A$20,Feiertage!$B$3:$B$20)," ")</f>
        <v xml:space="preserve"> </v>
      </c>
      <c r="D20" s="5"/>
      <c r="E20" s="6"/>
      <c r="F20" s="6"/>
      <c r="G20" s="8"/>
      <c r="H20" s="8"/>
      <c r="I20" s="17">
        <f t="shared" si="1"/>
        <v>0</v>
      </c>
    </row>
    <row r="21" spans="1:9" x14ac:dyDescent="0.25">
      <c r="A21" s="2">
        <f t="shared" si="2"/>
        <v>45215</v>
      </c>
      <c r="B21" t="str">
        <f t="shared" si="0"/>
        <v>Montag</v>
      </c>
      <c r="C21" t="str">
        <f>_xlfn.IFNA(_xlfn.XLOOKUP(A21,Feiertage!$A$3:$A$20,Feiertage!$B$3:$B$20)," ")</f>
        <v xml:space="preserve"> </v>
      </c>
      <c r="D21" s="5"/>
      <c r="E21" s="6"/>
      <c r="F21" s="6"/>
      <c r="G21" s="8"/>
      <c r="H21" s="8"/>
      <c r="I21" s="17">
        <f t="shared" si="1"/>
        <v>0</v>
      </c>
    </row>
    <row r="22" spans="1:9" x14ac:dyDescent="0.25">
      <c r="A22" s="2">
        <f t="shared" si="2"/>
        <v>45216</v>
      </c>
      <c r="B22" t="str">
        <f t="shared" si="0"/>
        <v>Dienstag</v>
      </c>
      <c r="C22" t="str">
        <f>_xlfn.IFNA(_xlfn.XLOOKUP(A22,Feiertage!$A$3:$A$20,Feiertage!$B$3:$B$20)," ")</f>
        <v xml:space="preserve"> </v>
      </c>
      <c r="D22" s="5"/>
      <c r="E22" s="6"/>
      <c r="F22" s="6"/>
      <c r="G22" s="8"/>
      <c r="H22" s="8"/>
      <c r="I22" s="17">
        <f t="shared" si="1"/>
        <v>0</v>
      </c>
    </row>
    <row r="23" spans="1:9" x14ac:dyDescent="0.25">
      <c r="A23" s="2">
        <f t="shared" si="2"/>
        <v>45217</v>
      </c>
      <c r="B23" t="str">
        <f t="shared" si="0"/>
        <v>Mittwoch</v>
      </c>
      <c r="C23" t="str">
        <f>_xlfn.IFNA(_xlfn.XLOOKUP(A23,Feiertage!$A$3:$A$20,Feiertage!$B$3:$B$20)," ")</f>
        <v xml:space="preserve"> </v>
      </c>
      <c r="D23" s="5"/>
      <c r="E23" s="6"/>
      <c r="F23" s="6"/>
      <c r="G23" s="8"/>
      <c r="H23" s="8"/>
      <c r="I23" s="17">
        <f t="shared" si="1"/>
        <v>0</v>
      </c>
    </row>
    <row r="24" spans="1:9" x14ac:dyDescent="0.25">
      <c r="A24" s="2">
        <f t="shared" si="2"/>
        <v>45218</v>
      </c>
      <c r="B24" t="str">
        <f t="shared" si="0"/>
        <v>Donnerstag</v>
      </c>
      <c r="C24" t="str">
        <f>_xlfn.IFNA(_xlfn.XLOOKUP(A24,Feiertage!$A$3:$A$20,Feiertage!$B$3:$B$20)," ")</f>
        <v xml:space="preserve"> </v>
      </c>
      <c r="D24" s="5"/>
      <c r="E24" s="6"/>
      <c r="F24" s="6"/>
      <c r="G24" s="8"/>
      <c r="H24" s="8"/>
      <c r="I24" s="17">
        <f t="shared" si="1"/>
        <v>0</v>
      </c>
    </row>
    <row r="25" spans="1:9" x14ac:dyDescent="0.25">
      <c r="A25" s="2">
        <f t="shared" si="2"/>
        <v>45219</v>
      </c>
      <c r="B25" t="str">
        <f t="shared" si="0"/>
        <v>Freitag</v>
      </c>
      <c r="C25" t="str">
        <f>_xlfn.IFNA(_xlfn.XLOOKUP(A25,Feiertage!$A$3:$A$20,Feiertage!$B$3:$B$20)," ")</f>
        <v xml:space="preserve"> </v>
      </c>
      <c r="D25" s="5"/>
      <c r="E25" s="6"/>
      <c r="F25" s="6"/>
      <c r="G25" s="8"/>
      <c r="H25" s="8"/>
      <c r="I25" s="17">
        <f t="shared" si="1"/>
        <v>0</v>
      </c>
    </row>
    <row r="26" spans="1:9" x14ac:dyDescent="0.25">
      <c r="A26" s="2">
        <f t="shared" si="2"/>
        <v>45220</v>
      </c>
      <c r="B26" t="str">
        <f t="shared" si="0"/>
        <v>Samstag</v>
      </c>
      <c r="C26" t="str">
        <f>_xlfn.IFNA(_xlfn.XLOOKUP(A26,Feiertage!$A$3:$A$20,Feiertage!$B$3:$B$20)," ")</f>
        <v xml:space="preserve"> </v>
      </c>
      <c r="D26" s="5"/>
      <c r="E26" s="6"/>
      <c r="F26" s="6"/>
      <c r="G26" s="8"/>
      <c r="H26" s="8"/>
      <c r="I26" s="17">
        <f t="shared" si="1"/>
        <v>0</v>
      </c>
    </row>
    <row r="27" spans="1:9" x14ac:dyDescent="0.25">
      <c r="A27" s="2">
        <f t="shared" si="2"/>
        <v>45221</v>
      </c>
      <c r="B27" t="str">
        <f t="shared" si="0"/>
        <v>Sonntag</v>
      </c>
      <c r="C27" t="str">
        <f>_xlfn.IFNA(_xlfn.XLOOKUP(A27,Feiertage!$A$3:$A$20,Feiertage!$B$3:$B$20)," ")</f>
        <v xml:space="preserve"> </v>
      </c>
      <c r="D27" s="5"/>
      <c r="E27" s="6"/>
      <c r="F27" s="6"/>
      <c r="G27" s="8"/>
      <c r="H27" s="8"/>
      <c r="I27" s="17">
        <f t="shared" si="1"/>
        <v>0</v>
      </c>
    </row>
    <row r="28" spans="1:9" x14ac:dyDescent="0.25">
      <c r="A28" s="2">
        <f t="shared" si="2"/>
        <v>45222</v>
      </c>
      <c r="B28" t="str">
        <f t="shared" si="0"/>
        <v>Montag</v>
      </c>
      <c r="C28" t="str">
        <f>_xlfn.IFNA(_xlfn.XLOOKUP(A28,Feiertage!$A$3:$A$20,Feiertage!$B$3:$B$20)," ")</f>
        <v xml:space="preserve"> </v>
      </c>
      <c r="D28" s="5"/>
      <c r="E28" s="6"/>
      <c r="F28" s="6"/>
      <c r="G28" s="7"/>
      <c r="H28" s="7"/>
      <c r="I28" s="17">
        <f t="shared" si="1"/>
        <v>0</v>
      </c>
    </row>
    <row r="29" spans="1:9" x14ac:dyDescent="0.25">
      <c r="A29" s="2">
        <f t="shared" si="2"/>
        <v>45223</v>
      </c>
      <c r="B29" t="str">
        <f t="shared" si="0"/>
        <v>Dienstag</v>
      </c>
      <c r="C29" t="str">
        <f>_xlfn.IFNA(_xlfn.XLOOKUP(A29,Feiertage!$A$3:$A$20,Feiertage!$B$3:$B$20)," ")</f>
        <v xml:space="preserve"> </v>
      </c>
      <c r="D29" s="5"/>
      <c r="E29" s="6"/>
      <c r="F29" s="6"/>
      <c r="G29" s="8"/>
      <c r="H29" s="8"/>
      <c r="I29" s="17">
        <f t="shared" si="1"/>
        <v>0</v>
      </c>
    </row>
    <row r="30" spans="1:9" x14ac:dyDescent="0.25">
      <c r="A30" s="2">
        <f t="shared" si="2"/>
        <v>45224</v>
      </c>
      <c r="B30" t="str">
        <f t="shared" si="0"/>
        <v>Mittwoch</v>
      </c>
      <c r="C30" t="str">
        <f>_xlfn.IFNA(_xlfn.XLOOKUP(A30,Feiertage!$A$3:$A$20,Feiertage!$B$3:$B$20)," ")</f>
        <v xml:space="preserve"> </v>
      </c>
      <c r="D30" s="5"/>
      <c r="E30" s="6"/>
      <c r="F30" s="6"/>
      <c r="G30" s="8"/>
      <c r="H30" s="8"/>
      <c r="I30" s="17">
        <f t="shared" si="1"/>
        <v>0</v>
      </c>
    </row>
    <row r="31" spans="1:9" x14ac:dyDescent="0.25">
      <c r="A31" s="2">
        <f t="shared" si="2"/>
        <v>45225</v>
      </c>
      <c r="B31" t="str">
        <f t="shared" si="0"/>
        <v>Donnerstag</v>
      </c>
      <c r="C31" t="str">
        <f>_xlfn.IFNA(_xlfn.XLOOKUP(A31,Feiertage!$A$3:$A$20,Feiertage!$B$3:$B$20)," ")</f>
        <v xml:space="preserve"> </v>
      </c>
      <c r="D31" s="5"/>
      <c r="E31" s="6"/>
      <c r="F31" s="6"/>
      <c r="G31" s="8"/>
      <c r="H31" s="8"/>
      <c r="I31" s="17">
        <f t="shared" si="1"/>
        <v>0</v>
      </c>
    </row>
    <row r="32" spans="1:9" x14ac:dyDescent="0.25">
      <c r="A32" s="2">
        <f t="shared" si="2"/>
        <v>45226</v>
      </c>
      <c r="B32" t="str">
        <f t="shared" si="0"/>
        <v>Freitag</v>
      </c>
      <c r="C32" t="str">
        <f>_xlfn.IFNA(_xlfn.XLOOKUP(A32,Feiertage!$A$3:$A$20,Feiertage!$B$3:$B$20)," ")</f>
        <v xml:space="preserve"> </v>
      </c>
      <c r="D32" s="5"/>
      <c r="E32" s="6"/>
      <c r="F32" s="6"/>
      <c r="G32" s="8"/>
      <c r="H32" s="8"/>
      <c r="I32" s="17">
        <f t="shared" si="1"/>
        <v>0</v>
      </c>
    </row>
    <row r="33" spans="1:9" x14ac:dyDescent="0.25">
      <c r="A33" s="2">
        <f t="shared" si="2"/>
        <v>45227</v>
      </c>
      <c r="B33" t="str">
        <f t="shared" si="0"/>
        <v>Samstag</v>
      </c>
      <c r="C33" t="str">
        <f>_xlfn.IFNA(_xlfn.XLOOKUP(A33,Feiertage!$A$3:$A$20,Feiertage!$B$3:$B$20)," ")</f>
        <v xml:space="preserve"> </v>
      </c>
      <c r="D33" s="5"/>
      <c r="E33" s="6"/>
      <c r="F33" s="6"/>
      <c r="G33" s="8"/>
      <c r="H33" s="8"/>
      <c r="I33" s="17">
        <f t="shared" si="1"/>
        <v>0</v>
      </c>
    </row>
    <row r="34" spans="1:9" x14ac:dyDescent="0.25">
      <c r="A34" s="2">
        <f t="shared" si="2"/>
        <v>45228</v>
      </c>
      <c r="B34" t="str">
        <f t="shared" si="0"/>
        <v>Sonntag</v>
      </c>
      <c r="C34" t="str">
        <f>_xlfn.IFNA(_xlfn.XLOOKUP(A34,Feiertage!$A$3:$A$20,Feiertage!$B$3:$B$20)," ")</f>
        <v xml:space="preserve"> </v>
      </c>
      <c r="D34" s="5"/>
      <c r="E34" s="6"/>
      <c r="F34" s="6"/>
      <c r="G34" s="8"/>
      <c r="H34" s="8"/>
      <c r="I34" s="17">
        <f t="shared" si="1"/>
        <v>0</v>
      </c>
    </row>
    <row r="35" spans="1:9" x14ac:dyDescent="0.25">
      <c r="A35" s="2">
        <f t="shared" si="2"/>
        <v>45229</v>
      </c>
      <c r="B35" t="str">
        <f t="shared" si="0"/>
        <v>Montag</v>
      </c>
      <c r="C35" t="str">
        <f>_xlfn.IFNA(_xlfn.XLOOKUP(A35,Feiertage!$A$3:$A$20,Feiertage!$B$3:$B$20)," ")</f>
        <v xml:space="preserve"> </v>
      </c>
      <c r="D35" s="5"/>
      <c r="E35" s="6"/>
      <c r="F35" s="6"/>
      <c r="G35" s="8"/>
      <c r="H35" s="8"/>
      <c r="I35" s="17">
        <f t="shared" si="1"/>
        <v>0</v>
      </c>
    </row>
    <row r="36" spans="1:9" x14ac:dyDescent="0.25">
      <c r="A36" s="2">
        <f t="shared" si="2"/>
        <v>45230</v>
      </c>
      <c r="B36" t="str">
        <f t="shared" si="0"/>
        <v>Dienstag</v>
      </c>
      <c r="C36" t="str">
        <f>_xlfn.IFNA(_xlfn.XLOOKUP(A36,Feiertage!$A$3:$A$20,Feiertage!$B$3:$B$20)," ")</f>
        <v>x</v>
      </c>
      <c r="D36" s="5"/>
      <c r="E36" s="6"/>
      <c r="F36" s="6"/>
      <c r="G36" s="8"/>
      <c r="H36" s="8"/>
      <c r="I36" s="17">
        <f t="shared" si="1"/>
        <v>0</v>
      </c>
    </row>
    <row r="37" spans="1:9" x14ac:dyDescent="0.25">
      <c r="A37" s="2"/>
    </row>
    <row r="38" spans="1:9" x14ac:dyDescent="0.25">
      <c r="A38" s="2"/>
      <c r="C38" s="18" t="s">
        <v>22</v>
      </c>
      <c r="D38">
        <f>COUNTIF($D$6:$D$36,"A")</f>
        <v>0</v>
      </c>
    </row>
    <row r="39" spans="1:9" x14ac:dyDescent="0.25">
      <c r="A39" s="2"/>
      <c r="C39" s="18" t="s">
        <v>23</v>
      </c>
      <c r="D39">
        <f>COUNTIF($D$6:$D$36,"K")</f>
        <v>0</v>
      </c>
    </row>
    <row r="40" spans="1:9" x14ac:dyDescent="0.25">
      <c r="A40" s="2"/>
      <c r="C40" s="18" t="s">
        <v>24</v>
      </c>
      <c r="D40">
        <f>COUNTIF($D$6:$D$36,"U")</f>
        <v>0</v>
      </c>
    </row>
    <row r="41" spans="1:9" x14ac:dyDescent="0.25">
      <c r="A41" s="2"/>
      <c r="C41" s="18"/>
    </row>
    <row r="42" spans="1:9" x14ac:dyDescent="0.25">
      <c r="A42" s="2"/>
      <c r="C42" s="18" t="s">
        <v>25</v>
      </c>
      <c r="D42" s="19">
        <f>SUM(I6:I36)</f>
        <v>0</v>
      </c>
    </row>
    <row r="43" spans="1:9" x14ac:dyDescent="0.25">
      <c r="C43" s="18" t="s">
        <v>26</v>
      </c>
      <c r="D43" s="15">
        <f>D42-(D38*(Zusammenfassung!B10/Zusammenfassung!B11))</f>
        <v>0</v>
      </c>
    </row>
  </sheetData>
  <sheetProtection sheet="1" objects="1" scenarios="1"/>
  <conditionalFormatting sqref="A6:I36">
    <cfRule type="expression" dxfId="11" priority="2">
      <formula>NOT(IF(OR($C6=" ",$C6="x"),1,0))</formula>
    </cfRule>
    <cfRule type="expression" dxfId="10" priority="4">
      <formula>WEEKDAY($A6,2)&gt;5</formula>
    </cfRule>
  </conditionalFormatting>
  <conditionalFormatting sqref="C6:C36">
    <cfRule type="expression" dxfId="9" priority="1">
      <formula>AND($C6="x",OR($B6="Samstag", $B6="Sonntag"))</formula>
    </cfRule>
    <cfRule type="cellIs" dxfId="8" priority="3" operator="equal">
      <formula>"x"</formula>
    </cfRule>
  </conditionalFormatting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BBF0-B876-4F5B-BB34-E22A57C3DF58}">
  <dimension ref="A1:I43"/>
  <sheetViews>
    <sheetView workbookViewId="0"/>
  </sheetViews>
  <sheetFormatPr baseColWidth="10" defaultRowHeight="15" x14ac:dyDescent="0.25"/>
  <cols>
    <col min="3" max="3" width="25.28515625" bestFit="1" customWidth="1"/>
    <col min="4" max="4" width="19.85546875" customWidth="1"/>
    <col min="5" max="9" width="14.7109375" customWidth="1"/>
  </cols>
  <sheetData>
    <row r="1" spans="1:9" ht="23.25" x14ac:dyDescent="0.35">
      <c r="A1" s="1" t="s">
        <v>72</v>
      </c>
    </row>
    <row r="3" spans="1:9" x14ac:dyDescent="0.25">
      <c r="A3" t="s">
        <v>12</v>
      </c>
      <c r="B3" s="15">
        <v>11</v>
      </c>
    </row>
    <row r="5" spans="1:9" ht="60" x14ac:dyDescent="0.25">
      <c r="A5" t="s">
        <v>13</v>
      </c>
      <c r="B5" t="s">
        <v>14</v>
      </c>
      <c r="C5" t="s">
        <v>15</v>
      </c>
      <c r="D5" s="16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>
        <f>DATE(Zusammenfassung!$B$3,$B$3,1)</f>
        <v>45231</v>
      </c>
      <c r="B6" t="str">
        <f>TEXT(A6,"TTTT")</f>
        <v>Mittwoch</v>
      </c>
      <c r="C6" t="str">
        <f>_xlfn.IFNA(_xlfn.XLOOKUP(A6,Feiertage!$A$3:$A$20,Feiertage!$B$3:$B$20)," ")</f>
        <v>Allerheiligen</v>
      </c>
      <c r="D6" s="5"/>
      <c r="E6" s="6"/>
      <c r="F6" s="6"/>
      <c r="G6" s="7"/>
      <c r="H6" s="7"/>
      <c r="I6" s="17">
        <f>(F6-E6-(H6-G6))*24</f>
        <v>0</v>
      </c>
    </row>
    <row r="7" spans="1:9" x14ac:dyDescent="0.25">
      <c r="A7" s="2">
        <f>A6+1</f>
        <v>45232</v>
      </c>
      <c r="B7" t="str">
        <f t="shared" ref="B7:B36" si="0">TEXT(A7,"TTTT")</f>
        <v>Donnerstag</v>
      </c>
      <c r="C7" t="str">
        <f>_xlfn.IFNA(_xlfn.XLOOKUP(A7,Feiertage!$A$3:$A$20,Feiertage!$B$3:$B$20)," ")</f>
        <v xml:space="preserve"> </v>
      </c>
      <c r="D7" s="5"/>
      <c r="E7" s="6"/>
      <c r="F7" s="6"/>
      <c r="G7" s="8"/>
      <c r="H7" s="8"/>
      <c r="I7" s="17">
        <f t="shared" ref="I7:I36" si="1">(F7-E7-(H7-G7))*24</f>
        <v>0</v>
      </c>
    </row>
    <row r="8" spans="1:9" x14ac:dyDescent="0.25">
      <c r="A8" s="2">
        <f t="shared" ref="A8:A36" si="2">A7+1</f>
        <v>45233</v>
      </c>
      <c r="B8" t="str">
        <f t="shared" si="0"/>
        <v>Freitag</v>
      </c>
      <c r="C8" t="str">
        <f>_xlfn.IFNA(_xlfn.XLOOKUP(A8,Feiertage!$A$3:$A$20,Feiertage!$B$3:$B$20)," ")</f>
        <v xml:space="preserve"> </v>
      </c>
      <c r="D8" s="5"/>
      <c r="E8" s="6"/>
      <c r="F8" s="6"/>
      <c r="G8" s="8"/>
      <c r="H8" s="8"/>
      <c r="I8" s="17">
        <f t="shared" si="1"/>
        <v>0</v>
      </c>
    </row>
    <row r="9" spans="1:9" x14ac:dyDescent="0.25">
      <c r="A9" s="2">
        <f t="shared" si="2"/>
        <v>45234</v>
      </c>
      <c r="B9" t="str">
        <f t="shared" si="0"/>
        <v>Samstag</v>
      </c>
      <c r="C9" t="str">
        <f>_xlfn.IFNA(_xlfn.XLOOKUP(A9,Feiertage!$A$3:$A$20,Feiertage!$B$3:$B$20)," ")</f>
        <v xml:space="preserve"> </v>
      </c>
      <c r="D9" s="5"/>
      <c r="E9" s="6"/>
      <c r="F9" s="6"/>
      <c r="G9" s="8"/>
      <c r="H9" s="8"/>
      <c r="I9" s="17">
        <f t="shared" si="1"/>
        <v>0</v>
      </c>
    </row>
    <row r="10" spans="1:9" x14ac:dyDescent="0.25">
      <c r="A10" s="2">
        <f t="shared" si="2"/>
        <v>45235</v>
      </c>
      <c r="B10" t="str">
        <f t="shared" si="0"/>
        <v>Sonntag</v>
      </c>
      <c r="C10" t="str">
        <f>_xlfn.IFNA(_xlfn.XLOOKUP(A10,Feiertage!$A$3:$A$20,Feiertage!$B$3:$B$20)," ")</f>
        <v xml:space="preserve"> </v>
      </c>
      <c r="D10" s="5"/>
      <c r="E10" s="6"/>
      <c r="F10" s="6"/>
      <c r="G10" s="8"/>
      <c r="H10" s="8"/>
      <c r="I10" s="17">
        <f t="shared" si="1"/>
        <v>0</v>
      </c>
    </row>
    <row r="11" spans="1:9" x14ac:dyDescent="0.25">
      <c r="A11" s="2">
        <f t="shared" si="2"/>
        <v>45236</v>
      </c>
      <c r="B11" t="str">
        <f t="shared" si="0"/>
        <v>Montag</v>
      </c>
      <c r="C11" t="str">
        <f>_xlfn.IFNA(_xlfn.XLOOKUP(A11,Feiertage!$A$3:$A$20,Feiertage!$B$3:$B$20)," ")</f>
        <v xml:space="preserve"> </v>
      </c>
      <c r="D11" s="5"/>
      <c r="E11" s="6"/>
      <c r="F11" s="6"/>
      <c r="G11" s="8"/>
      <c r="H11" s="8"/>
      <c r="I11" s="17">
        <f t="shared" si="1"/>
        <v>0</v>
      </c>
    </row>
    <row r="12" spans="1:9" x14ac:dyDescent="0.25">
      <c r="A12" s="2">
        <f t="shared" si="2"/>
        <v>45237</v>
      </c>
      <c r="B12" t="str">
        <f t="shared" si="0"/>
        <v>Dienstag</v>
      </c>
      <c r="C12" t="str">
        <f>_xlfn.IFNA(_xlfn.XLOOKUP(A12,Feiertage!$A$3:$A$20,Feiertage!$B$3:$B$20)," ")</f>
        <v xml:space="preserve"> </v>
      </c>
      <c r="D12" s="5"/>
      <c r="E12" s="6"/>
      <c r="F12" s="6"/>
      <c r="G12" s="8"/>
      <c r="H12" s="8"/>
      <c r="I12" s="17">
        <f t="shared" si="1"/>
        <v>0</v>
      </c>
    </row>
    <row r="13" spans="1:9" x14ac:dyDescent="0.25">
      <c r="A13" s="2">
        <f t="shared" si="2"/>
        <v>45238</v>
      </c>
      <c r="B13" t="str">
        <f t="shared" si="0"/>
        <v>Mittwoch</v>
      </c>
      <c r="C13" t="str">
        <f>_xlfn.IFNA(_xlfn.XLOOKUP(A13,Feiertage!$A$3:$A$20,Feiertage!$B$3:$B$20)," ")</f>
        <v xml:space="preserve"> </v>
      </c>
      <c r="D13" s="5"/>
      <c r="E13" s="6"/>
      <c r="F13" s="6"/>
      <c r="G13" s="8"/>
      <c r="H13" s="8"/>
      <c r="I13" s="17">
        <f t="shared" si="1"/>
        <v>0</v>
      </c>
    </row>
    <row r="14" spans="1:9" x14ac:dyDescent="0.25">
      <c r="A14" s="2">
        <f t="shared" si="2"/>
        <v>45239</v>
      </c>
      <c r="B14" t="str">
        <f t="shared" si="0"/>
        <v>Donnerstag</v>
      </c>
      <c r="C14" t="str">
        <f>_xlfn.IFNA(_xlfn.XLOOKUP(A14,Feiertage!$A$3:$A$20,Feiertage!$B$3:$B$20)," ")</f>
        <v xml:space="preserve"> </v>
      </c>
      <c r="D14" s="5"/>
      <c r="E14" s="6"/>
      <c r="F14" s="6"/>
      <c r="G14" s="8"/>
      <c r="H14" s="8"/>
      <c r="I14" s="17">
        <f t="shared" si="1"/>
        <v>0</v>
      </c>
    </row>
    <row r="15" spans="1:9" x14ac:dyDescent="0.25">
      <c r="A15" s="2">
        <f t="shared" si="2"/>
        <v>45240</v>
      </c>
      <c r="B15" t="str">
        <f t="shared" si="0"/>
        <v>Freitag</v>
      </c>
      <c r="C15" t="str">
        <f>_xlfn.IFNA(_xlfn.XLOOKUP(A15,Feiertage!$A$3:$A$20,Feiertage!$B$3:$B$20)," ")</f>
        <v xml:space="preserve"> </v>
      </c>
      <c r="D15" s="5"/>
      <c r="E15" s="6"/>
      <c r="F15" s="6"/>
      <c r="G15" s="8"/>
      <c r="H15" s="8"/>
      <c r="I15" s="17">
        <f t="shared" si="1"/>
        <v>0</v>
      </c>
    </row>
    <row r="16" spans="1:9" x14ac:dyDescent="0.25">
      <c r="A16" s="2">
        <f t="shared" si="2"/>
        <v>45241</v>
      </c>
      <c r="B16" t="str">
        <f t="shared" si="0"/>
        <v>Samstag</v>
      </c>
      <c r="C16" t="str">
        <f>_xlfn.IFNA(_xlfn.XLOOKUP(A16,Feiertage!$A$3:$A$20,Feiertage!$B$3:$B$20)," ")</f>
        <v xml:space="preserve"> </v>
      </c>
      <c r="D16" s="5"/>
      <c r="E16" s="6"/>
      <c r="F16" s="6"/>
      <c r="G16" s="8"/>
      <c r="H16" s="8"/>
      <c r="I16" s="17">
        <f t="shared" si="1"/>
        <v>0</v>
      </c>
    </row>
    <row r="17" spans="1:9" x14ac:dyDescent="0.25">
      <c r="A17" s="2">
        <f t="shared" si="2"/>
        <v>45242</v>
      </c>
      <c r="B17" t="str">
        <f t="shared" si="0"/>
        <v>Sonntag</v>
      </c>
      <c r="C17" t="str">
        <f>_xlfn.IFNA(_xlfn.XLOOKUP(A17,Feiertage!$A$3:$A$20,Feiertage!$B$3:$B$20)," ")</f>
        <v xml:space="preserve"> </v>
      </c>
      <c r="D17" s="5"/>
      <c r="E17" s="6"/>
      <c r="F17" s="6"/>
      <c r="G17" s="8"/>
      <c r="H17" s="8"/>
      <c r="I17" s="17">
        <f t="shared" si="1"/>
        <v>0</v>
      </c>
    </row>
    <row r="18" spans="1:9" x14ac:dyDescent="0.25">
      <c r="A18" s="2">
        <f t="shared" si="2"/>
        <v>45243</v>
      </c>
      <c r="B18" t="str">
        <f t="shared" si="0"/>
        <v>Montag</v>
      </c>
      <c r="C18" t="str">
        <f>_xlfn.IFNA(_xlfn.XLOOKUP(A18,Feiertage!$A$3:$A$20,Feiertage!$B$3:$B$20)," ")</f>
        <v xml:space="preserve"> </v>
      </c>
      <c r="D18" s="5"/>
      <c r="E18" s="6"/>
      <c r="F18" s="6"/>
      <c r="G18" s="8"/>
      <c r="H18" s="8"/>
      <c r="I18" s="17">
        <f t="shared" si="1"/>
        <v>0</v>
      </c>
    </row>
    <row r="19" spans="1:9" x14ac:dyDescent="0.25">
      <c r="A19" s="2">
        <f t="shared" si="2"/>
        <v>45244</v>
      </c>
      <c r="B19" t="str">
        <f t="shared" si="0"/>
        <v>Dienstag</v>
      </c>
      <c r="C19" t="str">
        <f>_xlfn.IFNA(_xlfn.XLOOKUP(A19,Feiertage!$A$3:$A$20,Feiertage!$B$3:$B$20)," ")</f>
        <v xml:space="preserve"> </v>
      </c>
      <c r="D19" s="5"/>
      <c r="E19" s="6"/>
      <c r="F19" s="6"/>
      <c r="G19" s="8"/>
      <c r="H19" s="8"/>
      <c r="I19" s="17">
        <f t="shared" si="1"/>
        <v>0</v>
      </c>
    </row>
    <row r="20" spans="1:9" x14ac:dyDescent="0.25">
      <c r="A20" s="2">
        <f t="shared" si="2"/>
        <v>45245</v>
      </c>
      <c r="B20" t="str">
        <f t="shared" si="0"/>
        <v>Mittwoch</v>
      </c>
      <c r="C20" t="str">
        <f>_xlfn.IFNA(_xlfn.XLOOKUP(A20,Feiertage!$A$3:$A$20,Feiertage!$B$3:$B$20)," ")</f>
        <v xml:space="preserve"> </v>
      </c>
      <c r="D20" s="5"/>
      <c r="E20" s="6"/>
      <c r="F20" s="6"/>
      <c r="G20" s="8"/>
      <c r="H20" s="8"/>
      <c r="I20" s="17">
        <f t="shared" si="1"/>
        <v>0</v>
      </c>
    </row>
    <row r="21" spans="1:9" x14ac:dyDescent="0.25">
      <c r="A21" s="2">
        <f t="shared" si="2"/>
        <v>45246</v>
      </c>
      <c r="B21" t="str">
        <f t="shared" si="0"/>
        <v>Donnerstag</v>
      </c>
      <c r="C21" t="str">
        <f>_xlfn.IFNA(_xlfn.XLOOKUP(A21,Feiertage!$A$3:$A$20,Feiertage!$B$3:$B$20)," ")</f>
        <v xml:space="preserve"> </v>
      </c>
      <c r="D21" s="5"/>
      <c r="E21" s="6"/>
      <c r="F21" s="6"/>
      <c r="G21" s="8"/>
      <c r="H21" s="8"/>
      <c r="I21" s="17">
        <f t="shared" si="1"/>
        <v>0</v>
      </c>
    </row>
    <row r="22" spans="1:9" x14ac:dyDescent="0.25">
      <c r="A22" s="2">
        <f t="shared" si="2"/>
        <v>45247</v>
      </c>
      <c r="B22" t="str">
        <f t="shared" si="0"/>
        <v>Freitag</v>
      </c>
      <c r="C22" t="str">
        <f>_xlfn.IFNA(_xlfn.XLOOKUP(A22,Feiertage!$A$3:$A$20,Feiertage!$B$3:$B$20)," ")</f>
        <v xml:space="preserve"> </v>
      </c>
      <c r="D22" s="5"/>
      <c r="E22" s="6"/>
      <c r="F22" s="6"/>
      <c r="G22" s="8"/>
      <c r="H22" s="8"/>
      <c r="I22" s="17">
        <f t="shared" si="1"/>
        <v>0</v>
      </c>
    </row>
    <row r="23" spans="1:9" x14ac:dyDescent="0.25">
      <c r="A23" s="2">
        <f t="shared" si="2"/>
        <v>45248</v>
      </c>
      <c r="B23" t="str">
        <f t="shared" si="0"/>
        <v>Samstag</v>
      </c>
      <c r="C23" t="str">
        <f>_xlfn.IFNA(_xlfn.XLOOKUP(A23,Feiertage!$A$3:$A$20,Feiertage!$B$3:$B$20)," ")</f>
        <v xml:space="preserve"> </v>
      </c>
      <c r="D23" s="5"/>
      <c r="E23" s="6"/>
      <c r="F23" s="6"/>
      <c r="G23" s="8"/>
      <c r="H23" s="8"/>
      <c r="I23" s="17">
        <f t="shared" si="1"/>
        <v>0</v>
      </c>
    </row>
    <row r="24" spans="1:9" x14ac:dyDescent="0.25">
      <c r="A24" s="2">
        <f t="shared" si="2"/>
        <v>45249</v>
      </c>
      <c r="B24" t="str">
        <f t="shared" si="0"/>
        <v>Sonntag</v>
      </c>
      <c r="C24" t="str">
        <f>_xlfn.IFNA(_xlfn.XLOOKUP(A24,Feiertage!$A$3:$A$20,Feiertage!$B$3:$B$20)," ")</f>
        <v xml:space="preserve"> </v>
      </c>
      <c r="D24" s="5"/>
      <c r="E24" s="6"/>
      <c r="F24" s="6"/>
      <c r="G24" s="8"/>
      <c r="H24" s="8"/>
      <c r="I24" s="17">
        <f t="shared" si="1"/>
        <v>0</v>
      </c>
    </row>
    <row r="25" spans="1:9" x14ac:dyDescent="0.25">
      <c r="A25" s="2">
        <f t="shared" si="2"/>
        <v>45250</v>
      </c>
      <c r="B25" t="str">
        <f t="shared" si="0"/>
        <v>Montag</v>
      </c>
      <c r="C25" t="str">
        <f>_xlfn.IFNA(_xlfn.XLOOKUP(A25,Feiertage!$A$3:$A$20,Feiertage!$B$3:$B$20)," ")</f>
        <v xml:space="preserve"> </v>
      </c>
      <c r="D25" s="5"/>
      <c r="E25" s="6"/>
      <c r="F25" s="6"/>
      <c r="G25" s="8"/>
      <c r="H25" s="8"/>
      <c r="I25" s="17">
        <f t="shared" si="1"/>
        <v>0</v>
      </c>
    </row>
    <row r="26" spans="1:9" x14ac:dyDescent="0.25">
      <c r="A26" s="2">
        <f t="shared" si="2"/>
        <v>45251</v>
      </c>
      <c r="B26" t="str">
        <f t="shared" si="0"/>
        <v>Dienstag</v>
      </c>
      <c r="C26" t="str">
        <f>_xlfn.IFNA(_xlfn.XLOOKUP(A26,Feiertage!$A$3:$A$20,Feiertage!$B$3:$B$20)," ")</f>
        <v xml:space="preserve"> </v>
      </c>
      <c r="D26" s="5"/>
      <c r="E26" s="6"/>
      <c r="F26" s="6"/>
      <c r="G26" s="8"/>
      <c r="H26" s="8"/>
      <c r="I26" s="17">
        <f t="shared" si="1"/>
        <v>0</v>
      </c>
    </row>
    <row r="27" spans="1:9" x14ac:dyDescent="0.25">
      <c r="A27" s="2">
        <f t="shared" si="2"/>
        <v>45252</v>
      </c>
      <c r="B27" t="str">
        <f t="shared" si="0"/>
        <v>Mittwoch</v>
      </c>
      <c r="C27" t="str">
        <f>_xlfn.IFNA(_xlfn.XLOOKUP(A27,Feiertage!$A$3:$A$20,Feiertage!$B$3:$B$20)," ")</f>
        <v>x</v>
      </c>
      <c r="D27" s="5"/>
      <c r="E27" s="6"/>
      <c r="F27" s="6"/>
      <c r="G27" s="8"/>
      <c r="H27" s="8"/>
      <c r="I27" s="17">
        <f t="shared" si="1"/>
        <v>0</v>
      </c>
    </row>
    <row r="28" spans="1:9" x14ac:dyDescent="0.25">
      <c r="A28" s="2">
        <f t="shared" si="2"/>
        <v>45253</v>
      </c>
      <c r="B28" t="str">
        <f t="shared" si="0"/>
        <v>Donnerstag</v>
      </c>
      <c r="C28" t="str">
        <f>_xlfn.IFNA(_xlfn.XLOOKUP(A28,Feiertage!$A$3:$A$20,Feiertage!$B$3:$B$20)," ")</f>
        <v xml:space="preserve"> </v>
      </c>
      <c r="D28" s="5"/>
      <c r="E28" s="6"/>
      <c r="F28" s="6"/>
      <c r="G28" s="7"/>
      <c r="H28" s="7"/>
      <c r="I28" s="17">
        <f t="shared" si="1"/>
        <v>0</v>
      </c>
    </row>
    <row r="29" spans="1:9" x14ac:dyDescent="0.25">
      <c r="A29" s="2">
        <f t="shared" si="2"/>
        <v>45254</v>
      </c>
      <c r="B29" t="str">
        <f t="shared" si="0"/>
        <v>Freitag</v>
      </c>
      <c r="C29" t="str">
        <f>_xlfn.IFNA(_xlfn.XLOOKUP(A29,Feiertage!$A$3:$A$20,Feiertage!$B$3:$B$20)," ")</f>
        <v xml:space="preserve"> </v>
      </c>
      <c r="D29" s="5"/>
      <c r="E29" s="6"/>
      <c r="F29" s="6"/>
      <c r="G29" s="8"/>
      <c r="H29" s="8"/>
      <c r="I29" s="17">
        <f t="shared" si="1"/>
        <v>0</v>
      </c>
    </row>
    <row r="30" spans="1:9" x14ac:dyDescent="0.25">
      <c r="A30" s="2">
        <f t="shared" si="2"/>
        <v>45255</v>
      </c>
      <c r="B30" t="str">
        <f t="shared" si="0"/>
        <v>Samstag</v>
      </c>
      <c r="C30" t="str">
        <f>_xlfn.IFNA(_xlfn.XLOOKUP(A30,Feiertage!$A$3:$A$20,Feiertage!$B$3:$B$20)," ")</f>
        <v xml:space="preserve"> </v>
      </c>
      <c r="D30" s="5"/>
      <c r="E30" s="6"/>
      <c r="F30" s="6"/>
      <c r="G30" s="8"/>
      <c r="H30" s="8"/>
      <c r="I30" s="17">
        <f t="shared" si="1"/>
        <v>0</v>
      </c>
    </row>
    <row r="31" spans="1:9" x14ac:dyDescent="0.25">
      <c r="A31" s="2">
        <f t="shared" si="2"/>
        <v>45256</v>
      </c>
      <c r="B31" t="str">
        <f t="shared" si="0"/>
        <v>Sonntag</v>
      </c>
      <c r="C31" t="str">
        <f>_xlfn.IFNA(_xlfn.XLOOKUP(A31,Feiertage!$A$3:$A$20,Feiertage!$B$3:$B$20)," ")</f>
        <v xml:space="preserve"> </v>
      </c>
      <c r="D31" s="5"/>
      <c r="E31" s="6"/>
      <c r="F31" s="6"/>
      <c r="G31" s="8"/>
      <c r="H31" s="8"/>
      <c r="I31" s="17">
        <f t="shared" si="1"/>
        <v>0</v>
      </c>
    </row>
    <row r="32" spans="1:9" x14ac:dyDescent="0.25">
      <c r="A32" s="2">
        <f t="shared" si="2"/>
        <v>45257</v>
      </c>
      <c r="B32" t="str">
        <f t="shared" si="0"/>
        <v>Montag</v>
      </c>
      <c r="C32" t="str">
        <f>_xlfn.IFNA(_xlfn.XLOOKUP(A32,Feiertage!$A$3:$A$20,Feiertage!$B$3:$B$20)," ")</f>
        <v xml:space="preserve"> </v>
      </c>
      <c r="D32" s="5"/>
      <c r="E32" s="6"/>
      <c r="F32" s="6"/>
      <c r="G32" s="8"/>
      <c r="H32" s="8"/>
      <c r="I32" s="17">
        <f t="shared" si="1"/>
        <v>0</v>
      </c>
    </row>
    <row r="33" spans="1:9" x14ac:dyDescent="0.25">
      <c r="A33" s="2">
        <f t="shared" si="2"/>
        <v>45258</v>
      </c>
      <c r="B33" t="str">
        <f t="shared" si="0"/>
        <v>Dienstag</v>
      </c>
      <c r="C33" t="str">
        <f>_xlfn.IFNA(_xlfn.XLOOKUP(A33,Feiertage!$A$3:$A$20,Feiertage!$B$3:$B$20)," ")</f>
        <v xml:space="preserve"> </v>
      </c>
      <c r="D33" s="5"/>
      <c r="E33" s="6"/>
      <c r="F33" s="6"/>
      <c r="G33" s="8"/>
      <c r="H33" s="8"/>
      <c r="I33" s="17">
        <f t="shared" si="1"/>
        <v>0</v>
      </c>
    </row>
    <row r="34" spans="1:9" x14ac:dyDescent="0.25">
      <c r="A34" s="2">
        <f t="shared" si="2"/>
        <v>45259</v>
      </c>
      <c r="B34" t="str">
        <f t="shared" si="0"/>
        <v>Mittwoch</v>
      </c>
      <c r="C34" t="str">
        <f>_xlfn.IFNA(_xlfn.XLOOKUP(A34,Feiertage!$A$3:$A$20,Feiertage!$B$3:$B$20)," ")</f>
        <v xml:space="preserve"> </v>
      </c>
      <c r="D34" s="5"/>
      <c r="E34" s="6"/>
      <c r="F34" s="6"/>
      <c r="G34" s="8"/>
      <c r="H34" s="8"/>
      <c r="I34" s="17">
        <f t="shared" si="1"/>
        <v>0</v>
      </c>
    </row>
    <row r="35" spans="1:9" x14ac:dyDescent="0.25">
      <c r="A35" s="2">
        <f t="shared" si="2"/>
        <v>45260</v>
      </c>
      <c r="B35" t="str">
        <f t="shared" si="0"/>
        <v>Donnerstag</v>
      </c>
      <c r="C35" t="str">
        <f>_xlfn.IFNA(_xlfn.XLOOKUP(A35,Feiertage!$A$3:$A$20,Feiertage!$B$3:$B$20)," ")</f>
        <v xml:space="preserve"> </v>
      </c>
      <c r="D35" s="5"/>
      <c r="E35" s="6"/>
      <c r="F35" s="6"/>
      <c r="G35" s="8"/>
      <c r="H35" s="8"/>
      <c r="I35" s="17">
        <f t="shared" si="1"/>
        <v>0</v>
      </c>
    </row>
    <row r="36" spans="1:9" hidden="1" x14ac:dyDescent="0.25">
      <c r="A36" s="2">
        <f t="shared" si="2"/>
        <v>45261</v>
      </c>
      <c r="B36" t="str">
        <f t="shared" si="0"/>
        <v>Freitag</v>
      </c>
      <c r="C36" t="str">
        <f>_xlfn.IFNA(_xlfn.XLOOKUP(A36,Feiertage!$A$3:$A$20,Feiertage!$B$3:$B$20)," ")</f>
        <v xml:space="preserve"> </v>
      </c>
      <c r="E36" s="14"/>
      <c r="F36" s="14"/>
      <c r="G36" s="3"/>
      <c r="H36" s="3"/>
      <c r="I36" s="17">
        <f t="shared" si="1"/>
        <v>0</v>
      </c>
    </row>
    <row r="37" spans="1:9" x14ac:dyDescent="0.25">
      <c r="A37" s="2"/>
    </row>
    <row r="38" spans="1:9" x14ac:dyDescent="0.25">
      <c r="A38" s="2"/>
      <c r="C38" s="18" t="s">
        <v>22</v>
      </c>
      <c r="D38">
        <f>COUNTIF($D$6:$D$36,"A")</f>
        <v>0</v>
      </c>
    </row>
    <row r="39" spans="1:9" x14ac:dyDescent="0.25">
      <c r="A39" s="2"/>
      <c r="C39" s="18" t="s">
        <v>23</v>
      </c>
      <c r="D39">
        <f>COUNTIF($D$6:$D$36,"K")</f>
        <v>0</v>
      </c>
    </row>
    <row r="40" spans="1:9" x14ac:dyDescent="0.25">
      <c r="A40" s="2"/>
      <c r="C40" s="18" t="s">
        <v>24</v>
      </c>
      <c r="D40">
        <f>COUNTIF($D$6:$D$36,"U")</f>
        <v>0</v>
      </c>
    </row>
    <row r="41" spans="1:9" x14ac:dyDescent="0.25">
      <c r="A41" s="2"/>
      <c r="C41" s="18"/>
    </row>
    <row r="42" spans="1:9" x14ac:dyDescent="0.25">
      <c r="A42" s="2"/>
      <c r="C42" s="18" t="s">
        <v>25</v>
      </c>
      <c r="D42" s="19">
        <f>SUM(I6:I36)</f>
        <v>0</v>
      </c>
    </row>
    <row r="43" spans="1:9" x14ac:dyDescent="0.25">
      <c r="C43" s="18" t="s">
        <v>26</v>
      </c>
      <c r="D43" s="15">
        <f>D42-(D38*(Zusammenfassung!B10/Zusammenfassung!B11))</f>
        <v>0</v>
      </c>
    </row>
  </sheetData>
  <sheetProtection sheet="1" objects="1" scenarios="1"/>
  <conditionalFormatting sqref="A6:I36">
    <cfRule type="expression" dxfId="7" priority="2">
      <formula>NOT(IF(OR($C6=" ",$C6="x"),1,0))</formula>
    </cfRule>
    <cfRule type="expression" dxfId="6" priority="4">
      <formula>WEEKDAY($A6,2)&gt;5</formula>
    </cfRule>
  </conditionalFormatting>
  <conditionalFormatting sqref="C6:C36">
    <cfRule type="expression" dxfId="5" priority="1">
      <formula>AND($C6="x",OR($B6="Samstag", $B6="Sonntag"))</formula>
    </cfRule>
    <cfRule type="cellIs" dxfId="4" priority="3" operator="equal">
      <formula>"x"</formula>
    </cfRule>
  </conditionalFormatting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993C-542C-48AD-B7E4-1A652886D9CA}">
  <dimension ref="A1:I43"/>
  <sheetViews>
    <sheetView workbookViewId="0"/>
  </sheetViews>
  <sheetFormatPr baseColWidth="10" defaultRowHeight="15" x14ac:dyDescent="0.25"/>
  <cols>
    <col min="3" max="3" width="25.28515625" bestFit="1" customWidth="1"/>
    <col min="4" max="4" width="19.85546875" customWidth="1"/>
    <col min="5" max="9" width="14.7109375" customWidth="1"/>
  </cols>
  <sheetData>
    <row r="1" spans="1:9" ht="23.25" x14ac:dyDescent="0.35">
      <c r="A1" s="1" t="s">
        <v>71</v>
      </c>
    </row>
    <row r="3" spans="1:9" x14ac:dyDescent="0.25">
      <c r="A3" t="s">
        <v>12</v>
      </c>
      <c r="B3" s="15">
        <v>12</v>
      </c>
    </row>
    <row r="5" spans="1:9" ht="60" x14ac:dyDescent="0.25">
      <c r="A5" t="s">
        <v>13</v>
      </c>
      <c r="B5" t="s">
        <v>14</v>
      </c>
      <c r="C5" t="s">
        <v>15</v>
      </c>
      <c r="D5" s="16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2">
        <f>DATE(Zusammenfassung!$B$3,$B$3,1)</f>
        <v>45261</v>
      </c>
      <c r="B6" t="str">
        <f>TEXT(A6,"TTTT")</f>
        <v>Freitag</v>
      </c>
      <c r="C6" t="str">
        <f>_xlfn.IFNA(_xlfn.XLOOKUP(A6,Feiertage!$A$3:$A$20,Feiertage!$B$3:$B$20)," ")</f>
        <v xml:space="preserve"> </v>
      </c>
      <c r="D6" s="5"/>
      <c r="E6" s="6"/>
      <c r="F6" s="6"/>
      <c r="G6" s="7"/>
      <c r="H6" s="7"/>
      <c r="I6" s="17">
        <f>(F6-E6-(H6-G6))*24</f>
        <v>0</v>
      </c>
    </row>
    <row r="7" spans="1:9" x14ac:dyDescent="0.25">
      <c r="A7" s="2">
        <f>A6+1</f>
        <v>45262</v>
      </c>
      <c r="B7" t="str">
        <f t="shared" ref="B7:B36" si="0">TEXT(A7,"TTTT")</f>
        <v>Samstag</v>
      </c>
      <c r="C7" t="str">
        <f>_xlfn.IFNA(_xlfn.XLOOKUP(A7,Feiertage!$A$3:$A$20,Feiertage!$B$3:$B$20)," ")</f>
        <v xml:space="preserve"> </v>
      </c>
      <c r="D7" s="5"/>
      <c r="E7" s="6"/>
      <c r="F7" s="6"/>
      <c r="G7" s="8"/>
      <c r="H7" s="8"/>
      <c r="I7" s="17">
        <f t="shared" ref="I7:I36" si="1">(F7-E7-(H7-G7))*24</f>
        <v>0</v>
      </c>
    </row>
    <row r="8" spans="1:9" x14ac:dyDescent="0.25">
      <c r="A8" s="2">
        <f t="shared" ref="A8:A36" si="2">A7+1</f>
        <v>45263</v>
      </c>
      <c r="B8" t="str">
        <f t="shared" si="0"/>
        <v>Sonntag</v>
      </c>
      <c r="C8" t="str">
        <f>_xlfn.IFNA(_xlfn.XLOOKUP(A8,Feiertage!$A$3:$A$20,Feiertage!$B$3:$B$20)," ")</f>
        <v xml:space="preserve"> </v>
      </c>
      <c r="D8" s="5"/>
      <c r="E8" s="6"/>
      <c r="F8" s="6"/>
      <c r="G8" s="8"/>
      <c r="H8" s="8"/>
      <c r="I8" s="17">
        <f t="shared" si="1"/>
        <v>0</v>
      </c>
    </row>
    <row r="9" spans="1:9" x14ac:dyDescent="0.25">
      <c r="A9" s="2">
        <f t="shared" si="2"/>
        <v>45264</v>
      </c>
      <c r="B9" t="str">
        <f t="shared" si="0"/>
        <v>Montag</v>
      </c>
      <c r="C9" t="str">
        <f>_xlfn.IFNA(_xlfn.XLOOKUP(A9,Feiertage!$A$3:$A$20,Feiertage!$B$3:$B$20)," ")</f>
        <v xml:space="preserve"> </v>
      </c>
      <c r="D9" s="5"/>
      <c r="E9" s="6"/>
      <c r="F9" s="6"/>
      <c r="G9" s="8"/>
      <c r="H9" s="8"/>
      <c r="I9" s="17">
        <f t="shared" si="1"/>
        <v>0</v>
      </c>
    </row>
    <row r="10" spans="1:9" x14ac:dyDescent="0.25">
      <c r="A10" s="2">
        <f t="shared" si="2"/>
        <v>45265</v>
      </c>
      <c r="B10" t="str">
        <f t="shared" si="0"/>
        <v>Dienstag</v>
      </c>
      <c r="C10" t="str">
        <f>_xlfn.IFNA(_xlfn.XLOOKUP(A10,Feiertage!$A$3:$A$20,Feiertage!$B$3:$B$20)," ")</f>
        <v xml:space="preserve"> </v>
      </c>
      <c r="D10" s="5"/>
      <c r="E10" s="6"/>
      <c r="F10" s="6"/>
      <c r="G10" s="8"/>
      <c r="H10" s="8"/>
      <c r="I10" s="17">
        <f t="shared" si="1"/>
        <v>0</v>
      </c>
    </row>
    <row r="11" spans="1:9" x14ac:dyDescent="0.25">
      <c r="A11" s="2">
        <f t="shared" si="2"/>
        <v>45266</v>
      </c>
      <c r="B11" t="str">
        <f t="shared" si="0"/>
        <v>Mittwoch</v>
      </c>
      <c r="C11" t="str">
        <f>_xlfn.IFNA(_xlfn.XLOOKUP(A11,Feiertage!$A$3:$A$20,Feiertage!$B$3:$B$20)," ")</f>
        <v xml:space="preserve"> </v>
      </c>
      <c r="D11" s="5"/>
      <c r="E11" s="6"/>
      <c r="F11" s="6"/>
      <c r="G11" s="8"/>
      <c r="H11" s="8"/>
      <c r="I11" s="17">
        <f t="shared" si="1"/>
        <v>0</v>
      </c>
    </row>
    <row r="12" spans="1:9" x14ac:dyDescent="0.25">
      <c r="A12" s="2">
        <f t="shared" si="2"/>
        <v>45267</v>
      </c>
      <c r="B12" t="str">
        <f t="shared" si="0"/>
        <v>Donnerstag</v>
      </c>
      <c r="C12" t="str">
        <f>_xlfn.IFNA(_xlfn.XLOOKUP(A12,Feiertage!$A$3:$A$20,Feiertage!$B$3:$B$20)," ")</f>
        <v xml:space="preserve"> </v>
      </c>
      <c r="D12" s="5"/>
      <c r="E12" s="6"/>
      <c r="F12" s="6"/>
      <c r="G12" s="8"/>
      <c r="H12" s="8"/>
      <c r="I12" s="17">
        <f t="shared" si="1"/>
        <v>0</v>
      </c>
    </row>
    <row r="13" spans="1:9" x14ac:dyDescent="0.25">
      <c r="A13" s="2">
        <f t="shared" si="2"/>
        <v>45268</v>
      </c>
      <c r="B13" t="str">
        <f t="shared" si="0"/>
        <v>Freitag</v>
      </c>
      <c r="C13" t="str">
        <f>_xlfn.IFNA(_xlfn.XLOOKUP(A13,Feiertage!$A$3:$A$20,Feiertage!$B$3:$B$20)," ")</f>
        <v xml:space="preserve"> </v>
      </c>
      <c r="D13" s="5"/>
      <c r="E13" s="6"/>
      <c r="F13" s="6"/>
      <c r="G13" s="8"/>
      <c r="H13" s="8"/>
      <c r="I13" s="17">
        <f t="shared" si="1"/>
        <v>0</v>
      </c>
    </row>
    <row r="14" spans="1:9" x14ac:dyDescent="0.25">
      <c r="A14" s="2">
        <f t="shared" si="2"/>
        <v>45269</v>
      </c>
      <c r="B14" t="str">
        <f t="shared" si="0"/>
        <v>Samstag</v>
      </c>
      <c r="C14" t="str">
        <f>_xlfn.IFNA(_xlfn.XLOOKUP(A14,Feiertage!$A$3:$A$20,Feiertage!$B$3:$B$20)," ")</f>
        <v xml:space="preserve"> </v>
      </c>
      <c r="D14" s="5"/>
      <c r="E14" s="6"/>
      <c r="F14" s="6"/>
      <c r="G14" s="8"/>
      <c r="H14" s="8"/>
      <c r="I14" s="17">
        <f t="shared" si="1"/>
        <v>0</v>
      </c>
    </row>
    <row r="15" spans="1:9" x14ac:dyDescent="0.25">
      <c r="A15" s="2">
        <f t="shared" si="2"/>
        <v>45270</v>
      </c>
      <c r="B15" t="str">
        <f t="shared" si="0"/>
        <v>Sonntag</v>
      </c>
      <c r="C15" t="str">
        <f>_xlfn.IFNA(_xlfn.XLOOKUP(A15,Feiertage!$A$3:$A$20,Feiertage!$B$3:$B$20)," ")</f>
        <v xml:space="preserve"> </v>
      </c>
      <c r="D15" s="5"/>
      <c r="E15" s="6"/>
      <c r="F15" s="6"/>
      <c r="G15" s="8"/>
      <c r="H15" s="8"/>
      <c r="I15" s="17">
        <f t="shared" si="1"/>
        <v>0</v>
      </c>
    </row>
    <row r="16" spans="1:9" x14ac:dyDescent="0.25">
      <c r="A16" s="2">
        <f t="shared" si="2"/>
        <v>45271</v>
      </c>
      <c r="B16" t="str">
        <f t="shared" si="0"/>
        <v>Montag</v>
      </c>
      <c r="C16" t="str">
        <f>_xlfn.IFNA(_xlfn.XLOOKUP(A16,Feiertage!$A$3:$A$20,Feiertage!$B$3:$B$20)," ")</f>
        <v xml:space="preserve"> </v>
      </c>
      <c r="D16" s="5"/>
      <c r="E16" s="6"/>
      <c r="F16" s="6"/>
      <c r="G16" s="8"/>
      <c r="H16" s="8"/>
      <c r="I16" s="17">
        <f t="shared" si="1"/>
        <v>0</v>
      </c>
    </row>
    <row r="17" spans="1:9" x14ac:dyDescent="0.25">
      <c r="A17" s="2">
        <f t="shared" si="2"/>
        <v>45272</v>
      </c>
      <c r="B17" t="str">
        <f t="shared" si="0"/>
        <v>Dienstag</v>
      </c>
      <c r="C17" t="str">
        <f>_xlfn.IFNA(_xlfn.XLOOKUP(A17,Feiertage!$A$3:$A$20,Feiertage!$B$3:$B$20)," ")</f>
        <v xml:space="preserve"> </v>
      </c>
      <c r="D17" s="5"/>
      <c r="E17" s="6"/>
      <c r="F17" s="6"/>
      <c r="G17" s="8"/>
      <c r="H17" s="8"/>
      <c r="I17" s="17">
        <f t="shared" si="1"/>
        <v>0</v>
      </c>
    </row>
    <row r="18" spans="1:9" x14ac:dyDescent="0.25">
      <c r="A18" s="2">
        <f t="shared" si="2"/>
        <v>45273</v>
      </c>
      <c r="B18" t="str">
        <f t="shared" si="0"/>
        <v>Mittwoch</v>
      </c>
      <c r="C18" t="str">
        <f>_xlfn.IFNA(_xlfn.XLOOKUP(A18,Feiertage!$A$3:$A$20,Feiertage!$B$3:$B$20)," ")</f>
        <v xml:space="preserve"> </v>
      </c>
      <c r="D18" s="5"/>
      <c r="E18" s="6"/>
      <c r="F18" s="6"/>
      <c r="G18" s="8"/>
      <c r="H18" s="8"/>
      <c r="I18" s="17">
        <f t="shared" si="1"/>
        <v>0</v>
      </c>
    </row>
    <row r="19" spans="1:9" x14ac:dyDescent="0.25">
      <c r="A19" s="2">
        <f t="shared" si="2"/>
        <v>45274</v>
      </c>
      <c r="B19" t="str">
        <f t="shared" si="0"/>
        <v>Donnerstag</v>
      </c>
      <c r="C19" t="str">
        <f>_xlfn.IFNA(_xlfn.XLOOKUP(A19,Feiertage!$A$3:$A$20,Feiertage!$B$3:$B$20)," ")</f>
        <v xml:space="preserve"> </v>
      </c>
      <c r="D19" s="5"/>
      <c r="E19" s="6"/>
      <c r="F19" s="6"/>
      <c r="G19" s="8"/>
      <c r="H19" s="8"/>
      <c r="I19" s="17">
        <f t="shared" si="1"/>
        <v>0</v>
      </c>
    </row>
    <row r="20" spans="1:9" x14ac:dyDescent="0.25">
      <c r="A20" s="2">
        <f t="shared" si="2"/>
        <v>45275</v>
      </c>
      <c r="B20" t="str">
        <f t="shared" si="0"/>
        <v>Freitag</v>
      </c>
      <c r="C20" t="str">
        <f>_xlfn.IFNA(_xlfn.XLOOKUP(A20,Feiertage!$A$3:$A$20,Feiertage!$B$3:$B$20)," ")</f>
        <v xml:space="preserve"> </v>
      </c>
      <c r="D20" s="5"/>
      <c r="E20" s="6"/>
      <c r="F20" s="6"/>
      <c r="G20" s="8"/>
      <c r="H20" s="8"/>
      <c r="I20" s="17">
        <f t="shared" si="1"/>
        <v>0</v>
      </c>
    </row>
    <row r="21" spans="1:9" x14ac:dyDescent="0.25">
      <c r="A21" s="2">
        <f t="shared" si="2"/>
        <v>45276</v>
      </c>
      <c r="B21" t="str">
        <f t="shared" si="0"/>
        <v>Samstag</v>
      </c>
      <c r="C21" t="str">
        <f>_xlfn.IFNA(_xlfn.XLOOKUP(A21,Feiertage!$A$3:$A$20,Feiertage!$B$3:$B$20)," ")</f>
        <v xml:space="preserve"> </v>
      </c>
      <c r="D21" s="5"/>
      <c r="E21" s="6"/>
      <c r="F21" s="6"/>
      <c r="G21" s="8"/>
      <c r="H21" s="8"/>
      <c r="I21" s="17">
        <f t="shared" si="1"/>
        <v>0</v>
      </c>
    </row>
    <row r="22" spans="1:9" x14ac:dyDescent="0.25">
      <c r="A22" s="2">
        <f t="shared" si="2"/>
        <v>45277</v>
      </c>
      <c r="B22" t="str">
        <f t="shared" si="0"/>
        <v>Sonntag</v>
      </c>
      <c r="C22" t="str">
        <f>_xlfn.IFNA(_xlfn.XLOOKUP(A22,Feiertage!$A$3:$A$20,Feiertage!$B$3:$B$20)," ")</f>
        <v xml:space="preserve"> </v>
      </c>
      <c r="D22" s="5"/>
      <c r="E22" s="6"/>
      <c r="F22" s="6"/>
      <c r="G22" s="8"/>
      <c r="H22" s="8"/>
      <c r="I22" s="17">
        <f t="shared" si="1"/>
        <v>0</v>
      </c>
    </row>
    <row r="23" spans="1:9" x14ac:dyDescent="0.25">
      <c r="A23" s="2">
        <f t="shared" si="2"/>
        <v>45278</v>
      </c>
      <c r="B23" t="str">
        <f t="shared" si="0"/>
        <v>Montag</v>
      </c>
      <c r="C23" t="str">
        <f>_xlfn.IFNA(_xlfn.XLOOKUP(A23,Feiertage!$A$3:$A$20,Feiertage!$B$3:$B$20)," ")</f>
        <v xml:space="preserve"> </v>
      </c>
      <c r="D23" s="5"/>
      <c r="E23" s="6"/>
      <c r="F23" s="6"/>
      <c r="G23" s="8"/>
      <c r="H23" s="8"/>
      <c r="I23" s="17">
        <f t="shared" si="1"/>
        <v>0</v>
      </c>
    </row>
    <row r="24" spans="1:9" x14ac:dyDescent="0.25">
      <c r="A24" s="2">
        <f t="shared" si="2"/>
        <v>45279</v>
      </c>
      <c r="B24" t="str">
        <f t="shared" si="0"/>
        <v>Dienstag</v>
      </c>
      <c r="C24" t="str">
        <f>_xlfn.IFNA(_xlfn.XLOOKUP(A24,Feiertage!$A$3:$A$20,Feiertage!$B$3:$B$20)," ")</f>
        <v xml:space="preserve"> </v>
      </c>
      <c r="D24" s="5"/>
      <c r="E24" s="6"/>
      <c r="F24" s="6"/>
      <c r="G24" s="8"/>
      <c r="H24" s="8"/>
      <c r="I24" s="17">
        <f t="shared" si="1"/>
        <v>0</v>
      </c>
    </row>
    <row r="25" spans="1:9" x14ac:dyDescent="0.25">
      <c r="A25" s="2">
        <f t="shared" si="2"/>
        <v>45280</v>
      </c>
      <c r="B25" t="str">
        <f t="shared" si="0"/>
        <v>Mittwoch</v>
      </c>
      <c r="C25" t="str">
        <f>_xlfn.IFNA(_xlfn.XLOOKUP(A25,Feiertage!$A$3:$A$20,Feiertage!$B$3:$B$20)," ")</f>
        <v xml:space="preserve"> </v>
      </c>
      <c r="D25" s="5"/>
      <c r="E25" s="6"/>
      <c r="F25" s="6"/>
      <c r="G25" s="8"/>
      <c r="H25" s="8"/>
      <c r="I25" s="17">
        <f t="shared" si="1"/>
        <v>0</v>
      </c>
    </row>
    <row r="26" spans="1:9" x14ac:dyDescent="0.25">
      <c r="A26" s="2">
        <f t="shared" si="2"/>
        <v>45281</v>
      </c>
      <c r="B26" t="str">
        <f t="shared" si="0"/>
        <v>Donnerstag</v>
      </c>
      <c r="C26" t="str">
        <f>_xlfn.IFNA(_xlfn.XLOOKUP(A26,Feiertage!$A$3:$A$20,Feiertage!$B$3:$B$20)," ")</f>
        <v xml:space="preserve"> </v>
      </c>
      <c r="D26" s="5"/>
      <c r="E26" s="6"/>
      <c r="F26" s="6"/>
      <c r="G26" s="8"/>
      <c r="H26" s="8"/>
      <c r="I26" s="17">
        <f t="shared" si="1"/>
        <v>0</v>
      </c>
    </row>
    <row r="27" spans="1:9" x14ac:dyDescent="0.25">
      <c r="A27" s="2">
        <f t="shared" si="2"/>
        <v>45282</v>
      </c>
      <c r="B27" t="str">
        <f t="shared" si="0"/>
        <v>Freitag</v>
      </c>
      <c r="C27" t="str">
        <f>_xlfn.IFNA(_xlfn.XLOOKUP(A27,Feiertage!$A$3:$A$20,Feiertage!$B$3:$B$20)," ")</f>
        <v xml:space="preserve"> </v>
      </c>
      <c r="D27" s="5"/>
      <c r="E27" s="6"/>
      <c r="F27" s="6"/>
      <c r="G27" s="8"/>
      <c r="H27" s="8"/>
      <c r="I27" s="17">
        <f t="shared" si="1"/>
        <v>0</v>
      </c>
    </row>
    <row r="28" spans="1:9" x14ac:dyDescent="0.25">
      <c r="A28" s="2">
        <f t="shared" si="2"/>
        <v>45283</v>
      </c>
      <c r="B28" t="str">
        <f t="shared" si="0"/>
        <v>Samstag</v>
      </c>
      <c r="C28" t="str">
        <f>_xlfn.IFNA(_xlfn.XLOOKUP(A28,Feiertage!$A$3:$A$20,Feiertage!$B$3:$B$20)," ")</f>
        <v xml:space="preserve"> </v>
      </c>
      <c r="D28" s="5"/>
      <c r="E28" s="6"/>
      <c r="F28" s="6"/>
      <c r="G28" s="7"/>
      <c r="H28" s="7"/>
      <c r="I28" s="17">
        <f t="shared" si="1"/>
        <v>0</v>
      </c>
    </row>
    <row r="29" spans="1:9" x14ac:dyDescent="0.25">
      <c r="A29" s="2">
        <f t="shared" si="2"/>
        <v>45284</v>
      </c>
      <c r="B29" t="str">
        <f t="shared" si="0"/>
        <v>Sonntag</v>
      </c>
      <c r="C29" t="str">
        <f>_xlfn.IFNA(_xlfn.XLOOKUP(A29,Feiertage!$A$3:$A$20,Feiertage!$B$3:$B$20)," ")</f>
        <v xml:space="preserve"> </v>
      </c>
      <c r="D29" s="5"/>
      <c r="E29" s="6"/>
      <c r="F29" s="6"/>
      <c r="G29" s="8"/>
      <c r="H29" s="8"/>
      <c r="I29" s="17">
        <f t="shared" si="1"/>
        <v>0</v>
      </c>
    </row>
    <row r="30" spans="1:9" x14ac:dyDescent="0.25">
      <c r="A30" s="2">
        <f t="shared" si="2"/>
        <v>45285</v>
      </c>
      <c r="B30" t="str">
        <f t="shared" si="0"/>
        <v>Montag</v>
      </c>
      <c r="C30" t="str">
        <f>_xlfn.IFNA(_xlfn.XLOOKUP(A30,Feiertage!$A$3:$A$20,Feiertage!$B$3:$B$20)," ")</f>
        <v>1. Weihnachtsfeiertag</v>
      </c>
      <c r="D30" s="5"/>
      <c r="E30" s="6"/>
      <c r="F30" s="6"/>
      <c r="G30" s="8"/>
      <c r="H30" s="8"/>
      <c r="I30" s="17">
        <f t="shared" si="1"/>
        <v>0</v>
      </c>
    </row>
    <row r="31" spans="1:9" x14ac:dyDescent="0.25">
      <c r="A31" s="2">
        <f t="shared" si="2"/>
        <v>45286</v>
      </c>
      <c r="B31" t="str">
        <f t="shared" si="0"/>
        <v>Dienstag</v>
      </c>
      <c r="C31" t="str">
        <f>_xlfn.IFNA(_xlfn.XLOOKUP(A31,Feiertage!$A$3:$A$20,Feiertage!$B$3:$B$20)," ")</f>
        <v>2. Weihnachtsfeiertag</v>
      </c>
      <c r="D31" s="5"/>
      <c r="E31" s="6"/>
      <c r="F31" s="6"/>
      <c r="G31" s="8"/>
      <c r="H31" s="8"/>
      <c r="I31" s="17">
        <f t="shared" si="1"/>
        <v>0</v>
      </c>
    </row>
    <row r="32" spans="1:9" x14ac:dyDescent="0.25">
      <c r="A32" s="2">
        <f t="shared" si="2"/>
        <v>45287</v>
      </c>
      <c r="B32" t="str">
        <f t="shared" si="0"/>
        <v>Mittwoch</v>
      </c>
      <c r="C32" t="str">
        <f>_xlfn.IFNA(_xlfn.XLOOKUP(A32,Feiertage!$A$3:$A$20,Feiertage!$B$3:$B$20)," ")</f>
        <v xml:space="preserve"> </v>
      </c>
      <c r="D32" s="5"/>
      <c r="E32" s="6"/>
      <c r="F32" s="6"/>
      <c r="G32" s="8"/>
      <c r="H32" s="8"/>
      <c r="I32" s="17">
        <f t="shared" si="1"/>
        <v>0</v>
      </c>
    </row>
    <row r="33" spans="1:9" x14ac:dyDescent="0.25">
      <c r="A33" s="2">
        <f t="shared" si="2"/>
        <v>45288</v>
      </c>
      <c r="B33" t="str">
        <f t="shared" si="0"/>
        <v>Donnerstag</v>
      </c>
      <c r="C33" t="str">
        <f>_xlfn.IFNA(_xlfn.XLOOKUP(A33,Feiertage!$A$3:$A$20,Feiertage!$B$3:$B$20)," ")</f>
        <v xml:space="preserve"> </v>
      </c>
      <c r="D33" s="5"/>
      <c r="E33" s="6"/>
      <c r="F33" s="6"/>
      <c r="G33" s="8"/>
      <c r="H33" s="8"/>
      <c r="I33" s="17">
        <f t="shared" si="1"/>
        <v>0</v>
      </c>
    </row>
    <row r="34" spans="1:9" x14ac:dyDescent="0.25">
      <c r="A34" s="2">
        <f t="shared" si="2"/>
        <v>45289</v>
      </c>
      <c r="B34" t="str">
        <f t="shared" si="0"/>
        <v>Freitag</v>
      </c>
      <c r="C34" t="str">
        <f>_xlfn.IFNA(_xlfn.XLOOKUP(A34,Feiertage!$A$3:$A$20,Feiertage!$B$3:$B$20)," ")</f>
        <v xml:space="preserve"> </v>
      </c>
      <c r="D34" s="5"/>
      <c r="E34" s="6"/>
      <c r="F34" s="6"/>
      <c r="G34" s="8"/>
      <c r="H34" s="8"/>
      <c r="I34" s="17">
        <f t="shared" si="1"/>
        <v>0</v>
      </c>
    </row>
    <row r="35" spans="1:9" x14ac:dyDescent="0.25">
      <c r="A35" s="2">
        <f t="shared" si="2"/>
        <v>45290</v>
      </c>
      <c r="B35" t="str">
        <f t="shared" si="0"/>
        <v>Samstag</v>
      </c>
      <c r="C35" t="str">
        <f>_xlfn.IFNA(_xlfn.XLOOKUP(A35,Feiertage!$A$3:$A$20,Feiertage!$B$3:$B$20)," ")</f>
        <v xml:space="preserve"> </v>
      </c>
      <c r="D35" s="5"/>
      <c r="E35" s="6"/>
      <c r="F35" s="6"/>
      <c r="G35" s="8"/>
      <c r="H35" s="8"/>
      <c r="I35" s="17">
        <f t="shared" si="1"/>
        <v>0</v>
      </c>
    </row>
    <row r="36" spans="1:9" x14ac:dyDescent="0.25">
      <c r="A36" s="2">
        <f t="shared" si="2"/>
        <v>45291</v>
      </c>
      <c r="B36" t="str">
        <f t="shared" si="0"/>
        <v>Sonntag</v>
      </c>
      <c r="C36" t="str">
        <f>_xlfn.IFNA(_xlfn.XLOOKUP(A36,Feiertage!$A$3:$A$20,Feiertage!$B$3:$B$20)," ")</f>
        <v xml:space="preserve"> </v>
      </c>
      <c r="D36" s="5"/>
      <c r="E36" s="6"/>
      <c r="F36" s="6"/>
      <c r="G36" s="8"/>
      <c r="H36" s="8"/>
      <c r="I36" s="17">
        <f t="shared" si="1"/>
        <v>0</v>
      </c>
    </row>
    <row r="37" spans="1:9" x14ac:dyDescent="0.25">
      <c r="A37" s="2"/>
    </row>
    <row r="38" spans="1:9" x14ac:dyDescent="0.25">
      <c r="A38" s="2"/>
      <c r="C38" s="18" t="s">
        <v>22</v>
      </c>
      <c r="D38">
        <f>COUNTIF($D$6:$D$36,"A")</f>
        <v>0</v>
      </c>
    </row>
    <row r="39" spans="1:9" x14ac:dyDescent="0.25">
      <c r="A39" s="2"/>
      <c r="C39" s="18" t="s">
        <v>23</v>
      </c>
      <c r="D39">
        <f>COUNTIF($D$6:$D$36,"K")</f>
        <v>0</v>
      </c>
    </row>
    <row r="40" spans="1:9" x14ac:dyDescent="0.25">
      <c r="A40" s="2"/>
      <c r="C40" s="18" t="s">
        <v>24</v>
      </c>
      <c r="D40">
        <f>COUNTIF($D$6:$D$36,"U")</f>
        <v>0</v>
      </c>
    </row>
    <row r="41" spans="1:9" x14ac:dyDescent="0.25">
      <c r="A41" s="2"/>
      <c r="C41" s="18"/>
    </row>
    <row r="42" spans="1:9" x14ac:dyDescent="0.25">
      <c r="A42" s="2"/>
      <c r="C42" s="18" t="s">
        <v>25</v>
      </c>
      <c r="D42" s="19">
        <f>SUM(I6:I36)</f>
        <v>0</v>
      </c>
    </row>
    <row r="43" spans="1:9" x14ac:dyDescent="0.25">
      <c r="C43" s="18" t="s">
        <v>26</v>
      </c>
      <c r="D43" s="15">
        <f>D42-(D38*(Zusammenfassung!B10/Zusammenfassung!B11))</f>
        <v>0</v>
      </c>
    </row>
  </sheetData>
  <sheetProtection sheet="1" objects="1" scenarios="1"/>
  <conditionalFormatting sqref="A6:I36">
    <cfRule type="expression" dxfId="3" priority="2">
      <formula>NOT(IF(OR($C6=" ",$C6="x"),1,0))</formula>
    </cfRule>
    <cfRule type="expression" dxfId="2" priority="4">
      <formula>WEEKDAY($A6,2)&gt;5</formula>
    </cfRule>
  </conditionalFormatting>
  <conditionalFormatting sqref="C6:C36">
    <cfRule type="expression" dxfId="1" priority="1">
      <formula>AND($C6="x",OR($B6="Samstag", $B6="Sonntag"))</formula>
    </cfRule>
    <cfRule type="cellIs" dxfId="0" priority="3" operator="equal">
      <formula>"x"</formula>
    </cfRule>
  </conditionalFormatting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A768-215A-4660-B12C-8053CBC493B4}">
  <dimension ref="A1:U49"/>
  <sheetViews>
    <sheetView tabSelected="1" zoomScale="90" zoomScaleNormal="90" workbookViewId="0">
      <selection activeCell="A14" sqref="A14"/>
    </sheetView>
  </sheetViews>
  <sheetFormatPr baseColWidth="10" defaultRowHeight="15" x14ac:dyDescent="0.25"/>
  <cols>
    <col min="1" max="1" width="21.5703125" bestFit="1" customWidth="1"/>
    <col min="2" max="2" width="27.85546875" customWidth="1"/>
    <col min="3" max="18" width="19.7109375" style="3" customWidth="1"/>
  </cols>
  <sheetData>
    <row r="1" spans="1:21" x14ac:dyDescent="0.25"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2"/>
      <c r="T1" s="12"/>
      <c r="U1" s="12"/>
    </row>
    <row r="2" spans="1:21" x14ac:dyDescent="0.25">
      <c r="B2" s="13" t="str" cm="1">
        <f t="array" ref="B2:B20">_xlfn._xlws.FILTER(C2:R20,C2:R2=Zusammenfassung!B16)</f>
        <v>Bayern</v>
      </c>
      <c r="C2" s="9" t="s">
        <v>37</v>
      </c>
      <c r="D2" s="9" t="s">
        <v>38</v>
      </c>
      <c r="E2" s="9" t="s">
        <v>39</v>
      </c>
      <c r="F2" s="9" t="s">
        <v>40</v>
      </c>
      <c r="G2" s="9" t="s">
        <v>41</v>
      </c>
      <c r="H2" s="9" t="s">
        <v>42</v>
      </c>
      <c r="I2" s="9" t="s">
        <v>43</v>
      </c>
      <c r="J2" s="9" t="s">
        <v>44</v>
      </c>
      <c r="K2" s="9" t="s">
        <v>45</v>
      </c>
      <c r="L2" s="9" t="s">
        <v>46</v>
      </c>
      <c r="M2" s="9" t="s">
        <v>47</v>
      </c>
      <c r="N2" s="9" t="s">
        <v>48</v>
      </c>
      <c r="O2" s="9" t="s">
        <v>49</v>
      </c>
      <c r="P2" s="9" t="s">
        <v>50</v>
      </c>
      <c r="Q2" s="9" t="s">
        <v>51</v>
      </c>
      <c r="R2" s="9" t="s">
        <v>52</v>
      </c>
      <c r="S2" s="12"/>
      <c r="T2" s="12"/>
      <c r="U2" s="12"/>
    </row>
    <row r="3" spans="1:21" x14ac:dyDescent="0.25">
      <c r="A3" s="2">
        <f>DATE(Zusammenfassung!B3,1,1)</f>
        <v>44927</v>
      </c>
      <c r="B3" s="3" t="str">
        <v>Neujahrstag</v>
      </c>
      <c r="C3" s="10" t="s">
        <v>27</v>
      </c>
      <c r="D3" s="10" t="s">
        <v>27</v>
      </c>
      <c r="E3" s="10" t="s">
        <v>27</v>
      </c>
      <c r="F3" s="10" t="s">
        <v>27</v>
      </c>
      <c r="G3" s="10" t="s">
        <v>27</v>
      </c>
      <c r="H3" s="10" t="s">
        <v>27</v>
      </c>
      <c r="I3" s="10" t="s">
        <v>27</v>
      </c>
      <c r="J3" s="10" t="s">
        <v>27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27</v>
      </c>
      <c r="R3" s="10" t="s">
        <v>27</v>
      </c>
      <c r="S3" s="12"/>
      <c r="T3" s="12"/>
      <c r="U3" s="12"/>
    </row>
    <row r="4" spans="1:21" x14ac:dyDescent="0.25">
      <c r="A4" s="2">
        <f>DATE(Zusammenfassung!B3,1,6)</f>
        <v>44932</v>
      </c>
      <c r="B4" s="3" t="str">
        <v>Heilige Drei Könige</v>
      </c>
      <c r="C4" s="10" t="s">
        <v>53</v>
      </c>
      <c r="D4" s="10" t="s">
        <v>53</v>
      </c>
      <c r="E4" s="9" t="s">
        <v>60</v>
      </c>
      <c r="F4" s="9" t="s">
        <v>60</v>
      </c>
      <c r="G4" s="9" t="s">
        <v>60</v>
      </c>
      <c r="H4" s="9" t="s">
        <v>60</v>
      </c>
      <c r="I4" s="9" t="s">
        <v>60</v>
      </c>
      <c r="J4" s="9" t="s">
        <v>60</v>
      </c>
      <c r="K4" s="9" t="s">
        <v>60</v>
      </c>
      <c r="L4" s="9" t="s">
        <v>60</v>
      </c>
      <c r="M4" s="9" t="s">
        <v>60</v>
      </c>
      <c r="N4" s="9" t="s">
        <v>60</v>
      </c>
      <c r="O4" s="9" t="s">
        <v>60</v>
      </c>
      <c r="P4" s="10" t="s">
        <v>53</v>
      </c>
      <c r="Q4" s="9" t="s">
        <v>60</v>
      </c>
      <c r="R4" s="9" t="s">
        <v>60</v>
      </c>
      <c r="S4" s="12"/>
      <c r="T4" s="12"/>
      <c r="U4" s="12"/>
    </row>
    <row r="5" spans="1:21" x14ac:dyDescent="0.25">
      <c r="A5" s="2">
        <f>DATE(Zusammenfassung!B3,3,8)</f>
        <v>44993</v>
      </c>
      <c r="B5" s="3" t="str">
        <v>x</v>
      </c>
      <c r="C5" s="9" t="s">
        <v>60</v>
      </c>
      <c r="D5" s="9" t="s">
        <v>60</v>
      </c>
      <c r="E5" s="9" t="s">
        <v>54</v>
      </c>
      <c r="F5" s="9" t="s">
        <v>60</v>
      </c>
      <c r="G5" s="9" t="s">
        <v>60</v>
      </c>
      <c r="H5" s="9" t="s">
        <v>60</v>
      </c>
      <c r="I5" s="9" t="s">
        <v>60</v>
      </c>
      <c r="J5" s="9" t="s">
        <v>54</v>
      </c>
      <c r="K5" s="9" t="s">
        <v>60</v>
      </c>
      <c r="L5" s="9" t="s">
        <v>60</v>
      </c>
      <c r="M5" s="9" t="s">
        <v>60</v>
      </c>
      <c r="N5" s="9" t="s">
        <v>60</v>
      </c>
      <c r="O5" s="9" t="s">
        <v>60</v>
      </c>
      <c r="P5" s="9" t="s">
        <v>60</v>
      </c>
      <c r="Q5" s="9" t="s">
        <v>60</v>
      </c>
      <c r="R5" s="9" t="s">
        <v>60</v>
      </c>
      <c r="S5" s="12"/>
      <c r="T5" s="12"/>
      <c r="U5" s="12"/>
    </row>
    <row r="6" spans="1:21" x14ac:dyDescent="0.25">
      <c r="A6" s="2">
        <f>A7-2</f>
        <v>45023</v>
      </c>
      <c r="B6" s="3" t="str">
        <v>Karfreitag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10" t="s">
        <v>28</v>
      </c>
      <c r="J6" s="10" t="s">
        <v>28</v>
      </c>
      <c r="K6" s="10" t="s">
        <v>28</v>
      </c>
      <c r="L6" s="10" t="s">
        <v>28</v>
      </c>
      <c r="M6" s="10" t="s">
        <v>28</v>
      </c>
      <c r="N6" s="10" t="s">
        <v>28</v>
      </c>
      <c r="O6" s="10" t="s">
        <v>28</v>
      </c>
      <c r="P6" s="10" t="s">
        <v>28</v>
      </c>
      <c r="Q6" s="10" t="s">
        <v>28</v>
      </c>
      <c r="R6" s="10" t="s">
        <v>28</v>
      </c>
      <c r="S6" s="12"/>
      <c r="T6" s="12"/>
      <c r="U6" s="12"/>
    </row>
    <row r="7" spans="1:21" x14ac:dyDescent="0.25">
      <c r="A7" s="4">
        <f>7*ROUND((4&amp;-Zusammenfassung!B3)/7+MOD(19*MOD(Zusammenfassung!B3,19)-7,30)*0.14,)-6</f>
        <v>45025</v>
      </c>
      <c r="B7" s="3" t="str">
        <v>x</v>
      </c>
      <c r="C7" s="9" t="s">
        <v>60</v>
      </c>
      <c r="D7" s="9" t="s">
        <v>60</v>
      </c>
      <c r="E7" s="9" t="s">
        <v>60</v>
      </c>
      <c r="F7" s="9" t="s">
        <v>30</v>
      </c>
      <c r="G7" s="9" t="s">
        <v>60</v>
      </c>
      <c r="H7" s="9" t="s">
        <v>60</v>
      </c>
      <c r="I7" s="9" t="s">
        <v>30</v>
      </c>
      <c r="J7" s="9" t="s">
        <v>60</v>
      </c>
      <c r="K7" s="9" t="s">
        <v>60</v>
      </c>
      <c r="L7" s="9" t="s">
        <v>60</v>
      </c>
      <c r="M7" s="9" t="s">
        <v>60</v>
      </c>
      <c r="N7" s="9" t="s">
        <v>60</v>
      </c>
      <c r="O7" s="9" t="s">
        <v>60</v>
      </c>
      <c r="P7" s="9" t="s">
        <v>60</v>
      </c>
      <c r="Q7" s="9" t="s">
        <v>60</v>
      </c>
      <c r="R7" s="9" t="s">
        <v>60</v>
      </c>
      <c r="S7" s="12"/>
      <c r="T7" s="12"/>
      <c r="U7" s="12"/>
    </row>
    <row r="8" spans="1:21" x14ac:dyDescent="0.25">
      <c r="A8" s="2">
        <f>A7+1</f>
        <v>45026</v>
      </c>
      <c r="B8" s="3" t="str">
        <v>Ostermontag</v>
      </c>
      <c r="C8" s="10" t="s">
        <v>29</v>
      </c>
      <c r="D8" s="10" t="s">
        <v>29</v>
      </c>
      <c r="E8" s="10" t="s">
        <v>29</v>
      </c>
      <c r="F8" s="10" t="s">
        <v>29</v>
      </c>
      <c r="G8" s="10" t="s">
        <v>29</v>
      </c>
      <c r="H8" s="10" t="s">
        <v>29</v>
      </c>
      <c r="I8" s="10" t="s">
        <v>29</v>
      </c>
      <c r="J8" s="10" t="s">
        <v>29</v>
      </c>
      <c r="K8" s="10" t="s">
        <v>29</v>
      </c>
      <c r="L8" s="10" t="s">
        <v>29</v>
      </c>
      <c r="M8" s="10" t="s">
        <v>29</v>
      </c>
      <c r="N8" s="10" t="s">
        <v>29</v>
      </c>
      <c r="O8" s="10" t="s">
        <v>29</v>
      </c>
      <c r="P8" s="10" t="s">
        <v>29</v>
      </c>
      <c r="Q8" s="10" t="s">
        <v>29</v>
      </c>
      <c r="R8" s="10" t="s">
        <v>29</v>
      </c>
      <c r="S8" s="12"/>
      <c r="T8" s="12"/>
      <c r="U8" s="12"/>
    </row>
    <row r="9" spans="1:21" x14ac:dyDescent="0.25">
      <c r="A9" s="2">
        <f>DATE(Zusammenfassung!B3,5,1)</f>
        <v>45047</v>
      </c>
      <c r="B9" s="3" t="str">
        <v>Erster Mai</v>
      </c>
      <c r="C9" s="10" t="s">
        <v>31</v>
      </c>
      <c r="D9" s="10" t="s">
        <v>31</v>
      </c>
      <c r="E9" s="10" t="s">
        <v>31</v>
      </c>
      <c r="F9" s="10" t="s">
        <v>31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  <c r="L9" s="10" t="s">
        <v>31</v>
      </c>
      <c r="M9" s="10" t="s">
        <v>31</v>
      </c>
      <c r="N9" s="10" t="s">
        <v>31</v>
      </c>
      <c r="O9" s="10" t="s">
        <v>31</v>
      </c>
      <c r="P9" s="10" t="s">
        <v>31</v>
      </c>
      <c r="Q9" s="10" t="s">
        <v>31</v>
      </c>
      <c r="R9" s="10" t="s">
        <v>31</v>
      </c>
      <c r="S9" s="12"/>
      <c r="T9" s="12"/>
      <c r="U9" s="12"/>
    </row>
    <row r="10" spans="1:21" x14ac:dyDescent="0.25">
      <c r="A10" s="2">
        <f>A7+39</f>
        <v>45064</v>
      </c>
      <c r="B10" s="3" t="str">
        <v>Christi Himmelfahrt</v>
      </c>
      <c r="C10" s="10" t="s">
        <v>32</v>
      </c>
      <c r="D10" s="10" t="s">
        <v>32</v>
      </c>
      <c r="E10" s="10" t="s">
        <v>32</v>
      </c>
      <c r="F10" s="10" t="s">
        <v>32</v>
      </c>
      <c r="G10" s="10" t="s">
        <v>32</v>
      </c>
      <c r="H10" s="10" t="s">
        <v>32</v>
      </c>
      <c r="I10" s="10" t="s">
        <v>32</v>
      </c>
      <c r="J10" s="10" t="s">
        <v>32</v>
      </c>
      <c r="K10" s="10" t="s">
        <v>32</v>
      </c>
      <c r="L10" s="10" t="s">
        <v>32</v>
      </c>
      <c r="M10" s="10" t="s">
        <v>32</v>
      </c>
      <c r="N10" s="10" t="s">
        <v>32</v>
      </c>
      <c r="O10" s="10" t="s">
        <v>32</v>
      </c>
      <c r="P10" s="10" t="s">
        <v>32</v>
      </c>
      <c r="Q10" s="10" t="s">
        <v>32</v>
      </c>
      <c r="R10" s="10" t="s">
        <v>32</v>
      </c>
      <c r="S10" s="12"/>
      <c r="T10" s="12"/>
      <c r="U10" s="12"/>
    </row>
    <row r="11" spans="1:21" x14ac:dyDescent="0.25">
      <c r="A11" s="2">
        <f>A7+49</f>
        <v>45074</v>
      </c>
      <c r="B11" s="3" t="str">
        <v>x</v>
      </c>
      <c r="C11" s="9" t="s">
        <v>60</v>
      </c>
      <c r="D11" s="9" t="s">
        <v>60</v>
      </c>
      <c r="E11" s="9" t="s">
        <v>60</v>
      </c>
      <c r="F11" s="9" t="s">
        <v>55</v>
      </c>
      <c r="G11" s="9" t="s">
        <v>60</v>
      </c>
      <c r="H11" s="9" t="s">
        <v>60</v>
      </c>
      <c r="I11" s="9" t="s">
        <v>55</v>
      </c>
      <c r="J11" s="9" t="s">
        <v>60</v>
      </c>
      <c r="K11" s="9" t="s">
        <v>60</v>
      </c>
      <c r="L11" s="9" t="s">
        <v>60</v>
      </c>
      <c r="M11" s="9" t="s">
        <v>60</v>
      </c>
      <c r="N11" s="9" t="s">
        <v>60</v>
      </c>
      <c r="O11" s="9" t="s">
        <v>60</v>
      </c>
      <c r="P11" s="9" t="s">
        <v>60</v>
      </c>
      <c r="Q11" s="9" t="s">
        <v>60</v>
      </c>
      <c r="R11" s="9" t="s">
        <v>60</v>
      </c>
      <c r="S11" s="12"/>
      <c r="T11" s="12"/>
      <c r="U11" s="12"/>
    </row>
    <row r="12" spans="1:21" x14ac:dyDescent="0.25">
      <c r="A12" s="2">
        <f>A7+50</f>
        <v>45075</v>
      </c>
      <c r="B12" s="3" t="str">
        <v>Pfingstmontag</v>
      </c>
      <c r="C12" s="10" t="s">
        <v>33</v>
      </c>
      <c r="D12" s="10" t="s">
        <v>33</v>
      </c>
      <c r="E12" s="10" t="s">
        <v>33</v>
      </c>
      <c r="F12" s="10" t="s">
        <v>33</v>
      </c>
      <c r="G12" s="10" t="s">
        <v>33</v>
      </c>
      <c r="H12" s="10" t="s">
        <v>33</v>
      </c>
      <c r="I12" s="10" t="s">
        <v>33</v>
      </c>
      <c r="J12" s="10" t="s">
        <v>33</v>
      </c>
      <c r="K12" s="10" t="s">
        <v>33</v>
      </c>
      <c r="L12" s="10" t="s">
        <v>33</v>
      </c>
      <c r="M12" s="10" t="s">
        <v>33</v>
      </c>
      <c r="N12" s="10" t="s">
        <v>33</v>
      </c>
      <c r="O12" s="10" t="s">
        <v>33</v>
      </c>
      <c r="P12" s="10" t="s">
        <v>33</v>
      </c>
      <c r="Q12" s="10" t="s">
        <v>33</v>
      </c>
      <c r="R12" s="10" t="s">
        <v>33</v>
      </c>
      <c r="S12" s="12"/>
      <c r="T12" s="12"/>
      <c r="U12" s="12"/>
    </row>
    <row r="13" spans="1:21" x14ac:dyDescent="0.25">
      <c r="A13" s="2">
        <f>A7+60</f>
        <v>45085</v>
      </c>
      <c r="B13" s="3" t="str">
        <v>Fronleichnam</v>
      </c>
      <c r="C13" s="10" t="s">
        <v>56</v>
      </c>
      <c r="D13" s="10" t="s">
        <v>56</v>
      </c>
      <c r="E13" s="9" t="s">
        <v>60</v>
      </c>
      <c r="F13" s="9" t="s">
        <v>60</v>
      </c>
      <c r="G13" s="9" t="s">
        <v>60</v>
      </c>
      <c r="H13" s="9" t="s">
        <v>60</v>
      </c>
      <c r="I13" s="10" t="s">
        <v>56</v>
      </c>
      <c r="J13" s="9" t="s">
        <v>60</v>
      </c>
      <c r="K13" s="9" t="s">
        <v>60</v>
      </c>
      <c r="L13" s="10" t="s">
        <v>56</v>
      </c>
      <c r="M13" s="10" t="s">
        <v>56</v>
      </c>
      <c r="N13" s="10" t="s">
        <v>56</v>
      </c>
      <c r="O13" s="9" t="s">
        <v>60</v>
      </c>
      <c r="P13" s="9" t="s">
        <v>60</v>
      </c>
      <c r="Q13" s="9" t="s">
        <v>60</v>
      </c>
      <c r="R13" s="9" t="s">
        <v>60</v>
      </c>
      <c r="S13" s="12"/>
      <c r="T13" s="12"/>
      <c r="U13" s="12"/>
    </row>
    <row r="14" spans="1:21" x14ac:dyDescent="0.25">
      <c r="A14" s="2">
        <f>DATE(Zusammenfassung!B3,8,15)</f>
        <v>45153</v>
      </c>
      <c r="B14" s="3" t="str">
        <v>Maria Himmelfahrt</v>
      </c>
      <c r="C14" s="9" t="s">
        <v>60</v>
      </c>
      <c r="D14" s="9" t="s">
        <v>61</v>
      </c>
      <c r="E14" s="9" t="s">
        <v>60</v>
      </c>
      <c r="F14" s="9" t="s">
        <v>60</v>
      </c>
      <c r="G14" s="9" t="s">
        <v>60</v>
      </c>
      <c r="H14" s="9" t="s">
        <v>60</v>
      </c>
      <c r="I14" s="9" t="s">
        <v>60</v>
      </c>
      <c r="J14" s="9" t="s">
        <v>60</v>
      </c>
      <c r="K14" s="9" t="s">
        <v>60</v>
      </c>
      <c r="L14" s="9" t="s">
        <v>60</v>
      </c>
      <c r="M14" s="9" t="s">
        <v>60</v>
      </c>
      <c r="N14" s="9" t="s">
        <v>61</v>
      </c>
      <c r="O14" s="9" t="s">
        <v>60</v>
      </c>
      <c r="P14" s="9" t="s">
        <v>60</v>
      </c>
      <c r="Q14" s="9" t="s">
        <v>60</v>
      </c>
      <c r="R14" s="9" t="s">
        <v>60</v>
      </c>
      <c r="S14" s="12"/>
      <c r="T14" s="12"/>
      <c r="U14" s="12"/>
    </row>
    <row r="15" spans="1:21" x14ac:dyDescent="0.25">
      <c r="A15" s="2">
        <f>DATE(Zusammenfassung!B3,10,3)</f>
        <v>45202</v>
      </c>
      <c r="B15" s="3" t="str">
        <v>Tag der deutschen Einheit</v>
      </c>
      <c r="C15" s="10" t="s">
        <v>34</v>
      </c>
      <c r="D15" s="10" t="s">
        <v>34</v>
      </c>
      <c r="E15" s="10" t="s">
        <v>34</v>
      </c>
      <c r="F15" s="10" t="s">
        <v>34</v>
      </c>
      <c r="G15" s="10" t="s">
        <v>34</v>
      </c>
      <c r="H15" s="10" t="s">
        <v>34</v>
      </c>
      <c r="I15" s="10" t="s">
        <v>34</v>
      </c>
      <c r="J15" s="10" t="s">
        <v>34</v>
      </c>
      <c r="K15" s="10" t="s">
        <v>34</v>
      </c>
      <c r="L15" s="10" t="s">
        <v>34</v>
      </c>
      <c r="M15" s="10" t="s">
        <v>34</v>
      </c>
      <c r="N15" s="10" t="s">
        <v>34</v>
      </c>
      <c r="O15" s="10" t="s">
        <v>34</v>
      </c>
      <c r="P15" s="10" t="s">
        <v>34</v>
      </c>
      <c r="Q15" s="10" t="s">
        <v>34</v>
      </c>
      <c r="R15" s="10" t="s">
        <v>34</v>
      </c>
      <c r="S15" s="12"/>
      <c r="T15" s="12"/>
      <c r="U15" s="12"/>
    </row>
    <row r="16" spans="1:21" x14ac:dyDescent="0.25">
      <c r="A16" s="2">
        <f>A17-1</f>
        <v>45230</v>
      </c>
      <c r="B16" s="3" t="str">
        <v>x</v>
      </c>
      <c r="C16" s="9" t="s">
        <v>60</v>
      </c>
      <c r="D16" s="9" t="s">
        <v>60</v>
      </c>
      <c r="E16" s="9" t="s">
        <v>60</v>
      </c>
      <c r="F16" s="9" t="s">
        <v>57</v>
      </c>
      <c r="G16" s="9" t="s">
        <v>57</v>
      </c>
      <c r="H16" s="9" t="s">
        <v>57</v>
      </c>
      <c r="I16" s="9" t="s">
        <v>60</v>
      </c>
      <c r="J16" s="9" t="s">
        <v>57</v>
      </c>
      <c r="K16" s="9" t="s">
        <v>57</v>
      </c>
      <c r="L16" s="9" t="s">
        <v>60</v>
      </c>
      <c r="M16" s="9" t="s">
        <v>60</v>
      </c>
      <c r="N16" s="9" t="s">
        <v>60</v>
      </c>
      <c r="O16" s="9" t="s">
        <v>57</v>
      </c>
      <c r="P16" s="9" t="s">
        <v>57</v>
      </c>
      <c r="Q16" s="9" t="s">
        <v>57</v>
      </c>
      <c r="R16" s="9" t="s">
        <v>57</v>
      </c>
      <c r="S16" s="12"/>
      <c r="T16" s="12"/>
      <c r="U16" s="12"/>
    </row>
    <row r="17" spans="1:21" x14ac:dyDescent="0.25">
      <c r="A17" s="2">
        <f>DATE(Zusammenfassung!B3,11,1)</f>
        <v>45231</v>
      </c>
      <c r="B17" s="3" t="str">
        <v>Allerheiligen</v>
      </c>
      <c r="C17" s="10" t="s">
        <v>58</v>
      </c>
      <c r="D17" s="9" t="s">
        <v>58</v>
      </c>
      <c r="E17" s="9" t="s">
        <v>60</v>
      </c>
      <c r="F17" s="9" t="s">
        <v>60</v>
      </c>
      <c r="G17" s="9" t="s">
        <v>60</v>
      </c>
      <c r="H17" s="9" t="s">
        <v>60</v>
      </c>
      <c r="I17" s="9" t="s">
        <v>60</v>
      </c>
      <c r="J17" s="9" t="s">
        <v>60</v>
      </c>
      <c r="K17" s="9" t="s">
        <v>60</v>
      </c>
      <c r="L17" s="9" t="s">
        <v>58</v>
      </c>
      <c r="M17" s="9" t="s">
        <v>58</v>
      </c>
      <c r="N17" s="9" t="s">
        <v>58</v>
      </c>
      <c r="O17" s="9" t="s">
        <v>60</v>
      </c>
      <c r="P17" s="9" t="s">
        <v>60</v>
      </c>
      <c r="Q17" s="9" t="s">
        <v>60</v>
      </c>
      <c r="R17" s="9" t="s">
        <v>60</v>
      </c>
      <c r="S17" s="12"/>
      <c r="T17" s="12"/>
      <c r="U17" s="12"/>
    </row>
    <row r="18" spans="1:21" x14ac:dyDescent="0.25">
      <c r="A18" s="2">
        <f>DATE(Zusammenfassung!B3,12,25)-WEEKDAY(DATE(Zusammenfassung!B3,12,25),2)-32</f>
        <v>45252</v>
      </c>
      <c r="B18" s="3" t="str">
        <v>x</v>
      </c>
      <c r="C18" s="9" t="s">
        <v>60</v>
      </c>
      <c r="D18" s="9" t="s">
        <v>60</v>
      </c>
      <c r="E18" s="9" t="s">
        <v>60</v>
      </c>
      <c r="F18" s="9" t="s">
        <v>60</v>
      </c>
      <c r="G18" s="9" t="s">
        <v>60</v>
      </c>
      <c r="H18" s="9" t="s">
        <v>60</v>
      </c>
      <c r="I18" s="9" t="s">
        <v>60</v>
      </c>
      <c r="J18" s="9" t="s">
        <v>60</v>
      </c>
      <c r="K18" s="9" t="s">
        <v>60</v>
      </c>
      <c r="L18" s="9" t="s">
        <v>60</v>
      </c>
      <c r="M18" s="9" t="s">
        <v>60</v>
      </c>
      <c r="N18" s="9" t="s">
        <v>60</v>
      </c>
      <c r="O18" s="9" t="s">
        <v>59</v>
      </c>
      <c r="P18" s="9" t="s">
        <v>60</v>
      </c>
      <c r="Q18" s="9" t="s">
        <v>60</v>
      </c>
      <c r="R18" s="9" t="s">
        <v>60</v>
      </c>
      <c r="S18" s="12"/>
      <c r="T18" s="12"/>
      <c r="U18" s="12"/>
    </row>
    <row r="19" spans="1:21" x14ac:dyDescent="0.25">
      <c r="A19" s="2">
        <f>DATE(Zusammenfassung!B3,12,25)</f>
        <v>45285</v>
      </c>
      <c r="B19" s="3" t="str">
        <v>1. Weihnachtsfeiertag</v>
      </c>
      <c r="C19" s="10" t="s">
        <v>35</v>
      </c>
      <c r="D19" s="10" t="s">
        <v>35</v>
      </c>
      <c r="E19" s="10" t="s">
        <v>35</v>
      </c>
      <c r="F19" s="10" t="s">
        <v>35</v>
      </c>
      <c r="G19" s="10" t="s">
        <v>35</v>
      </c>
      <c r="H19" s="10" t="s">
        <v>35</v>
      </c>
      <c r="I19" s="10" t="s">
        <v>35</v>
      </c>
      <c r="J19" s="10" t="s">
        <v>35</v>
      </c>
      <c r="K19" s="10" t="s">
        <v>35</v>
      </c>
      <c r="L19" s="10" t="s">
        <v>35</v>
      </c>
      <c r="M19" s="10" t="s">
        <v>35</v>
      </c>
      <c r="N19" s="10" t="s">
        <v>35</v>
      </c>
      <c r="O19" s="10" t="s">
        <v>35</v>
      </c>
      <c r="P19" s="10" t="s">
        <v>35</v>
      </c>
      <c r="Q19" s="10" t="s">
        <v>35</v>
      </c>
      <c r="R19" s="10" t="s">
        <v>35</v>
      </c>
      <c r="S19" s="12"/>
      <c r="T19" s="12"/>
      <c r="U19" s="12"/>
    </row>
    <row r="20" spans="1:21" x14ac:dyDescent="0.25">
      <c r="A20" s="2">
        <f>A19+1</f>
        <v>45286</v>
      </c>
      <c r="B20" s="3" t="str">
        <v>2. Weihnachtsfeiertag</v>
      </c>
      <c r="C20" s="10" t="s">
        <v>36</v>
      </c>
      <c r="D20" s="10" t="s">
        <v>36</v>
      </c>
      <c r="E20" s="10" t="s">
        <v>36</v>
      </c>
      <c r="F20" s="10" t="s">
        <v>36</v>
      </c>
      <c r="G20" s="10" t="s">
        <v>36</v>
      </c>
      <c r="H20" s="10" t="s">
        <v>36</v>
      </c>
      <c r="I20" s="10" t="s">
        <v>36</v>
      </c>
      <c r="J20" s="10" t="s">
        <v>36</v>
      </c>
      <c r="K20" s="10" t="s">
        <v>36</v>
      </c>
      <c r="L20" s="10" t="s">
        <v>36</v>
      </c>
      <c r="M20" s="10" t="s">
        <v>36</v>
      </c>
      <c r="N20" s="10" t="s">
        <v>36</v>
      </c>
      <c r="O20" s="10" t="s">
        <v>36</v>
      </c>
      <c r="P20" s="10" t="s">
        <v>36</v>
      </c>
      <c r="Q20" s="10" t="s">
        <v>36</v>
      </c>
      <c r="R20" s="10" t="s">
        <v>36</v>
      </c>
      <c r="S20" s="12"/>
      <c r="T20" s="12"/>
      <c r="U20" s="12"/>
    </row>
    <row r="21" spans="1:21" x14ac:dyDescent="0.2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2"/>
      <c r="T21" s="12"/>
      <c r="U21" s="12"/>
    </row>
    <row r="22" spans="1:21" x14ac:dyDescent="0.25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/>
      <c r="T22" s="12"/>
      <c r="U22" s="12"/>
    </row>
    <row r="29" spans="1:21" x14ac:dyDescent="0.25">
      <c r="B29" s="3"/>
      <c r="C29"/>
    </row>
    <row r="30" spans="1:21" x14ac:dyDescent="0.25">
      <c r="B30" s="3"/>
    </row>
    <row r="31" spans="1:21" x14ac:dyDescent="0.25">
      <c r="B31" s="3"/>
      <c r="E31"/>
      <c r="F31"/>
    </row>
    <row r="32" spans="1:21" x14ac:dyDescent="0.25">
      <c r="B32" s="3"/>
      <c r="E32" s="2"/>
      <c r="F32"/>
    </row>
    <row r="33" spans="2:6" x14ac:dyDescent="0.25">
      <c r="B33" s="3"/>
      <c r="E33" s="2"/>
      <c r="F33"/>
    </row>
    <row r="34" spans="2:6" x14ac:dyDescent="0.25">
      <c r="B34" s="3"/>
      <c r="E34" s="2"/>
      <c r="F34"/>
    </row>
    <row r="35" spans="2:6" x14ac:dyDescent="0.25">
      <c r="B35" s="3"/>
      <c r="E35" s="2"/>
      <c r="F35"/>
    </row>
    <row r="36" spans="2:6" x14ac:dyDescent="0.25">
      <c r="B36" s="3"/>
      <c r="E36" s="4"/>
      <c r="F36"/>
    </row>
    <row r="37" spans="2:6" x14ac:dyDescent="0.25">
      <c r="B37" s="3"/>
      <c r="E37" s="2"/>
      <c r="F37"/>
    </row>
    <row r="38" spans="2:6" x14ac:dyDescent="0.25">
      <c r="B38" s="3"/>
      <c r="E38" s="2"/>
      <c r="F38"/>
    </row>
    <row r="39" spans="2:6" x14ac:dyDescent="0.25">
      <c r="B39" s="3"/>
      <c r="E39" s="2"/>
      <c r="F39"/>
    </row>
    <row r="40" spans="2:6" x14ac:dyDescent="0.25">
      <c r="B40" s="3"/>
      <c r="E40" s="2"/>
      <c r="F40"/>
    </row>
    <row r="41" spans="2:6" x14ac:dyDescent="0.25">
      <c r="B41" s="3"/>
      <c r="E41" s="2"/>
      <c r="F41"/>
    </row>
    <row r="42" spans="2:6" x14ac:dyDescent="0.25">
      <c r="B42" s="3"/>
      <c r="E42" s="2"/>
      <c r="F42"/>
    </row>
    <row r="43" spans="2:6" x14ac:dyDescent="0.25">
      <c r="B43" s="3"/>
      <c r="E43" s="2"/>
      <c r="F43"/>
    </row>
    <row r="44" spans="2:6" x14ac:dyDescent="0.25">
      <c r="B44" s="3"/>
      <c r="E44" s="2"/>
      <c r="F44"/>
    </row>
    <row r="45" spans="2:6" x14ac:dyDescent="0.25">
      <c r="B45" s="3"/>
      <c r="E45" s="2"/>
      <c r="F45"/>
    </row>
    <row r="46" spans="2:6" x14ac:dyDescent="0.25">
      <c r="B46" s="3"/>
      <c r="E46" s="2"/>
      <c r="F46"/>
    </row>
    <row r="47" spans="2:6" x14ac:dyDescent="0.25">
      <c r="B47" s="3"/>
      <c r="E47" s="2"/>
      <c r="F47"/>
    </row>
    <row r="48" spans="2:6" x14ac:dyDescent="0.25">
      <c r="E48" s="2"/>
      <c r="F48"/>
    </row>
    <row r="49" spans="5:6" x14ac:dyDescent="0.25">
      <c r="E49" s="2"/>
      <c r="F49"/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Zusammenfassung</vt:lpstr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  <vt:lpstr>Feiertage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Lange</dc:creator>
  <cp:lastModifiedBy>Fabian Lange</cp:lastModifiedBy>
  <dcterms:created xsi:type="dcterms:W3CDTF">2023-08-30T13:55:26Z</dcterms:created>
  <dcterms:modified xsi:type="dcterms:W3CDTF">2023-08-31T13:39:51Z</dcterms:modified>
</cp:coreProperties>
</file>